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1.xml" ContentType="application/vnd.openxmlformats-officedocument.drawingml.chart+xml"/>
  <Override PartName="/xl/drawings/drawing69.xml" ContentType="application/vnd.openxmlformats-officedocument.drawing+xml"/>
  <Override PartName="/xl/charts/chart2.xml" ContentType="application/vnd.openxmlformats-officedocument.drawingml.chart+xml"/>
  <Override PartName="/xl/drawings/drawing70.xml" ContentType="application/vnd.openxmlformats-officedocument.drawing+xml"/>
  <Override PartName="/xl/charts/chart3.xml" ContentType="application/vnd.openxmlformats-officedocument.drawingml.chart+xml"/>
  <Override PartName="/xl/drawings/drawing71.xml" ContentType="application/vnd.openxmlformats-officedocument.drawing+xml"/>
  <Override PartName="/xl/charts/chart4.xml" ContentType="application/vnd.openxmlformats-officedocument.drawingml.chart+xml"/>
  <Override PartName="/xl/drawings/drawing72.xml" ContentType="application/vnd.openxmlformats-officedocument.drawing+xml"/>
  <Override PartName="/xl/charts/chart5.xml" ContentType="application/vnd.openxmlformats-officedocument.drawingml.chart+xml"/>
  <Override PartName="/xl/drawings/drawing73.xml" ContentType="application/vnd.openxmlformats-officedocument.drawing+xml"/>
  <Override PartName="/xl/charts/chart6.xml" ContentType="application/vnd.openxmlformats-officedocument.drawingml.chart+xml"/>
  <Override PartName="/xl/drawings/drawing74.xml" ContentType="application/vnd.openxmlformats-officedocument.drawing+xml"/>
  <Override PartName="/xl/charts/chart7.xml" ContentType="application/vnd.openxmlformats-officedocument.drawingml.chart+xml"/>
  <Override PartName="/xl/drawings/drawing75.xml" ContentType="application/vnd.openxmlformats-officedocument.drawing+xml"/>
  <Override PartName="/xl/charts/chart8.xml" ContentType="application/vnd.openxmlformats-officedocument.drawingml.chart+xml"/>
  <Override PartName="/xl/drawings/drawing76.xml" ContentType="application/vnd.openxmlformats-officedocument.drawing+xml"/>
  <Override PartName="/xl/charts/chart9.xml" ContentType="application/vnd.openxmlformats-officedocument.drawingml.chart+xml"/>
  <Override PartName="/xl/drawings/drawing77.xml" ContentType="application/vnd.openxmlformats-officedocument.drawing+xml"/>
  <Override PartName="/xl/charts/chart10.xml" ContentType="application/vnd.openxmlformats-officedocument.drawingml.chart+xml"/>
  <Override PartName="/xl/drawings/drawing78.xml" ContentType="application/vnd.openxmlformats-officedocument.drawing+xml"/>
  <Override PartName="/xl/charts/chart11.xml" ContentType="application/vnd.openxmlformats-officedocument.drawingml.chart+xml"/>
  <Override PartName="/xl/drawings/drawing79.xml" ContentType="application/vnd.openxmlformats-officedocument.drawing+xml"/>
  <Override PartName="/xl/charts/chart12.xml" ContentType="application/vnd.openxmlformats-officedocument.drawingml.chart+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puertohuelva.sharepoint.com/sites/PlanificacinSSGyCI/Documentos compartidos/5. PUBLICACIONES/Memoria Estadística/2024/"/>
    </mc:Choice>
  </mc:AlternateContent>
  <xr:revisionPtr revIDLastSave="2" documentId="8_{DF8CC33D-51BE-4CED-9692-38691D72BAF7}" xr6:coauthVersionLast="47" xr6:coauthVersionMax="47" xr10:uidLastSave="{E47BECF1-49EB-4EF2-BB1F-C4C704B1BEA9}"/>
  <bookViews>
    <workbookView xWindow="-120" yWindow="-120" windowWidth="29040" windowHeight="15720" tabRatio="500" firstSheet="75" activeTab="87" xr2:uid="{00000000-000D-0000-FFFF-FFFF00000000}"/>
  </bookViews>
  <sheets>
    <sheet name="ÍNDICE" sheetId="1" r:id="rId1"/>
    <sheet name="Presentación" sheetId="2" r:id="rId2"/>
    <sheet name="1.1" sheetId="3" r:id="rId3"/>
    <sheet name="1.2" sheetId="4" r:id="rId4"/>
    <sheet name="1.3" sheetId="5" r:id="rId5"/>
    <sheet name="1.4" sheetId="6" r:id="rId6"/>
    <sheet name="2.1.1. a 2.1.5." sheetId="7" r:id="rId7"/>
    <sheet name="2.1.5.4" sheetId="8" r:id="rId8"/>
    <sheet name="2.1.6" sheetId="9" r:id="rId9"/>
    <sheet name="2.2.1.1." sheetId="10" r:id="rId10"/>
    <sheet name="2.2.1.2" sheetId="11" r:id="rId11"/>
    <sheet name="2.2.2" sheetId="12" r:id="rId12"/>
    <sheet name="2.2.3" sheetId="13" r:id="rId13"/>
    <sheet name="2.2.4" sheetId="14" r:id="rId14"/>
    <sheet name="2.2.5" sheetId="15" r:id="rId15"/>
    <sheet name="2.2.6" sheetId="16" r:id="rId16"/>
    <sheet name="2.2.7" sheetId="17" r:id="rId17"/>
    <sheet name="2.2.8 y 2.2.9." sheetId="18" r:id="rId18"/>
    <sheet name="2.4" sheetId="19" r:id="rId19"/>
    <sheet name="2.5.1." sheetId="20" r:id="rId20"/>
    <sheet name="2.5.2" sheetId="21" r:id="rId21"/>
    <sheet name="2.5.4" sheetId="22" r:id="rId22"/>
    <sheet name="2.5.5" sheetId="23" r:id="rId23"/>
    <sheet name="2.6" sheetId="24" r:id="rId24"/>
    <sheet name="2.7 " sheetId="25" r:id="rId25"/>
    <sheet name="2.8" sheetId="26" r:id="rId26"/>
    <sheet name="3 (1)" sheetId="27" r:id="rId27"/>
    <sheet name="3 (2)" sheetId="28" r:id="rId28"/>
    <sheet name="4.1.1.1" sheetId="29" r:id="rId29"/>
    <sheet name="4.1.1.2" sheetId="30" r:id="rId30"/>
    <sheet name="4.1.2" sheetId="31" r:id="rId31"/>
    <sheet name="4.2.1.1" sheetId="32" r:id="rId32"/>
    <sheet name="4.2.1.2" sheetId="33" r:id="rId33"/>
    <sheet name="4.2.1.3" sheetId="34" r:id="rId34"/>
    <sheet name="4.2.1.4" sheetId="35" r:id="rId35"/>
    <sheet name="4.2.2" sheetId="36" r:id="rId36"/>
    <sheet name="4.2.3" sheetId="37" r:id="rId37"/>
    <sheet name="4.2.4" sheetId="38" r:id="rId38"/>
    <sheet name="4.2.5" sheetId="39" r:id="rId39"/>
    <sheet name="4.2.6" sheetId="40" r:id="rId40"/>
    <sheet name="4.3.1" sheetId="41" r:id="rId41"/>
    <sheet name="4.3.2" sheetId="42" r:id="rId42"/>
    <sheet name="4.3.3" sheetId="43" r:id="rId43"/>
    <sheet name="4.3.4" sheetId="44" r:id="rId44"/>
    <sheet name="4.3.5" sheetId="45" r:id="rId45"/>
    <sheet name="4.3.6.1" sheetId="46" r:id="rId46"/>
    <sheet name="4.3.6.2" sheetId="47" r:id="rId47"/>
    <sheet name="4.3.6.3" sheetId="48" r:id="rId48"/>
    <sheet name="4.3.7.1" sheetId="49" r:id="rId49"/>
    <sheet name="4.3.7.2A" sheetId="50" r:id="rId50"/>
    <sheet name="4.3.7.2B" sheetId="51" r:id="rId51"/>
    <sheet name="4.3.7.3" sheetId="52" r:id="rId52"/>
    <sheet name="4.3.7.4A" sheetId="53" r:id="rId53"/>
    <sheet name="4.3.7.4B" sheetId="54" r:id="rId54"/>
    <sheet name="4.4" sheetId="55" r:id="rId55"/>
    <sheet name="4.5" sheetId="56" r:id="rId56"/>
    <sheet name="4.6" sheetId="57" r:id="rId57"/>
    <sheet name="4.7.1" sheetId="58" r:id="rId58"/>
    <sheet name="4.7.2" sheetId="59" r:id="rId59"/>
    <sheet name="4.7.3" sheetId="60" r:id="rId60"/>
    <sheet name="4.7.4" sheetId="61" r:id="rId61"/>
    <sheet name="4.7.5" sheetId="62" r:id="rId62"/>
    <sheet name="4.7.6" sheetId="63" r:id="rId63"/>
    <sheet name="4.7.7" sheetId="64" r:id="rId64"/>
    <sheet name="4.8.1" sheetId="65" r:id="rId65"/>
    <sheet name="4.8.2" sheetId="66" r:id="rId66"/>
    <sheet name="4.8.3" sheetId="67" r:id="rId67"/>
    <sheet name="4.9" sheetId="68" r:id="rId68"/>
    <sheet name="4.10.1" sheetId="69" r:id="rId69"/>
    <sheet name="4.10.2" sheetId="70" r:id="rId70"/>
    <sheet name="4.10.3" sheetId="71" r:id="rId71"/>
    <sheet name="4.10.4" sheetId="72" r:id="rId72"/>
    <sheet name="4.10.5" sheetId="73" r:id="rId73"/>
    <sheet name="4.10.6" sheetId="74" r:id="rId74"/>
    <sheet name="4.10.7" sheetId="75" r:id="rId75"/>
    <sheet name="4.10.8" sheetId="76" r:id="rId76"/>
    <sheet name="4.10.9" sheetId="77" r:id="rId77"/>
    <sheet name="4.10.10" sheetId="78" r:id="rId78"/>
    <sheet name="4.10.11" sheetId="79" r:id="rId79"/>
    <sheet name="4.10.12" sheetId="80" r:id="rId80"/>
    <sheet name="5.1" sheetId="81" r:id="rId81"/>
    <sheet name="5.2-5.3-5.4" sheetId="82" r:id="rId82"/>
    <sheet name="5.5" sheetId="83" r:id="rId83"/>
    <sheet name="5.6.1" sheetId="84" r:id="rId84"/>
    <sheet name="5.6.2" sheetId="85" r:id="rId85"/>
    <sheet name="5.7-5.16" sheetId="86" r:id="rId86"/>
    <sheet name="6" sheetId="87" r:id="rId87"/>
    <sheet name="7" sheetId="88" r:id="rId88"/>
  </sheets>
  <definedNames>
    <definedName name="_xlnm.Print_Area" localSheetId="2">'1.1'!#REF!</definedName>
    <definedName name="_xlnm.Print_Area" localSheetId="5">'1.4'!#REF!</definedName>
    <definedName name="_xlnm.Print_Area" localSheetId="9">'2.2.1.1.'!$A$2:$E$52</definedName>
    <definedName name="_xlnm.Print_Area" localSheetId="10">'2.2.1.2'!$A$2:$I$40</definedName>
    <definedName name="_xlnm.Print_Area" localSheetId="11">'2.2.2'!$A$2:$H$69</definedName>
    <definedName name="_xlnm.Print_Area" localSheetId="21">'2.5.4'!$A$2:$F$65</definedName>
    <definedName name="_xlnm.Print_Area" localSheetId="22">'2.5.5'!$A$2:$E$19</definedName>
    <definedName name="_xlnm.Print_Area" localSheetId="23">'2.6'!$A$2:$I$60</definedName>
    <definedName name="_xlnm.Print_Area" localSheetId="24">'2.7 '!$A$2:$G$139</definedName>
    <definedName name="_xlnm.Print_Area" localSheetId="25">'2.8'!$A$2:$J$69</definedName>
    <definedName name="_xlnm.Print_Area" localSheetId="26">'3 (1)'!$A$2:$H$186</definedName>
    <definedName name="_xlnm.Print_Area" localSheetId="74">'4.10.7'!$A$2:$G$31</definedName>
    <definedName name="_xlnm.Print_Area" localSheetId="75">'4.10.8'!$A$2:$G$31</definedName>
    <definedName name="_xlnm.Print_Area" localSheetId="76">'4.10.9'!$A$2:$G$32</definedName>
    <definedName name="_xlnm.Print_Area" localSheetId="86">'6'!#REF!</definedName>
    <definedName name="_xlnm.Print_Area" localSheetId="0">ÍNDICE!$A$2:$J$160</definedName>
    <definedName name="_xlnm.Print_Area" localSheetId="1">Presentación!$A$1:$K$41</definedName>
    <definedName name="_xlnm.Database" localSheetId="11">#REF!</definedName>
    <definedName name="_xlnm.Database" localSheetId="12">#REF!</definedName>
    <definedName name="_xlnm.Database" localSheetId="13">#REF!</definedName>
    <definedName name="_xlnm.Database" localSheetId="14">#REF!</definedName>
    <definedName name="_xlnm.Database" localSheetId="15">#REF!</definedName>
    <definedName name="_xlnm.Database" localSheetId="17">#REF!</definedName>
    <definedName name="_xlnm.Database" localSheetId="18">#REF!</definedName>
    <definedName name="_xlnm.Database" localSheetId="23">#REF!</definedName>
    <definedName name="_xlnm.Database" localSheetId="24">#REF!</definedName>
    <definedName name="_xlnm.Database" localSheetId="79">#REF!</definedName>
    <definedName name="_xlnm.Database" localSheetId="75">#REF!</definedName>
    <definedName name="_xlnm.Database" localSheetId="84">#REF!</definedName>
    <definedName name="_xlnm.Database" localSheetId="85">#REF!</definedName>
    <definedName name="_xlnm.Database" localSheetId="86">'6'!#REF!</definedName>
    <definedName name="_xlnm.Database">#REF!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76" i="87" l="1"/>
  <c r="I76" i="87" s="1"/>
  <c r="I78" i="87" s="1"/>
  <c r="E84" i="87" s="1"/>
  <c r="G41" i="87"/>
  <c r="G39" i="87"/>
  <c r="A33" i="87"/>
  <c r="G31" i="87"/>
  <c r="G29" i="87"/>
  <c r="E29" i="87"/>
  <c r="G27" i="87"/>
  <c r="G25" i="87"/>
  <c r="E25" i="87"/>
  <c r="G23" i="87"/>
  <c r="G21" i="87"/>
  <c r="E21" i="87"/>
  <c r="G19" i="87"/>
  <c r="E19" i="87"/>
  <c r="G16" i="87"/>
  <c r="I16" i="87" s="1"/>
  <c r="I32" i="87" s="1"/>
  <c r="I37" i="87" s="1"/>
  <c r="I73" i="87" s="1"/>
  <c r="E83" i="87" s="1"/>
  <c r="E85" i="87" s="1"/>
  <c r="E16" i="87"/>
  <c r="G14" i="87"/>
  <c r="G12" i="87"/>
  <c r="G10" i="87"/>
  <c r="E10" i="87"/>
  <c r="C15" i="85"/>
  <c r="B15" i="85"/>
  <c r="D124" i="80"/>
  <c r="D123" i="80"/>
  <c r="D120" i="80"/>
  <c r="D119" i="80"/>
  <c r="D118" i="80"/>
  <c r="D117" i="80"/>
  <c r="D116" i="80"/>
  <c r="C115" i="80"/>
  <c r="D115" i="80" s="1"/>
  <c r="B115" i="80"/>
  <c r="D114" i="80"/>
  <c r="D113" i="80"/>
  <c r="D112" i="80"/>
  <c r="D111" i="80"/>
  <c r="D110" i="80"/>
  <c r="D109" i="80"/>
  <c r="D108" i="80"/>
  <c r="D107" i="80"/>
  <c r="D106" i="80"/>
  <c r="D105" i="80"/>
  <c r="D104" i="80"/>
  <c r="D103" i="80"/>
  <c r="D102" i="80"/>
  <c r="D101" i="80"/>
  <c r="D100" i="80"/>
  <c r="D99" i="80"/>
  <c r="D98" i="80"/>
  <c r="D97" i="80"/>
  <c r="D96" i="80"/>
  <c r="D95" i="80"/>
  <c r="D94" i="80"/>
  <c r="D93" i="80"/>
  <c r="D92" i="80"/>
  <c r="D91" i="80"/>
  <c r="D90" i="80"/>
  <c r="D89" i="80"/>
  <c r="D88" i="80"/>
  <c r="D87" i="80"/>
  <c r="D86" i="80"/>
  <c r="D85" i="80"/>
  <c r="D84" i="80"/>
  <c r="D83" i="80"/>
  <c r="D82" i="80"/>
  <c r="D81" i="80"/>
  <c r="D80" i="80"/>
  <c r="D79" i="80"/>
  <c r="D78" i="80"/>
  <c r="D77" i="80"/>
  <c r="D75" i="80"/>
  <c r="D73" i="80"/>
  <c r="D72" i="80"/>
  <c r="D71" i="80"/>
  <c r="D70" i="80"/>
  <c r="D69" i="80"/>
  <c r="D68" i="80"/>
  <c r="D67" i="80"/>
  <c r="D66" i="80"/>
  <c r="D65" i="80"/>
  <c r="D64" i="80"/>
  <c r="D63" i="80"/>
  <c r="D62" i="80"/>
  <c r="D61" i="80"/>
  <c r="D60" i="80"/>
  <c r="D59" i="80"/>
  <c r="D58" i="80"/>
  <c r="D57" i="80"/>
  <c r="D56" i="80"/>
  <c r="D55" i="80"/>
  <c r="D54" i="80"/>
  <c r="D53" i="80"/>
  <c r="D52" i="80"/>
  <c r="D51" i="80"/>
  <c r="D50" i="80"/>
  <c r="D49" i="80"/>
  <c r="D48" i="80"/>
  <c r="D47" i="80"/>
  <c r="D46" i="80"/>
  <c r="D45" i="80"/>
  <c r="D44" i="80"/>
  <c r="D43" i="80"/>
  <c r="D42" i="80"/>
  <c r="D41" i="80"/>
  <c r="D40" i="80"/>
  <c r="D39" i="80"/>
  <c r="D38" i="80"/>
  <c r="D37" i="80"/>
  <c r="D36" i="80"/>
  <c r="D35" i="80"/>
  <c r="D34" i="80"/>
  <c r="D33" i="80"/>
  <c r="D32" i="80"/>
  <c r="D31" i="80"/>
  <c r="D30" i="80"/>
  <c r="D29" i="80"/>
  <c r="D28" i="80"/>
  <c r="D27" i="80"/>
  <c r="D26" i="80"/>
  <c r="D25" i="80"/>
  <c r="D24" i="80"/>
  <c r="D23" i="80"/>
  <c r="D22" i="80"/>
  <c r="D21" i="80"/>
  <c r="D20" i="80"/>
  <c r="D19" i="80"/>
  <c r="D18" i="80"/>
  <c r="D17" i="80"/>
  <c r="D16" i="80"/>
  <c r="D15" i="80"/>
  <c r="D14" i="80"/>
  <c r="D13" i="80"/>
  <c r="D12" i="80"/>
  <c r="D11" i="80"/>
  <c r="D10" i="80"/>
  <c r="D9" i="80"/>
  <c r="D8" i="80"/>
  <c r="D7" i="80"/>
  <c r="D6" i="80"/>
  <c r="O12" i="78"/>
  <c r="N12" i="78"/>
  <c r="M12" i="78"/>
  <c r="L12" i="78"/>
  <c r="K12" i="78"/>
  <c r="J12" i="78"/>
  <c r="I12" i="78"/>
  <c r="H12" i="78"/>
  <c r="E12" i="78"/>
  <c r="O11" i="77"/>
  <c r="N11" i="77"/>
  <c r="M11" i="77"/>
  <c r="L11" i="77"/>
  <c r="K11" i="77"/>
  <c r="J11" i="77"/>
  <c r="I11" i="77"/>
  <c r="H11" i="77"/>
  <c r="E11" i="77"/>
  <c r="O10" i="76"/>
  <c r="N10" i="76"/>
  <c r="M10" i="76"/>
  <c r="L10" i="76"/>
  <c r="K10" i="76"/>
  <c r="J10" i="76"/>
  <c r="I10" i="76"/>
  <c r="H10" i="76"/>
  <c r="G10" i="76"/>
  <c r="E10" i="76"/>
  <c r="O10" i="75"/>
  <c r="N10" i="75"/>
  <c r="M10" i="75"/>
  <c r="L10" i="75"/>
  <c r="K10" i="75"/>
  <c r="I10" i="75"/>
  <c r="H10" i="75"/>
  <c r="E10" i="75"/>
  <c r="O10" i="74"/>
  <c r="N10" i="74"/>
  <c r="M10" i="74"/>
  <c r="L10" i="74"/>
  <c r="K10" i="74"/>
  <c r="J10" i="74"/>
  <c r="I10" i="74"/>
  <c r="H10" i="74"/>
  <c r="E10" i="74"/>
  <c r="F13" i="73"/>
  <c r="O12" i="73"/>
  <c r="N12" i="73"/>
  <c r="M12" i="73"/>
  <c r="L12" i="73"/>
  <c r="K12" i="73"/>
  <c r="J12" i="73"/>
  <c r="G12" i="73"/>
  <c r="F12" i="73"/>
  <c r="E12" i="73"/>
  <c r="O8" i="73"/>
  <c r="O12" i="72"/>
  <c r="N12" i="72"/>
  <c r="M12" i="72"/>
  <c r="L12" i="72"/>
  <c r="K12" i="72"/>
  <c r="J12" i="72"/>
  <c r="I12" i="72"/>
  <c r="H12" i="72"/>
  <c r="G11" i="72"/>
  <c r="F11" i="72"/>
  <c r="O11" i="71"/>
  <c r="M11" i="71"/>
  <c r="L11" i="71"/>
  <c r="K11" i="71"/>
  <c r="J11" i="71"/>
  <c r="I11" i="71"/>
  <c r="H11" i="71"/>
  <c r="O11" i="70"/>
  <c r="N11" i="70"/>
  <c r="M11" i="70"/>
  <c r="L11" i="70"/>
  <c r="K11" i="70"/>
  <c r="J11" i="70"/>
  <c r="I11" i="70"/>
  <c r="H11" i="70"/>
  <c r="O16" i="69"/>
  <c r="M16" i="69"/>
  <c r="I16" i="69"/>
  <c r="E16" i="69"/>
  <c r="O12" i="69"/>
  <c r="N12" i="69"/>
  <c r="M12" i="69"/>
  <c r="L12" i="69"/>
  <c r="L16" i="69" s="1"/>
  <c r="K12" i="69"/>
  <c r="K16" i="69" s="1"/>
  <c r="J12" i="69"/>
  <c r="I12" i="69"/>
  <c r="H12" i="69"/>
  <c r="H16" i="69" s="1"/>
  <c r="G12" i="69"/>
  <c r="G16" i="69" s="1"/>
  <c r="F12" i="69"/>
  <c r="F16" i="69" s="1"/>
  <c r="E12" i="69"/>
  <c r="F11" i="63"/>
  <c r="E11" i="63"/>
  <c r="D11" i="63"/>
  <c r="D12" i="63" s="1"/>
  <c r="C11" i="63"/>
  <c r="H10" i="63"/>
  <c r="G10" i="63"/>
  <c r="H9" i="63"/>
  <c r="H11" i="63" s="1"/>
  <c r="G9" i="63"/>
  <c r="G11" i="63" s="1"/>
  <c r="F8" i="63"/>
  <c r="F12" i="63" s="1"/>
  <c r="E8" i="63"/>
  <c r="D8" i="63"/>
  <c r="C8" i="63"/>
  <c r="H7" i="63"/>
  <c r="G7" i="63"/>
  <c r="H6" i="63"/>
  <c r="H8" i="63" s="1"/>
  <c r="H12" i="63" s="1"/>
  <c r="G6" i="63"/>
  <c r="G8" i="63" s="1"/>
  <c r="G12" i="63" s="1"/>
  <c r="H12" i="62"/>
  <c r="D12" i="62"/>
  <c r="C12" i="62"/>
  <c r="H11" i="62"/>
  <c r="E11" i="62"/>
  <c r="D11" i="62"/>
  <c r="C11" i="62"/>
  <c r="H10" i="62"/>
  <c r="G10" i="62"/>
  <c r="G9" i="62"/>
  <c r="G11" i="62" s="1"/>
  <c r="H8" i="62"/>
  <c r="F8" i="62"/>
  <c r="F12" i="62" s="1"/>
  <c r="E8" i="62"/>
  <c r="E12" i="62" s="1"/>
  <c r="D8" i="62"/>
  <c r="H7" i="62"/>
  <c r="G7" i="62"/>
  <c r="G8" i="62" s="1"/>
  <c r="G12" i="62" s="1"/>
  <c r="H6" i="62"/>
  <c r="F11" i="61"/>
  <c r="E11" i="61"/>
  <c r="D11" i="61"/>
  <c r="C11" i="61"/>
  <c r="H10" i="61"/>
  <c r="G10" i="61"/>
  <c r="H9" i="61"/>
  <c r="H11" i="61" s="1"/>
  <c r="G9" i="61"/>
  <c r="G11" i="61" s="1"/>
  <c r="F8" i="61"/>
  <c r="F12" i="61" s="1"/>
  <c r="E8" i="61"/>
  <c r="E12" i="61" s="1"/>
  <c r="D8" i="61"/>
  <c r="D12" i="61" s="1"/>
  <c r="C8" i="61"/>
  <c r="C12" i="61" s="1"/>
  <c r="H7" i="61"/>
  <c r="G7" i="61"/>
  <c r="H6" i="61"/>
  <c r="H8" i="61" s="1"/>
  <c r="H12" i="61" s="1"/>
  <c r="G6" i="61"/>
  <c r="G8" i="61" s="1"/>
  <c r="G12" i="61" s="1"/>
  <c r="D12" i="60"/>
  <c r="C12" i="60"/>
  <c r="H11" i="60"/>
  <c r="E11" i="60"/>
  <c r="D11" i="60"/>
  <c r="C11" i="60"/>
  <c r="H10" i="60"/>
  <c r="G10" i="60"/>
  <c r="G9" i="60"/>
  <c r="G11" i="60" s="1"/>
  <c r="F8" i="60"/>
  <c r="F12" i="60" s="1"/>
  <c r="E8" i="60"/>
  <c r="E12" i="60" s="1"/>
  <c r="D8" i="60"/>
  <c r="C8" i="60"/>
  <c r="H7" i="60"/>
  <c r="G7" i="60"/>
  <c r="H6" i="60"/>
  <c r="H8" i="60" s="1"/>
  <c r="H12" i="60" s="1"/>
  <c r="G6" i="60"/>
  <c r="G8" i="60" s="1"/>
  <c r="G12" i="60" s="1"/>
  <c r="F12" i="59"/>
  <c r="C12" i="59"/>
  <c r="F11" i="59"/>
  <c r="E11" i="59"/>
  <c r="G11" i="59" s="1"/>
  <c r="C11" i="59"/>
  <c r="G10" i="59"/>
  <c r="H9" i="59"/>
  <c r="G9" i="59"/>
  <c r="G8" i="59"/>
  <c r="G12" i="59" s="1"/>
  <c r="E8" i="59"/>
  <c r="D8" i="59"/>
  <c r="D12" i="59" s="1"/>
  <c r="C8" i="59"/>
  <c r="H7" i="59"/>
  <c r="G7" i="59"/>
  <c r="H6" i="59"/>
  <c r="H8" i="59" s="1"/>
  <c r="H12" i="59" s="1"/>
  <c r="G6" i="59"/>
  <c r="F15" i="58"/>
  <c r="F14" i="58"/>
  <c r="E14" i="58"/>
  <c r="C14" i="58"/>
  <c r="C15" i="58" s="1"/>
  <c r="H13" i="58"/>
  <c r="G13" i="58"/>
  <c r="G14" i="58" s="1"/>
  <c r="H12" i="58"/>
  <c r="G12" i="58"/>
  <c r="F11" i="58"/>
  <c r="E11" i="58"/>
  <c r="E15" i="58" s="1"/>
  <c r="C11" i="58"/>
  <c r="G10" i="58"/>
  <c r="G11" i="58" s="1"/>
  <c r="H9" i="58"/>
  <c r="H11" i="58" s="1"/>
  <c r="H15" i="58" s="1"/>
  <c r="G9" i="58"/>
  <c r="D11" i="57"/>
  <c r="C11" i="57"/>
  <c r="D9" i="57"/>
  <c r="C9" i="57"/>
  <c r="C12" i="57" s="1"/>
  <c r="D7" i="57"/>
  <c r="D12" i="57" s="1"/>
  <c r="C7" i="57"/>
  <c r="B11" i="56"/>
  <c r="H15" i="48"/>
  <c r="F15" i="48"/>
  <c r="I15" i="48" s="1"/>
  <c r="E15" i="48"/>
  <c r="G15" i="48" s="1"/>
  <c r="C15" i="48"/>
  <c r="B15" i="48"/>
  <c r="D15" i="48" s="1"/>
  <c r="J14" i="48"/>
  <c r="G14" i="48"/>
  <c r="D14" i="48"/>
  <c r="J13" i="48"/>
  <c r="G13" i="48"/>
  <c r="D13" i="48"/>
  <c r="J12" i="48"/>
  <c r="G12" i="48"/>
  <c r="D12" i="48"/>
  <c r="J11" i="48"/>
  <c r="G11" i="48"/>
  <c r="D11" i="48"/>
  <c r="J10" i="48"/>
  <c r="G10" i="48"/>
  <c r="D10" i="48"/>
  <c r="J9" i="48"/>
  <c r="G9" i="48"/>
  <c r="D9" i="48"/>
  <c r="J8" i="48"/>
  <c r="G8" i="48"/>
  <c r="D8" i="48"/>
  <c r="J7" i="48"/>
  <c r="G7" i="48"/>
  <c r="D7" i="48"/>
  <c r="D19" i="47"/>
  <c r="J18" i="47"/>
  <c r="I18" i="47"/>
  <c r="K18" i="47" s="1"/>
  <c r="H18" i="47"/>
  <c r="G18" i="47"/>
  <c r="F18" i="47"/>
  <c r="D18" i="47"/>
  <c r="C18" i="47"/>
  <c r="E18" i="47" s="1"/>
  <c r="K17" i="47"/>
  <c r="H17" i="47"/>
  <c r="E17" i="47"/>
  <c r="K16" i="47"/>
  <c r="H16" i="47"/>
  <c r="E16" i="47"/>
  <c r="K15" i="47"/>
  <c r="H15" i="47"/>
  <c r="E15" i="47"/>
  <c r="G14" i="47"/>
  <c r="J14" i="47" s="1"/>
  <c r="J19" i="47" s="1"/>
  <c r="F14" i="47"/>
  <c r="H14" i="47" s="1"/>
  <c r="D14" i="47"/>
  <c r="C14" i="47"/>
  <c r="E14" i="47" s="1"/>
  <c r="K13" i="47"/>
  <c r="H13" i="47"/>
  <c r="E13" i="47"/>
  <c r="J12" i="47"/>
  <c r="I12" i="47"/>
  <c r="G12" i="47"/>
  <c r="G19" i="47" s="1"/>
  <c r="F12" i="47"/>
  <c r="H12" i="47" s="1"/>
  <c r="D12" i="47"/>
  <c r="C12" i="47"/>
  <c r="E12" i="47" s="1"/>
  <c r="K11" i="47"/>
  <c r="H11" i="47"/>
  <c r="E11" i="47"/>
  <c r="K10" i="47"/>
  <c r="H10" i="47"/>
  <c r="E10" i="47"/>
  <c r="K9" i="47"/>
  <c r="H9" i="47"/>
  <c r="E9" i="47"/>
  <c r="E16" i="46"/>
  <c r="D16" i="46"/>
  <c r="C16" i="46"/>
  <c r="E15" i="46"/>
  <c r="E14" i="46"/>
  <c r="D13" i="46"/>
  <c r="C13" i="46"/>
  <c r="E13" i="46" s="1"/>
  <c r="E12" i="46"/>
  <c r="E11" i="46"/>
  <c r="E10" i="46"/>
  <c r="D10" i="46"/>
  <c r="C10" i="46"/>
  <c r="E9" i="46"/>
  <c r="E8" i="46"/>
  <c r="C12" i="40"/>
  <c r="B12" i="40"/>
  <c r="H10" i="39"/>
  <c r="G10" i="39"/>
  <c r="F10" i="39"/>
  <c r="E10" i="39"/>
  <c r="D10" i="39"/>
  <c r="C10" i="39"/>
  <c r="I10" i="39" s="1"/>
  <c r="H9" i="39"/>
  <c r="G9" i="39"/>
  <c r="I9" i="39" s="1"/>
  <c r="F9" i="39"/>
  <c r="E9" i="39"/>
  <c r="D9" i="39"/>
  <c r="C9" i="39"/>
  <c r="I8" i="39"/>
  <c r="I7" i="39"/>
  <c r="I6" i="39"/>
  <c r="I5" i="39"/>
  <c r="D6" i="36"/>
  <c r="D5" i="36"/>
  <c r="N22" i="35"/>
  <c r="M22" i="35"/>
  <c r="L22" i="35"/>
  <c r="K22" i="35"/>
  <c r="J22" i="35"/>
  <c r="I22" i="35"/>
  <c r="H22" i="35"/>
  <c r="G22" i="35"/>
  <c r="F22" i="35"/>
  <c r="P22" i="35" s="1"/>
  <c r="E22" i="35"/>
  <c r="D22" i="35"/>
  <c r="C22" i="35"/>
  <c r="O22" i="35" s="1"/>
  <c r="P21" i="35"/>
  <c r="O21" i="35"/>
  <c r="P20" i="35"/>
  <c r="O20" i="35"/>
  <c r="P19" i="35"/>
  <c r="O19" i="35"/>
  <c r="P18" i="35"/>
  <c r="O18" i="35"/>
  <c r="P17" i="35"/>
  <c r="O17" i="35"/>
  <c r="P16" i="35"/>
  <c r="O16" i="35"/>
  <c r="P15" i="35"/>
  <c r="O15" i="35"/>
  <c r="P14" i="35"/>
  <c r="O14" i="35"/>
  <c r="P13" i="35"/>
  <c r="O13" i="35"/>
  <c r="P12" i="35"/>
  <c r="O12" i="35"/>
  <c r="P11" i="35"/>
  <c r="O11" i="35"/>
  <c r="P10" i="35"/>
  <c r="O10" i="35"/>
  <c r="P9" i="35"/>
  <c r="O9" i="35"/>
  <c r="P8" i="35"/>
  <c r="O8" i="35"/>
  <c r="P7" i="35"/>
  <c r="O7" i="35"/>
  <c r="P6" i="35"/>
  <c r="O6" i="35"/>
  <c r="F27" i="34"/>
  <c r="F26" i="34"/>
  <c r="E26" i="34"/>
  <c r="D26" i="34"/>
  <c r="H26" i="34" s="1"/>
  <c r="C26" i="34"/>
  <c r="G26" i="34" s="1"/>
  <c r="H25" i="34"/>
  <c r="G25" i="34"/>
  <c r="H24" i="34"/>
  <c r="G24" i="34"/>
  <c r="H23" i="34"/>
  <c r="G23" i="34"/>
  <c r="H22" i="34"/>
  <c r="F22" i="34"/>
  <c r="E22" i="34"/>
  <c r="D22" i="34"/>
  <c r="C22" i="34"/>
  <c r="G22" i="34" s="1"/>
  <c r="H21" i="34"/>
  <c r="G21" i="34"/>
  <c r="H20" i="34"/>
  <c r="F20" i="34"/>
  <c r="E20" i="34"/>
  <c r="D20" i="34"/>
  <c r="C20" i="34"/>
  <c r="G20" i="34" s="1"/>
  <c r="H19" i="34"/>
  <c r="G19" i="34"/>
  <c r="H18" i="34"/>
  <c r="G18" i="34"/>
  <c r="H17" i="34"/>
  <c r="G17" i="34"/>
  <c r="G16" i="34"/>
  <c r="F16" i="34"/>
  <c r="E16" i="34"/>
  <c r="D16" i="34"/>
  <c r="H16" i="34" s="1"/>
  <c r="C16" i="34"/>
  <c r="H15" i="34"/>
  <c r="G15" i="34"/>
  <c r="H14" i="34"/>
  <c r="G14" i="34"/>
  <c r="H13" i="34"/>
  <c r="G13" i="34"/>
  <c r="H12" i="34"/>
  <c r="F12" i="34"/>
  <c r="E12" i="34"/>
  <c r="D12" i="34"/>
  <c r="C12" i="34"/>
  <c r="G12" i="34" s="1"/>
  <c r="H11" i="34"/>
  <c r="H10" i="34"/>
  <c r="G10" i="34"/>
  <c r="F9" i="34"/>
  <c r="E9" i="34"/>
  <c r="D9" i="34"/>
  <c r="H9" i="34" s="1"/>
  <c r="C9" i="34"/>
  <c r="G9" i="34" s="1"/>
  <c r="H8" i="34"/>
  <c r="G8" i="34"/>
  <c r="F7" i="34"/>
  <c r="E7" i="34"/>
  <c r="E27" i="34" s="1"/>
  <c r="D7" i="34"/>
  <c r="H7" i="34" s="1"/>
  <c r="C7" i="34"/>
  <c r="C27" i="34" s="1"/>
  <c r="G27" i="34" s="1"/>
  <c r="H6" i="34"/>
  <c r="G6" i="34"/>
  <c r="I15" i="32"/>
  <c r="H15" i="32"/>
  <c r="G15" i="32"/>
  <c r="F15" i="32"/>
  <c r="E15" i="32"/>
  <c r="D15" i="32"/>
  <c r="C15" i="32" s="1"/>
  <c r="I14" i="32"/>
  <c r="I16" i="32" s="1"/>
  <c r="H14" i="32"/>
  <c r="G14" i="32"/>
  <c r="F14" i="32"/>
  <c r="E14" i="32"/>
  <c r="D14" i="32"/>
  <c r="C14" i="32" s="1"/>
  <c r="C13" i="32"/>
  <c r="C12" i="32"/>
  <c r="C11" i="32"/>
  <c r="C10" i="32"/>
  <c r="D15" i="31"/>
  <c r="D16" i="31" s="1"/>
  <c r="C15" i="31"/>
  <c r="E14" i="31"/>
  <c r="E13" i="31"/>
  <c r="E12" i="31"/>
  <c r="E11" i="31"/>
  <c r="E15" i="31" s="1"/>
  <c r="D10" i="31"/>
  <c r="C10" i="31"/>
  <c r="C16" i="31" s="1"/>
  <c r="E9" i="31"/>
  <c r="E8" i="31"/>
  <c r="E7" i="31"/>
  <c r="E6" i="31"/>
  <c r="E10" i="31" s="1"/>
  <c r="E10" i="30"/>
  <c r="D10" i="30"/>
  <c r="C10" i="30"/>
  <c r="B10" i="30"/>
  <c r="F9" i="30"/>
  <c r="F8" i="30"/>
  <c r="F7" i="30"/>
  <c r="F10" i="30" s="1"/>
  <c r="E23" i="29"/>
  <c r="E19" i="29"/>
  <c r="C15" i="29"/>
  <c r="C25" i="29" s="1"/>
  <c r="E13" i="29"/>
  <c r="E12" i="29"/>
  <c r="E15" i="29" s="1"/>
  <c r="E25" i="29" s="1"/>
  <c r="F95" i="25"/>
  <c r="F71" i="25"/>
  <c r="G48" i="24"/>
  <c r="F48" i="24"/>
  <c r="H80" i="12"/>
  <c r="F80" i="12"/>
  <c r="E80" i="12"/>
  <c r="C80" i="12"/>
  <c r="G74" i="12"/>
  <c r="G77" i="12" s="1"/>
  <c r="G71" i="12"/>
  <c r="G68" i="12"/>
  <c r="E37" i="12"/>
  <c r="G29" i="12"/>
  <c r="G65" i="12" s="1"/>
  <c r="E29" i="12"/>
  <c r="C29" i="12"/>
  <c r="G23" i="12"/>
  <c r="G26" i="12" s="1"/>
  <c r="G14" i="12"/>
  <c r="G20" i="12" s="1"/>
  <c r="E14" i="12"/>
  <c r="G11" i="12"/>
  <c r="G8" i="12"/>
  <c r="C40" i="11"/>
  <c r="I39" i="11"/>
  <c r="G39" i="11"/>
  <c r="F39" i="11"/>
  <c r="E39" i="11"/>
  <c r="D39" i="11"/>
  <c r="C39" i="11"/>
  <c r="H38" i="11"/>
  <c r="H37" i="11"/>
  <c r="H36" i="11"/>
  <c r="H35" i="11"/>
  <c r="H34" i="11"/>
  <c r="H33" i="11"/>
  <c r="H32" i="11"/>
  <c r="H31" i="11"/>
  <c r="H30" i="11"/>
  <c r="H29" i="11"/>
  <c r="H28" i="11"/>
  <c r="H27" i="11"/>
  <c r="H39" i="11" s="1"/>
  <c r="I23" i="11"/>
  <c r="I40" i="11" s="1"/>
  <c r="G23" i="11"/>
  <c r="G40" i="11" s="1"/>
  <c r="F23" i="11"/>
  <c r="F40" i="11" s="1"/>
  <c r="E23" i="11"/>
  <c r="E40" i="11" s="1"/>
  <c r="D23" i="11"/>
  <c r="D40" i="11" s="1"/>
  <c r="C23" i="11"/>
  <c r="H22" i="11"/>
  <c r="H21" i="11"/>
  <c r="H20" i="11"/>
  <c r="H19" i="11"/>
  <c r="H17" i="11"/>
  <c r="H15" i="11"/>
  <c r="H14" i="11"/>
  <c r="H13" i="11"/>
  <c r="H12" i="11"/>
  <c r="H11" i="11"/>
  <c r="H10" i="11"/>
  <c r="H23" i="11" s="1"/>
  <c r="H40" i="11" s="1"/>
  <c r="B50" i="10"/>
  <c r="B25" i="10"/>
  <c r="B52" i="10" s="1"/>
  <c r="E20" i="9"/>
  <c r="D20" i="9"/>
  <c r="G19" i="9"/>
  <c r="G20" i="9" s="1"/>
  <c r="G18" i="9"/>
  <c r="F12" i="9"/>
  <c r="E12" i="9"/>
  <c r="D12" i="9"/>
  <c r="C12" i="9"/>
  <c r="G11" i="9"/>
  <c r="G10" i="9"/>
  <c r="G9" i="9"/>
  <c r="G8" i="9"/>
  <c r="G12" i="9" s="1"/>
  <c r="F9" i="88"/>
  <c r="E19" i="47" l="1"/>
  <c r="D17" i="32"/>
  <c r="E17" i="32"/>
  <c r="H17" i="32"/>
  <c r="E16" i="31"/>
  <c r="F17" i="32"/>
  <c r="G16" i="32"/>
  <c r="H16" i="32"/>
  <c r="E16" i="32"/>
  <c r="G17" i="32"/>
  <c r="J15" i="48"/>
  <c r="F16" i="32"/>
  <c r="I17" i="32"/>
  <c r="G15" i="58"/>
  <c r="G7" i="34"/>
  <c r="D27" i="34"/>
  <c r="H27" i="34" s="1"/>
  <c r="C19" i="47"/>
  <c r="G80" i="12"/>
  <c r="K12" i="47"/>
  <c r="E12" i="59"/>
  <c r="I14" i="47"/>
  <c r="K14" i="47" s="1"/>
  <c r="F19" i="47"/>
  <c r="H19" i="47" s="1"/>
  <c r="D16" i="32"/>
  <c r="C16" i="32" s="1"/>
  <c r="I19" i="47" l="1"/>
  <c r="K19" i="47" s="1"/>
</calcChain>
</file>

<file path=xl/sharedStrings.xml><?xml version="1.0" encoding="utf-8"?>
<sst xmlns="http://schemas.openxmlformats.org/spreadsheetml/2006/main" count="6440" uniqueCount="3185">
  <si>
    <t>0 Presentación</t>
  </si>
  <si>
    <t>1 Estados financieros</t>
  </si>
  <si>
    <t xml:space="preserve">1.1 Balance al cierre del ejercicio </t>
  </si>
  <si>
    <t>1.2 Cuadro de financiación correspondiente al ejercicio terminado</t>
  </si>
  <si>
    <t xml:space="preserve">1.3 Cuenta de Pérdidas y Ganancias correspondiente al ejercicio terminado </t>
  </si>
  <si>
    <t>1.4 Variación del capital circulante correspondiente al ejercicio terminado</t>
  </si>
  <si>
    <t>2 Características técnicas del puerto</t>
  </si>
  <si>
    <t>2.1 Condiciones generales</t>
  </si>
  <si>
    <t>2.1.1 Situación</t>
  </si>
  <si>
    <t>2.1.2 Régimen de vientos</t>
  </si>
  <si>
    <t>2.1.3 Régimen de temporales</t>
  </si>
  <si>
    <t>2.1.4 Nivel del mar y mareas</t>
  </si>
  <si>
    <t>2.1.5 Entrada</t>
  </si>
  <si>
    <t>2.1.5.1. Canal de entrada</t>
  </si>
  <si>
    <t>2.1.5.2. Boca de entrada</t>
  </si>
  <si>
    <t>2.1.5.3 Utilización de remolcadores de entrada y salida</t>
  </si>
  <si>
    <t>2.1.5.4 Mayor buque entrado en el último año</t>
  </si>
  <si>
    <t>2.1.6 Superficies de flotación (Ha)</t>
  </si>
  <si>
    <t>2.1.6.1 Zona I</t>
  </si>
  <si>
    <t>2.1.6.2 Zona II</t>
  </si>
  <si>
    <t>2.2 Instalaciones al servicio del comercio marítimo</t>
  </si>
  <si>
    <t>2.2.1 Muelles y atraques</t>
  </si>
  <si>
    <t>2.2.1.1 Clasificación por dársenas</t>
  </si>
  <si>
    <t>2.2.1.2 Clasificación por empleos y calados</t>
  </si>
  <si>
    <r>
      <rPr>
        <sz val="11"/>
        <color theme="1"/>
        <rFont val="Calibri"/>
        <family val="2"/>
        <charset val="1"/>
      </rPr>
      <t>2.2.2 Superficie terrestre y áreas de depósito (m</t>
    </r>
    <r>
      <rPr>
        <vertAlign val="superscript"/>
        <sz val="11"/>
        <color theme="1"/>
        <rFont val="Calibri"/>
        <family val="2"/>
        <charset val="1"/>
      </rPr>
      <t>2</t>
    </r>
    <r>
      <rPr>
        <sz val="10"/>
        <rFont val="Arial"/>
        <family val="2"/>
        <charset val="1"/>
      </rPr>
      <t>)</t>
    </r>
  </si>
  <si>
    <t>2.2.3 Almacenes frigoríficos y fábricas de hielo</t>
  </si>
  <si>
    <t>2.2.4 Estaciones marítimas</t>
  </si>
  <si>
    <t>2.2.5 Instalaciones pesqueras</t>
  </si>
  <si>
    <t>2.2.6 Edificaciones e instalaciones de uso público</t>
  </si>
  <si>
    <t>2.2.7 Diques de abrigo</t>
  </si>
  <si>
    <t>2.2.8 Plano esquemático de faros y balizas</t>
  </si>
  <si>
    <t>2.2.9 Relación de faros y balizas</t>
  </si>
  <si>
    <t>2.4 Instalaciones para buques</t>
  </si>
  <si>
    <t>2.4.1 Diques</t>
  </si>
  <si>
    <t>2.4.1.1 Diques secos</t>
  </si>
  <si>
    <t>2.4.1.2 Diques flotantes</t>
  </si>
  <si>
    <t>2.4.2 Varaderos</t>
  </si>
  <si>
    <t>2.4.3 Astilleros</t>
  </si>
  <si>
    <t>2.4.4 Servicio de suministro a buques</t>
  </si>
  <si>
    <t>2.5 Medios mecánicos de tierra</t>
  </si>
  <si>
    <t>2.5.1 Grúas</t>
  </si>
  <si>
    <t>2.5.1.1 Grúas de Muelle</t>
  </si>
  <si>
    <t>2.5.1.2 Grúas automóviles</t>
  </si>
  <si>
    <t>2.5.1.3 Número de Grúas. Resumen</t>
  </si>
  <si>
    <t>2.5.2 Instalaciones especiales de carga y descarga</t>
  </si>
  <si>
    <t>2.5.4 Material auxiliar de carga, descarga y transporte</t>
  </si>
  <si>
    <t>2.5.5 Otro material auxiliar</t>
  </si>
  <si>
    <t>2.6 Material flotante</t>
  </si>
  <si>
    <t>2.6.1 Dragas</t>
  </si>
  <si>
    <t>2.6.2 Remolcadores</t>
  </si>
  <si>
    <t>2.6.3 Gánguiles, Gabarras y Barcazas</t>
  </si>
  <si>
    <t>2.6.4 Grúas Flotantes</t>
  </si>
  <si>
    <t>2.6.5 Otros medios flotantes auxiliares de servicio</t>
  </si>
  <si>
    <t>2.7 Accesos terrestres y comunicaciones</t>
  </si>
  <si>
    <t>2.7.1 Accesos terrestres y comunicaciones interiores</t>
  </si>
  <si>
    <t>2.7.2 Plano de comunicaciones internas/interiores</t>
  </si>
  <si>
    <t>2.7.3 Plano de accesos terrestres</t>
  </si>
  <si>
    <t>2.8 Breve descripción de instalaciones para tráficos específicos</t>
  </si>
  <si>
    <t>3 Obras o actividades autorizadas a particulares</t>
  </si>
  <si>
    <t>4 Estadísticas de tráfico</t>
  </si>
  <si>
    <t>4.1 Tráficos de pasaje</t>
  </si>
  <si>
    <t>4.1.1 Pasajeros</t>
  </si>
  <si>
    <t>4.1.1.1 Pasajeros, número</t>
  </si>
  <si>
    <t>4.1.1.2 Pasajeros de línea regular, número. Puertos de origen y destino</t>
  </si>
  <si>
    <t>4.1.2 Automóviles en régimen de pasaje. Número de unidades</t>
  </si>
  <si>
    <t>4.2 Buques</t>
  </si>
  <si>
    <t>4.2.1 Buques mercantes</t>
  </si>
  <si>
    <t>4.2.1.1 Distribución por tonelaje</t>
  </si>
  <si>
    <t xml:space="preserve"> </t>
  </si>
  <si>
    <t>4.2.1.2 Distribución por bandera</t>
  </si>
  <si>
    <t>4.2.1.3 Distribución por tipo de buques</t>
  </si>
  <si>
    <t>4.2.1.4  Buques por tipo de actividad</t>
  </si>
  <si>
    <t>4.2.2 Buques de guerra</t>
  </si>
  <si>
    <t>4.2.3 Embarcaciones de pesca fresca</t>
  </si>
  <si>
    <t>4.2.4 Embarcaciones de recreo</t>
  </si>
  <si>
    <t>4.2.5 Buques entrados para desguace</t>
  </si>
  <si>
    <t>4.2.6 Otras embarcaciones</t>
  </si>
  <si>
    <t>4.3 Mercancías</t>
  </si>
  <si>
    <t>4.3.1 Movidas por muelles y atraques del Servicio</t>
  </si>
  <si>
    <t>4.3.2 Movidas por muelles y atraques de particulares</t>
  </si>
  <si>
    <t>4.3.3 Embarcadas y desembarcadas en el año</t>
  </si>
  <si>
    <t>4.3.4 Total mercancías por paises de origen y destino</t>
  </si>
  <si>
    <t>4.3.5 Mercancías transbordadas</t>
  </si>
  <si>
    <t>4.3.6 Tráfico roll-on/roll-off</t>
  </si>
  <si>
    <t>4.3.6.1 Resumen del tráfico roll-on/roll-off</t>
  </si>
  <si>
    <t>4.3.6.2 Unidades de transporte intermodal (UTI) roll-on/roll-off</t>
  </si>
  <si>
    <t>4.3.6.3 Unidades de automóviles en régimen de mercancía</t>
  </si>
  <si>
    <t>4.3.7 Clasificación de mercancías</t>
  </si>
  <si>
    <t>4.3.7.1 Clasificación según su naturaleza</t>
  </si>
  <si>
    <t>4.3.7.2 (A) Clasificación según su naturaleza y presentación</t>
  </si>
  <si>
    <t xml:space="preserve">4.3.7.2 (B) Clasificación según su naturaleza y presentación </t>
  </si>
  <si>
    <t>4.3.7.3 Clasificación de mercancías en tránsito según su naturaleza</t>
  </si>
  <si>
    <t>4.3.7.4 (A) Clasificación de las mercancías en tránsito según su naturaleza y presentación</t>
  </si>
  <si>
    <t xml:space="preserve">4.3.7.4 (B) Clasificación de las mercancías en tránsito según su naturaleza y presentación </t>
  </si>
  <si>
    <t>4.4 Tráfico interior</t>
  </si>
  <si>
    <t>4.5 Avituallamientos</t>
  </si>
  <si>
    <t>4.6 Pesca capturada</t>
  </si>
  <si>
    <t>4.7 Tráfico de contenedores</t>
  </si>
  <si>
    <t>4.7.1 Contenedores de 20 pies</t>
  </si>
  <si>
    <t>4.7.2 Contenedores mayores de 20 pies</t>
  </si>
  <si>
    <t>4.7.3 Total contenedores de 20 pies o mayores</t>
  </si>
  <si>
    <t>4.7.4 Contenedores de 20 pies o mayores en tránsito</t>
  </si>
  <si>
    <t>4.7.5 Total contenedores equivalentes a 20 pies (TEUS)</t>
  </si>
  <si>
    <t>4.7.6 Contenedores equivalentes a 20 pies (TEUS) en tránsito</t>
  </si>
  <si>
    <t>4.7.7 Mercancías transportadas en contenedores clasificadas según su naturaleza</t>
  </si>
  <si>
    <t>4.8 Resumen general del tráfico marítimo</t>
  </si>
  <si>
    <t>4.8.1 Cuadro general n.º 1</t>
  </si>
  <si>
    <t>4.8.2 Cuadro general n.º 2</t>
  </si>
  <si>
    <t>4.8.3 Cuadro general n.º 3</t>
  </si>
  <si>
    <t>4.9 Tráfico terrestre</t>
  </si>
  <si>
    <t>4.10 Gráficos y series históricas</t>
  </si>
  <si>
    <t>4.10.1</t>
  </si>
  <si>
    <t>Tráfico de mercancías</t>
  </si>
  <si>
    <t>4.10.2</t>
  </si>
  <si>
    <t>Carga de mercancías</t>
  </si>
  <si>
    <t>4.10.3</t>
  </si>
  <si>
    <t>Descarga de mercancías</t>
  </si>
  <si>
    <t>4.10.4</t>
  </si>
  <si>
    <t>Graneles líquidos</t>
  </si>
  <si>
    <t>4.10.5</t>
  </si>
  <si>
    <t>Graneles sólidos</t>
  </si>
  <si>
    <t>4.10.6</t>
  </si>
  <si>
    <t>Mercancía general</t>
  </si>
  <si>
    <t>4.10.7</t>
  </si>
  <si>
    <t>Pesca</t>
  </si>
  <si>
    <t>4.10.8</t>
  </si>
  <si>
    <t>Avituallamiento</t>
  </si>
  <si>
    <t>4.10.9</t>
  </si>
  <si>
    <t>Pasajeros</t>
  </si>
  <si>
    <t>4.10.10</t>
  </si>
  <si>
    <t>Contenedores</t>
  </si>
  <si>
    <t>4.10.11</t>
  </si>
  <si>
    <t>Buques</t>
  </si>
  <si>
    <t>4.10.12</t>
  </si>
  <si>
    <t>Evolución histórica del tráfico</t>
  </si>
  <si>
    <t>5 Utilización del puerto</t>
  </si>
  <si>
    <t>5.1 Utilización de muelles</t>
  </si>
  <si>
    <t>5.2 Dársenas</t>
  </si>
  <si>
    <t>5.3 Amarres de punta</t>
  </si>
  <si>
    <t>5.4 Atraques</t>
  </si>
  <si>
    <t>5.5 Ocupación de superficie</t>
  </si>
  <si>
    <t>5.6 Medios mecánicos de tierra</t>
  </si>
  <si>
    <t>5.6.1 Grúas</t>
  </si>
  <si>
    <t>5.6.2 Instalaciones especiales (grúas móviles)</t>
  </si>
  <si>
    <t>5.7 Carretillas</t>
  </si>
  <si>
    <t>5.8 Cintas transportadoras</t>
  </si>
  <si>
    <t>5.9 Palas cargadoras</t>
  </si>
  <si>
    <t>5.10 Tracción de maniobras</t>
  </si>
  <si>
    <t>5.11 Vagones</t>
  </si>
  <si>
    <t>5.13 Básculas</t>
  </si>
  <si>
    <t>5.14 Grúas flotantes</t>
  </si>
  <si>
    <t>5.15 Remolcadores</t>
  </si>
  <si>
    <t>5.16 Varaderos</t>
  </si>
  <si>
    <t>6 Obras</t>
  </si>
  <si>
    <t xml:space="preserve">6.1 </t>
  </si>
  <si>
    <t xml:space="preserve">Obras en ejecución o terminadas en el año </t>
  </si>
  <si>
    <t>6.2</t>
  </si>
  <si>
    <t>Descripción de las obras más importantes</t>
  </si>
  <si>
    <t>7 Líneas marítimas regulares</t>
  </si>
  <si>
    <t>1.1 Balance al cierre del ejercicio</t>
  </si>
  <si>
    <t>(en euros)</t>
  </si>
  <si>
    <t>ACTIVO</t>
  </si>
  <si>
    <t>PATRIMONIO NETO Y PASIVO</t>
  </si>
  <si>
    <t>A) ACTIVO NO CORRIENTE</t>
  </si>
  <si>
    <t>A) PATRIMONIO NETO</t>
  </si>
  <si>
    <t>I. Inmovilizado intangible</t>
  </si>
  <si>
    <t>A-1) Fondos propios</t>
  </si>
  <si>
    <t>1. Propiedad industrial y otro inmovilizado intangible</t>
  </si>
  <si>
    <t>2. Aplicaciones informáticas</t>
  </si>
  <si>
    <t>I. Patrimonio</t>
  </si>
  <si>
    <t>3. Anticipos para inmovilizaciones intangibles</t>
  </si>
  <si>
    <t>II. Resultados acumulados</t>
  </si>
  <si>
    <t>II. Inmovilizado material</t>
  </si>
  <si>
    <t>1. Terrenos y bienes naturales</t>
  </si>
  <si>
    <t>III. Resultado del ejercicio</t>
  </si>
  <si>
    <t>2. Construcciones</t>
  </si>
  <si>
    <t>3. Equipamientos e instalaciones técnicas</t>
  </si>
  <si>
    <t>A-2) Ajustes por cambios de valor</t>
  </si>
  <si>
    <t>4. Inmovilizado en curso y anticipos</t>
  </si>
  <si>
    <t>5. Otro inmovilizado</t>
  </si>
  <si>
    <t>I. Activos financieros a valor razonable con cambios en el patr. neto</t>
  </si>
  <si>
    <t>III. Inversiones inmobiliarias</t>
  </si>
  <si>
    <t>II. Operaciones de cobertura</t>
  </si>
  <si>
    <t>1. Terrenos</t>
  </si>
  <si>
    <t>III. Otros</t>
  </si>
  <si>
    <t>IV. Inversiones en empresas del grupo y asociadas a largo plazo</t>
  </si>
  <si>
    <t>A-3) Subvenciones, donaciones y legados recibidos</t>
  </si>
  <si>
    <t>1. Instrumentos de patrimonio</t>
  </si>
  <si>
    <t>2. Créditos a empresas</t>
  </si>
  <si>
    <t>B) PASIVO NO CORRIENTE</t>
  </si>
  <si>
    <t>V. Inversiones financieras a largo plazo</t>
  </si>
  <si>
    <t>I. Provisiones a largo plazo</t>
  </si>
  <si>
    <t>1. Obligaciones por prestaciones a largo plazo al personal</t>
  </si>
  <si>
    <t>2. Créditos a terceros</t>
  </si>
  <si>
    <t>2. Provisión para responsabilidades</t>
  </si>
  <si>
    <t>3. Administraciones Públicas, subvenciones oficiales pendientes de cobro</t>
  </si>
  <si>
    <t>3. Otras provisiones</t>
  </si>
  <si>
    <t>4. Otros activos financieros</t>
  </si>
  <si>
    <t>II. Deudas a largo plazo</t>
  </si>
  <si>
    <t>VI. Activos por impuesto diferido</t>
  </si>
  <si>
    <t>1. Deudas con entidades de crédito.</t>
  </si>
  <si>
    <t>2. Proveedores de inmovilizado a largo plazo</t>
  </si>
  <si>
    <t>VII. Deudores comerciales no corrientes y otros</t>
  </si>
  <si>
    <t>3. Otras deudas</t>
  </si>
  <si>
    <t>B) ACTIVO CORRIENTE</t>
  </si>
  <si>
    <t>III. Deudas con empresas del grupo y asociadas a largo plazo</t>
  </si>
  <si>
    <t>I. Activos no corrientes mantenidos para la venta</t>
  </si>
  <si>
    <t>IV. Pasivos por impuesto diferido</t>
  </si>
  <si>
    <t>II. Existencias</t>
  </si>
  <si>
    <t>V. Periodificaciones a largo plazo</t>
  </si>
  <si>
    <t>III. Deudores comerciales y otras cuentas a cobrar</t>
  </si>
  <si>
    <t>C) PASIVO CORRIENTE</t>
  </si>
  <si>
    <t>1. Clientes por ventas y prestaciones de servicios</t>
  </si>
  <si>
    <t>2. Clientes y deudores, empresas del grupo y asociadas</t>
  </si>
  <si>
    <t>3. Deudores varios</t>
  </si>
  <si>
    <t>II. Provisiones a corto plazo</t>
  </si>
  <si>
    <t>4. Administrac. Públicas, subvenciones oficiales ptes. de cobro</t>
  </si>
  <si>
    <t>5. Otros créditos con las Administraciones Públicas</t>
  </si>
  <si>
    <t>III. Deudas a corto plazo</t>
  </si>
  <si>
    <t>1. Deudas con entidades de crédito</t>
  </si>
  <si>
    <t>IV. Inversiones en empresas del grupo y asociadas a c.p.</t>
  </si>
  <si>
    <t>2. Proveedores de inmovilizado a corto plazo</t>
  </si>
  <si>
    <t>3. Otros pasivos financieros</t>
  </si>
  <si>
    <t>V. Inversiones financieras a corto plazo</t>
  </si>
  <si>
    <t>IV. Deudas con empresas del grupo y asociadas a corto plazo</t>
  </si>
  <si>
    <t>3. Otros activos financieros</t>
  </si>
  <si>
    <t>V. Acreedores comerciales y otras cuentas a pagar</t>
  </si>
  <si>
    <t>1. Acreedores y otras cuentas a pagar</t>
  </si>
  <si>
    <t>VI. Periodificaciones</t>
  </si>
  <si>
    <t>2. Administraciones Públicas, anticipos de subvenciones</t>
  </si>
  <si>
    <t>3. Otras deudas con las Administraciones Públicas</t>
  </si>
  <si>
    <t>VII. Efectivo y otros activos líquidos equivalentes</t>
  </si>
  <si>
    <t>1. Tesorería</t>
  </si>
  <si>
    <t>2. Otros activos líquidos equivalentes</t>
  </si>
  <si>
    <t>TOTAL ACTIVO (A+B)</t>
  </si>
  <si>
    <t>TOTAL PATRIMONIO NETO Y PASIVO (A+B+C)</t>
  </si>
  <si>
    <t xml:space="preserve">1.2 Cuadro de financiación correspondiente al ejercicio terminado </t>
  </si>
  <si>
    <t>RECURSOS GENERADOS</t>
  </si>
  <si>
    <t>Resultado del Ejercicio</t>
  </si>
  <si>
    <t xml:space="preserve">   1. Fondo de Compensación Interportuario recibido (-)</t>
  </si>
  <si>
    <t xml:space="preserve">   2. Fondo de Compensación Interportuario aportado (+)</t>
  </si>
  <si>
    <t xml:space="preserve">   3. Amortizaciones del inmov. intangible, material e inversiones inmob. (+) (PyG)</t>
  </si>
  <si>
    <t xml:space="preserve">   4. Correcciones valorativas por deterioro activo no corriente (+/-) (c. 1, 2.4, 3, 4 y 5)</t>
  </si>
  <si>
    <t xml:space="preserve">   5. Dotación/Exceso de provisiones para riesgos y gastos (+/-) (Cuadro 7a)</t>
  </si>
  <si>
    <t xml:space="preserve">   6. Resultados por bajas y enajenaciones del inmovilizado (+/-) (PyG)</t>
  </si>
  <si>
    <t xml:space="preserve">   7. Reclasif. a gasto inmov. intang., material e invers. inmob. (+/-) (c. 1, 2, 2.4 y 3)</t>
  </si>
  <si>
    <t xml:space="preserve">   8. Imputación a resultados de subvenciones, donaciones y legados (Cuadro 6) (-)</t>
  </si>
  <si>
    <t xml:space="preserve">   9. Imp. a rdos. de anticipos recibidos por ventas o prestac. de serv. a l.p. (c. 8) (-)</t>
  </si>
  <si>
    <t xml:space="preserve"> 10. Incorporación al activo de gastos financieros (Cuadros 1 y 2.1) (-)</t>
  </si>
  <si>
    <t xml:space="preserve"> 11. Variación valor razonable instrumentos financieros (+/-) (Cuadros 4a, 4b y 8)</t>
  </si>
  <si>
    <t xml:space="preserve"> 12. Ingresos y gastos por actualizaciones financieras (+/-) (Cuadros 4a, 4b, 5 y 8)</t>
  </si>
  <si>
    <t xml:space="preserve"> 13. Ingresos de OPPE para el pago principales e intereses por litigios tarifarios (c. 13)</t>
  </si>
  <si>
    <t xml:space="preserve"> 14. Otros ajustes (+/-)</t>
  </si>
  <si>
    <t>RECURSOS PROCEDENTES DE LAS OPERACIONES</t>
  </si>
  <si>
    <t xml:space="preserve"> ORÍGENES</t>
  </si>
  <si>
    <t xml:space="preserve"> 1. Recursos procedentes de las operaciones</t>
  </si>
  <si>
    <t xml:space="preserve"> 2. Ampliaciones de  patrimonio</t>
  </si>
  <si>
    <t xml:space="preserve"> 3. Fondo de Compensación Interportuario recibido</t>
  </si>
  <si>
    <t xml:space="preserve"> 4. Subvenciones, donaciones y legados recibidos</t>
  </si>
  <si>
    <t xml:space="preserve">     a) Subvenciones, donaciones y legados de capital</t>
  </si>
  <si>
    <t xml:space="preserve">     b) Otras subvenciones, donaciones y legados</t>
  </si>
  <si>
    <t xml:space="preserve">     c) Ingresos por reversión de concesiones</t>
  </si>
  <si>
    <t xml:space="preserve"> 5. Altas de pasivo no corriente</t>
  </si>
  <si>
    <t xml:space="preserve">     a) Deudas a l.p. con entidades de crédito</t>
  </si>
  <si>
    <t xml:space="preserve">     b) Deudas a l.p con proveedores de inmovilizado y otros</t>
  </si>
  <si>
    <t xml:space="preserve">     c) Deudas a l.p. con empresas del grupo y asociadas</t>
  </si>
  <si>
    <t xml:space="preserve">     d) Deudas a l.p. por préstamos recibidos del FFATP</t>
  </si>
  <si>
    <t xml:space="preserve">     e) Anticipos recibidos por ventas o prestación servicios</t>
  </si>
  <si>
    <t xml:space="preserve"> 6. Bajas de activo no corriente</t>
  </si>
  <si>
    <t xml:space="preserve">     a) Enajenación de inmovilizado intangible y material</t>
  </si>
  <si>
    <t xml:space="preserve">     b) Enajenación de inversiones inmobiliarias</t>
  </si>
  <si>
    <t xml:space="preserve">     c) Enajenación de instrumentos de patrimonio</t>
  </si>
  <si>
    <t xml:space="preserve">     d) Enajenación de activos no corrientes mantenidos para la venta</t>
  </si>
  <si>
    <t xml:space="preserve">     e) Cancel./trasp. c.p. de subvenciones a cobrar a l.p.</t>
  </si>
  <si>
    <t xml:space="preserve">     f) Cancel./trasp. c.p. de préstamos a l.p. concedidos al FFATP</t>
  </si>
  <si>
    <t xml:space="preserve">     g) Cancel./trasp. c.p. de otras inversiones financieras a l.p.</t>
  </si>
  <si>
    <t xml:space="preserve">     h) Transferencias de activos a otros org. Públicos</t>
  </si>
  <si>
    <t xml:space="preserve"> 7. Otros orígenes</t>
  </si>
  <si>
    <t xml:space="preserve">TOTAL ORÍGENES </t>
  </si>
  <si>
    <t>APLICACIONES</t>
  </si>
  <si>
    <t xml:space="preserve"> 1. Altas de activo no corriente</t>
  </si>
  <si>
    <t xml:space="preserve">     a) Adquisiciones inmov. intangible, material e invers. inmobiliarias</t>
  </si>
  <si>
    <t xml:space="preserve">        Inmovilizado intangible</t>
  </si>
  <si>
    <t xml:space="preserve">        Inmovilizado material</t>
  </si>
  <si>
    <t xml:space="preserve">        Inversiones inmobiliarias</t>
  </si>
  <si>
    <t xml:space="preserve">     b) Adquisiciones de inmovilizado financiero</t>
  </si>
  <si>
    <t xml:space="preserve">        Inversiones en instrumentos de patrimonio</t>
  </si>
  <si>
    <t xml:space="preserve">        Subvenciones oficiales pendientes de cobro a l.p.</t>
  </si>
  <si>
    <t xml:space="preserve">        Préstamos a l.p. concedidos al Fondo de Accesibilidad</t>
  </si>
  <si>
    <t xml:space="preserve">        Otras inversiones financieras</t>
  </si>
  <si>
    <t xml:space="preserve">     c) Inmovilizado por concesiones revertidas, donaciones y legados</t>
  </si>
  <si>
    <t xml:space="preserve">     d) Transferencias de activos desde otros Organismos Públicos y otras altas</t>
  </si>
  <si>
    <t xml:space="preserve"> 2. Reducciones de patrimonio</t>
  </si>
  <si>
    <t xml:space="preserve"> 3. Fondo de Compensación Interportuario aportado</t>
  </si>
  <si>
    <t xml:space="preserve"> 4. Bajas de pasivo no corriente</t>
  </si>
  <si>
    <t xml:space="preserve">     a) Canc./trasp. a c.p. de deudas con entidades de crédito</t>
  </si>
  <si>
    <t xml:space="preserve">     b) Canc./trasp. a c.p. de deudas proveedores de inmovilizado y otros</t>
  </si>
  <si>
    <t xml:space="preserve">     c) Canc./trasp. a c.p. de deudas empr. grupo y asoc.</t>
  </si>
  <si>
    <t xml:space="preserve">     d) Canc./trasp. a c.p. de deudas a l.p. por préstamos recibidos del FFATP</t>
  </si>
  <si>
    <t xml:space="preserve">     e) Canc./trasp. a c.p. de periodificaciones a l.p.</t>
  </si>
  <si>
    <t xml:space="preserve">     f) Aplicación y traspaso a c.p. de provisiones a largo plazo</t>
  </si>
  <si>
    <t xml:space="preserve"> 5. Otras aplicaciones</t>
  </si>
  <si>
    <t>TOTAL APLICACIONES</t>
  </si>
  <si>
    <t>VARIACIÓN DEL CAPITAL CIRCULANTE</t>
  </si>
  <si>
    <t>Fondo de maniobra principio de ejercicio</t>
  </si>
  <si>
    <t>Variación de circulante</t>
  </si>
  <si>
    <t>Fondo de maniobra final de ejercicio</t>
  </si>
  <si>
    <t>(Debe) Haber</t>
  </si>
  <si>
    <t>1. Importe neto de la cifra de negocios</t>
  </si>
  <si>
    <t>A. Tasas portuarias</t>
  </si>
  <si>
    <t>a) Tasa de ocupación</t>
  </si>
  <si>
    <t>b) Tasas de utilización</t>
  </si>
  <si>
    <t>1. Tasa del buque (T1)</t>
  </si>
  <si>
    <t>2. Tasa de las embarcaciones deportivas y de recreo (T5)</t>
  </si>
  <si>
    <t>3. Tasa del pasaje (T2)</t>
  </si>
  <si>
    <t>4. Tasa de la mercancía (T3)</t>
  </si>
  <si>
    <t>5. Tasa de la pesca fresca (T4)</t>
  </si>
  <si>
    <t>6. Tasa por utilización especial de la zona de tránsito (T6)</t>
  </si>
  <si>
    <t>c) Tasa de actividad</t>
  </si>
  <si>
    <t>d) Tasa de ayudas a la navegación</t>
  </si>
  <si>
    <t>B. Otros ingresos de negocio</t>
  </si>
  <si>
    <t>a) Importes adicionales a las tasas</t>
  </si>
  <si>
    <t>b) Tarifas y otros</t>
  </si>
  <si>
    <t>3. Trabajos realizados por la empresa para su activo</t>
  </si>
  <si>
    <t>5. Otros ingresos de explotación</t>
  </si>
  <si>
    <t>a) Ingresos accesorios y otros de gestión corriente</t>
  </si>
  <si>
    <t>b) Subvenciones de explotación incorporadas al resultado del ejercicio</t>
  </si>
  <si>
    <t>c) Ingresos traspasados al resultado por concesiones revertidas</t>
  </si>
  <si>
    <t>d) Fondo de Compensación Interportuario recibido</t>
  </si>
  <si>
    <t>6. Gastos de personal</t>
  </si>
  <si>
    <t>a) Sueldos, salarios y asimilados</t>
  </si>
  <si>
    <t>b) Indemnizaciones</t>
  </si>
  <si>
    <t>c) Cargas sociales</t>
  </si>
  <si>
    <t>d) Provisiones</t>
  </si>
  <si>
    <t>7. Otros gastos de explotación</t>
  </si>
  <si>
    <t>a) Servicios exteriores</t>
  </si>
  <si>
    <t>1. Reparaciones y conservación</t>
  </si>
  <si>
    <t>a) Reparaciones y conserción</t>
  </si>
  <si>
    <t>b) Gastos de recogida de desechos generados por buques</t>
  </si>
  <si>
    <t>2. Servicios de profesionales independientes</t>
  </si>
  <si>
    <t>3. Suministros y consumos</t>
  </si>
  <si>
    <t>4. Otros servicios exteriores</t>
  </si>
  <si>
    <t>b) Tributos</t>
  </si>
  <si>
    <t>c) Pérdidas, deterioro y variación de provisiones por operaciones comerciales</t>
  </si>
  <si>
    <t>d) Otros gastos de gestión corriente</t>
  </si>
  <si>
    <t>e) Aportación a Puertos del Estado art. 19.1.b) TRLPEMM.</t>
  </si>
  <si>
    <t>f) Fondo de Compensación Interportuario aportado</t>
  </si>
  <si>
    <t>8. Amortizaciones del inmovilizado</t>
  </si>
  <si>
    <t>9. Imputación de subvenciones de inmovilizado no financiero y otras</t>
  </si>
  <si>
    <t>10. Excesos de provisiones</t>
  </si>
  <si>
    <t>11. Deterioro y resultado por enajenaciones del inmovilizado</t>
  </si>
  <si>
    <t>a) Deterioros y pérdidas</t>
  </si>
  <si>
    <t>b) Resultados por enajenaciones y otras</t>
  </si>
  <si>
    <t>Otros resultados</t>
  </si>
  <si>
    <t>a) Ingresos excepcionales</t>
  </si>
  <si>
    <t>b) Gastos excepcionales</t>
  </si>
  <si>
    <t>A.1. RESULTADO DE EXPLOTACIÓN (1+3+5+6+7+8+9+10+11)</t>
  </si>
  <si>
    <t>12. Ingresos financieros</t>
  </si>
  <si>
    <t>a) De participaciones en instrumentos de patrimonio</t>
  </si>
  <si>
    <t>b) De valores negociables y otros instrumentos financieros</t>
  </si>
  <si>
    <t>c) Incorporación al activo de gastos financieros</t>
  </si>
  <si>
    <t>13. Gastos financieros</t>
  </si>
  <si>
    <t>a) Por deudas con terceros</t>
  </si>
  <si>
    <t>b) Por actualización de provisiones</t>
  </si>
  <si>
    <t>14. Variación de valor razonable en instrumentos financieros</t>
  </si>
  <si>
    <t>16. Deterioro y resultado por enajenaciones de instrumentos financieros</t>
  </si>
  <si>
    <t>A.2. RESULTADO FINANCIERO (12+13+14+16)</t>
  </si>
  <si>
    <t>A.3. RESULTADO ANTES DE IMPUESTOS (A.1+A.2)</t>
  </si>
  <si>
    <t>17. Impuesto sobre beneficios</t>
  </si>
  <si>
    <t>A.4. RESULTADO DEL EJERCICIO (A.3+17)</t>
  </si>
  <si>
    <t xml:space="preserve">1.4 Variación del capital circulante correspondiente al ejercicio terminado </t>
  </si>
  <si>
    <t>CONCEPTO</t>
  </si>
  <si>
    <t>1. Existencias</t>
  </si>
  <si>
    <t>2. Deudores comerciales y otras cuentas a cobrar</t>
  </si>
  <si>
    <t>3. Inversiones en empresas del grupo y asociadas a c.p.</t>
  </si>
  <si>
    <t>4. Inversiones financieras a c.p.</t>
  </si>
  <si>
    <t>5. Efectivo y otros activos líquidos equivalentes</t>
  </si>
  <si>
    <t>6. Provisiones a corto plazo</t>
  </si>
  <si>
    <t>7. Deudas a corto plazo</t>
  </si>
  <si>
    <t>8. Deudas con empresas del grupo y asociadas a corto plazo</t>
  </si>
  <si>
    <t>9. Acreedores comerciales y otras cuentas a pagar</t>
  </si>
  <si>
    <t>10. Periodificaciones</t>
  </si>
  <si>
    <t>TOTAL VARIACIÓN CAPITAL CIRCULANTE (*)</t>
  </si>
  <si>
    <t>(*) Se considera como Capital circulante el Activo corriente, excluidos los activos no corrientes mantenidos para la venta, menos el Pasivo corriente.</t>
  </si>
  <si>
    <t>2 Características técnicas del Puerto</t>
  </si>
  <si>
    <t>2.1 Condiciones Generales</t>
  </si>
  <si>
    <t xml:space="preserve">2.1.1 Situación </t>
  </si>
  <si>
    <t xml:space="preserve">Longitud </t>
  </si>
  <si>
    <t>6º 49' 32.8" W (Greenwich)</t>
  </si>
  <si>
    <t>Latitud</t>
  </si>
  <si>
    <t>37º 8' 6,6"  N</t>
  </si>
  <si>
    <t xml:space="preserve">2.1.2 Régimen de vientos </t>
  </si>
  <si>
    <t xml:space="preserve">Reinante </t>
  </si>
  <si>
    <t>NO</t>
  </si>
  <si>
    <t>Dominante</t>
  </si>
  <si>
    <t>SO</t>
  </si>
  <si>
    <r>
      <rPr>
        <b/>
        <sz val="10"/>
        <rFont val="Arial"/>
        <family val="2"/>
        <charset val="1"/>
      </rPr>
      <t xml:space="preserve">Altura significante máxima de oleaje (Hs </t>
    </r>
    <r>
      <rPr>
        <b/>
        <sz val="7"/>
        <rFont val="Arial"/>
        <family val="2"/>
        <charset val="1"/>
      </rPr>
      <t>MAX</t>
    </r>
    <r>
      <rPr>
        <b/>
        <sz val="10"/>
        <rFont val="Arial"/>
        <family val="2"/>
        <charset val="1"/>
      </rPr>
      <t xml:space="preserve">) </t>
    </r>
  </si>
  <si>
    <r>
      <rPr>
        <b/>
        <sz val="10"/>
        <rFont val="Arial"/>
        <family val="2"/>
        <charset val="1"/>
      </rPr>
      <t xml:space="preserve">Periodo pico (Tp) asociado a Hs </t>
    </r>
    <r>
      <rPr>
        <b/>
        <sz val="7"/>
        <rFont val="Arial"/>
        <family val="2"/>
        <charset val="1"/>
      </rPr>
      <t>MAX</t>
    </r>
  </si>
  <si>
    <r>
      <rPr>
        <b/>
        <sz val="10"/>
        <rFont val="Arial"/>
        <family val="2"/>
        <charset val="1"/>
      </rPr>
      <t xml:space="preserve">Dirección media de procedencia del oleaje (Dir) asociado a Hs </t>
    </r>
    <r>
      <rPr>
        <b/>
        <sz val="7"/>
        <rFont val="Arial"/>
        <family val="2"/>
        <charset val="1"/>
      </rPr>
      <t>MAX</t>
    </r>
  </si>
  <si>
    <t>2.1.4 Nivel del mar</t>
  </si>
  <si>
    <t>Máxima carrera de marea registrada en el año *</t>
  </si>
  <si>
    <t>Bajamar mínima registrada en el año respectos al cero del puerto *</t>
  </si>
  <si>
    <t>Pleamar máxima registrada en el año respectos al cero del puerto *</t>
  </si>
  <si>
    <t>* Datos del último año registrado, 2023</t>
  </si>
  <si>
    <t xml:space="preserve">2.1.5 Entrada </t>
  </si>
  <si>
    <t xml:space="preserve">2.1.5.1 Canal de entrada </t>
  </si>
  <si>
    <t xml:space="preserve">Orientación </t>
  </si>
  <si>
    <t>339º</t>
  </si>
  <si>
    <t>Ancho</t>
  </si>
  <si>
    <t>200 a 300 m</t>
  </si>
  <si>
    <t>22.000 m</t>
  </si>
  <si>
    <t xml:space="preserve">Calado de proyecto en B.M.V.E. </t>
  </si>
  <si>
    <t>13 m*</t>
  </si>
  <si>
    <t xml:space="preserve">Naturaleza del fondo </t>
  </si>
  <si>
    <t>Arenas y fangos</t>
  </si>
  <si>
    <t>* El calado de proyecto se va actualizando con las batimetrías que se van realizando en el puerto</t>
  </si>
  <si>
    <t xml:space="preserve">2.1.5.2 Boca de entrada </t>
  </si>
  <si>
    <t xml:space="preserve">Ancho </t>
  </si>
  <si>
    <t>300 m</t>
  </si>
  <si>
    <t>Calado de proyecto en B.M.V.E.</t>
  </si>
  <si>
    <t xml:space="preserve">Máxima corriente controlada </t>
  </si>
  <si>
    <t>5 nudos</t>
  </si>
  <si>
    <t>* Calado de proyecto</t>
  </si>
  <si>
    <t xml:space="preserve">A tenor de lo establecido en las vigentes Normas de Entrada, Salida, Atraque y Desatraque en el Puerto de Huelva, publicadas en el Boletín Oficial de la  Provincia de Huelva n.º 201 de 23 de octubre de 2006, la obligatoriedad de uso de remolcadores en condiciones normales viene dada en función de la eslora del buque y de la naturaleza de la mercancía, en lugar del valor de su GT.
Así, será obligatoria la concurrencia de remolcador cuando se trate de maniobras de buques de eslora superior a 90 m, que transporten mercancías peligrosas clasificadas en las clases 1, 2, 3 o 4 del Código IMDG, de las incluidas en el artículo 15 del Real Decreto 145/89 por el que se aprueba el Reglamento Nacional de Admisión Manipulación y Almacenamiento de Mercancías Peligrosas en los Puertos, y sustancias no incluidas en las divisiones anteriores, que se consideran hidrocarburos según lo definido en el artículo 1.2 del RD 253/2004, de 13 de febrero por el que se establecen medidas de prevención y lucha contra la contaminación en la operación de carga, descarga y manipulación de hidrocarburos en el ámbito marítimo y portuario.
</t>
  </si>
  <si>
    <t>2.1.5.4  Mayor buque entrado en el último año</t>
  </si>
  <si>
    <t>Características</t>
  </si>
  <si>
    <t>Mayor eslora</t>
  </si>
  <si>
    <t>Mayor calado</t>
  </si>
  <si>
    <t>Zona 1</t>
  </si>
  <si>
    <t>Zona 2</t>
  </si>
  <si>
    <t>Nombre</t>
  </si>
  <si>
    <t>LNG BONNY II</t>
  </si>
  <si>
    <t>NIKOLAY ZUBOV</t>
  </si>
  <si>
    <t>GOOD LUCK</t>
  </si>
  <si>
    <t>BRUGGE</t>
  </si>
  <si>
    <t>Nacionalidad</t>
  </si>
  <si>
    <t>BERMUDAS</t>
  </si>
  <si>
    <t>CHIPRE</t>
  </si>
  <si>
    <t>LIBERIA</t>
  </si>
  <si>
    <t>BÉLGICA</t>
  </si>
  <si>
    <t>G.T.</t>
  </si>
  <si>
    <t>T.P.M.</t>
  </si>
  <si>
    <t>Eslora</t>
  </si>
  <si>
    <t>Calado</t>
  </si>
  <si>
    <t>Tipo</t>
  </si>
  <si>
    <t>Transporte de gas licuado</t>
  </si>
  <si>
    <t>Bulk Carrier</t>
  </si>
  <si>
    <t>Petrolero</t>
  </si>
  <si>
    <t>Calado real entrada o salida</t>
  </si>
  <si>
    <t xml:space="preserve">Situación </t>
  </si>
  <si>
    <t xml:space="preserve">Antepuerto </t>
  </si>
  <si>
    <t xml:space="preserve">Dársenas </t>
  </si>
  <si>
    <t xml:space="preserve">Total </t>
  </si>
  <si>
    <t>Comerciales</t>
  </si>
  <si>
    <t xml:space="preserve">Pesqueras </t>
  </si>
  <si>
    <t xml:space="preserve">Resto </t>
  </si>
  <si>
    <t xml:space="preserve">Canal de entrada </t>
  </si>
  <si>
    <t xml:space="preserve">Dársena exterior </t>
  </si>
  <si>
    <t xml:space="preserve">Dársena interior </t>
  </si>
  <si>
    <t>Total Zona I</t>
  </si>
  <si>
    <t xml:space="preserve">2.1.6.2 Zona II </t>
  </si>
  <si>
    <t>Accesos</t>
  </si>
  <si>
    <t>Fondeadero</t>
  </si>
  <si>
    <t>Resto</t>
  </si>
  <si>
    <t>Boya terminal de crudos</t>
  </si>
  <si>
    <t>Total Zona II</t>
  </si>
  <si>
    <t xml:space="preserve">Nombre </t>
  </si>
  <si>
    <t>Longitud / Eslora máxima (m)</t>
  </si>
  <si>
    <t xml:space="preserve">Calado de proyecto (m) </t>
  </si>
  <si>
    <t>Ancho (m)</t>
  </si>
  <si>
    <t xml:space="preserve">Empleos </t>
  </si>
  <si>
    <t>Del servicio</t>
  </si>
  <si>
    <t xml:space="preserve">Muelle Ingeniero Juan Gonzalo </t>
  </si>
  <si>
    <t>Mercancía general y graneles</t>
  </si>
  <si>
    <t xml:space="preserve">Muelle Ciudad de Palos </t>
  </si>
  <si>
    <t>Muelle de Levante Sur</t>
  </si>
  <si>
    <t>Mercancía general y pasaje</t>
  </si>
  <si>
    <t>Muelle de Levante Central</t>
  </si>
  <si>
    <t>Pasaje local y auxiliar</t>
  </si>
  <si>
    <t>Muelle de Levante Norte</t>
  </si>
  <si>
    <t>Pesca y tráfico interior</t>
  </si>
  <si>
    <t>Muelle Petroleros T. Arenillas</t>
  </si>
  <si>
    <t>Graneles líquidos (2 atraques)</t>
  </si>
  <si>
    <t>Muelle de Minerales</t>
  </si>
  <si>
    <t>Muelle Sur</t>
  </si>
  <si>
    <t>Pasaje, mercancía general, Ro-Ro y contenedores</t>
  </si>
  <si>
    <t>Muelle de Tharsis</t>
  </si>
  <si>
    <t>Fuera de servicio</t>
  </si>
  <si>
    <t>Boyas de amarre Norte</t>
  </si>
  <si>
    <t>Boyas de amarre Centro</t>
  </si>
  <si>
    <t>Boyas de amarre Sur</t>
  </si>
  <si>
    <t xml:space="preserve">TOTAL DEL SERVICIO </t>
  </si>
  <si>
    <t xml:space="preserve">De particulares </t>
  </si>
  <si>
    <t>Muelle nuevo Astillero de Huelva, S.A.</t>
  </si>
  <si>
    <t>Armamento, reparación, desguace</t>
  </si>
  <si>
    <t>Muelle de Riotinto</t>
  </si>
  <si>
    <t>Pantalán de Fertiberia, S.L. (fosfórico)</t>
  </si>
  <si>
    <t>Pantalán Atlantic Copper, S.L.U. Norte</t>
  </si>
  <si>
    <t>Pantalán de Fertiberia, S.L. (Abonos)</t>
  </si>
  <si>
    <t>Graneles líquidos y sólidos</t>
  </si>
  <si>
    <t>Terminal Impala</t>
  </si>
  <si>
    <t>Levantino-Aragonesa de Tránsitos, S.A.</t>
  </si>
  <si>
    <t>Pantalán de Atlantic Copper, S.L.U TNP 1</t>
  </si>
  <si>
    <t>Pantalán Atlantic Copper, S.L.U. TNP 2</t>
  </si>
  <si>
    <t>Muelle de Saltés</t>
  </si>
  <si>
    <t>Armamento, reparación y desguace</t>
  </si>
  <si>
    <t>Pantalán Reina Sofía E de CEPSA</t>
  </si>
  <si>
    <t>Pantalán Reina Sofía C de CEPSA</t>
  </si>
  <si>
    <t>Pantalán Reina Sofía W de CEPSA</t>
  </si>
  <si>
    <t>Pantalán Reina Sofía 4º ATRAQUE de CEPSA</t>
  </si>
  <si>
    <t>Pantalán de Enagas, S.A.</t>
  </si>
  <si>
    <t>Pantalán de Decal Norte</t>
  </si>
  <si>
    <t>Pantalán Decal Sur</t>
  </si>
  <si>
    <t>Pantalán Decal Sur 2</t>
  </si>
  <si>
    <t>Real Club Marítimo de Huelva</t>
  </si>
  <si>
    <t>Varios</t>
  </si>
  <si>
    <t>Muelle de La Rábida</t>
  </si>
  <si>
    <t>Auxiliar (1 atraque)</t>
  </si>
  <si>
    <t>Monoboya</t>
  </si>
  <si>
    <t xml:space="preserve">TOTAL DE PARTICULARES </t>
  </si>
  <si>
    <t xml:space="preserve">TOTAL </t>
  </si>
  <si>
    <t>EMPLEOS</t>
  </si>
  <si>
    <t>Metros lineales con calado “C” (m)</t>
  </si>
  <si>
    <t>C &lt;4</t>
  </si>
  <si>
    <r>
      <rPr>
        <b/>
        <sz val="10"/>
        <rFont val="Arial"/>
        <family val="2"/>
        <charset val="1"/>
      </rPr>
      <t xml:space="preserve">C </t>
    </r>
    <r>
      <rPr>
        <b/>
        <sz val="10"/>
        <rFont val="Calibri"/>
        <family val="2"/>
        <charset val="1"/>
      </rPr>
      <t>≥</t>
    </r>
    <r>
      <rPr>
        <b/>
        <sz val="10"/>
        <rFont val="Arial"/>
        <family val="2"/>
        <charset val="1"/>
      </rPr>
      <t xml:space="preserve"> 12</t>
    </r>
  </si>
  <si>
    <r>
      <rPr>
        <b/>
        <sz val="10"/>
        <rFont val="Arial"/>
        <family val="2"/>
        <charset val="1"/>
      </rPr>
      <t xml:space="preserve">12 &gt; C </t>
    </r>
    <r>
      <rPr>
        <b/>
        <sz val="10"/>
        <rFont val="Calibri"/>
        <family val="2"/>
        <charset val="1"/>
      </rPr>
      <t>≥</t>
    </r>
    <r>
      <rPr>
        <b/>
        <sz val="10"/>
        <rFont val="Arial"/>
        <family val="2"/>
        <charset val="1"/>
      </rPr>
      <t xml:space="preserve"> 10</t>
    </r>
  </si>
  <si>
    <r>
      <rPr>
        <b/>
        <sz val="10"/>
        <rFont val="Arial"/>
        <family val="2"/>
        <charset val="1"/>
      </rPr>
      <t xml:space="preserve">10 &gt; C </t>
    </r>
    <r>
      <rPr>
        <b/>
        <sz val="10"/>
        <rFont val="Calibri"/>
        <family val="2"/>
        <charset val="1"/>
      </rPr>
      <t>≥</t>
    </r>
    <r>
      <rPr>
        <b/>
        <sz val="10"/>
        <rFont val="Arial"/>
        <family val="2"/>
        <charset val="1"/>
      </rPr>
      <t xml:space="preserve"> 8</t>
    </r>
  </si>
  <si>
    <r>
      <rPr>
        <b/>
        <sz val="10"/>
        <rFont val="Arial"/>
        <family val="2"/>
        <charset val="1"/>
      </rPr>
      <t xml:space="preserve">8 &gt; C </t>
    </r>
    <r>
      <rPr>
        <b/>
        <sz val="10"/>
        <rFont val="Calibri"/>
        <family val="2"/>
        <charset val="1"/>
      </rPr>
      <t>≥</t>
    </r>
    <r>
      <rPr>
        <b/>
        <sz val="10"/>
        <rFont val="Arial"/>
        <family val="2"/>
        <charset val="1"/>
      </rPr>
      <t xml:space="preserve"> 6</t>
    </r>
  </si>
  <si>
    <r>
      <rPr>
        <b/>
        <sz val="10"/>
        <rFont val="Arial"/>
        <family val="2"/>
        <charset val="1"/>
      </rPr>
      <t xml:space="preserve">6 &gt; C </t>
    </r>
    <r>
      <rPr>
        <b/>
        <sz val="10"/>
        <rFont val="Calibri"/>
        <family val="2"/>
        <charset val="1"/>
      </rPr>
      <t>≥</t>
    </r>
    <r>
      <rPr>
        <b/>
        <sz val="10"/>
        <rFont val="Arial"/>
        <family val="2"/>
        <charset val="1"/>
      </rPr>
      <t xml:space="preserve"> 4</t>
    </r>
  </si>
  <si>
    <t>Muelles comerciales</t>
  </si>
  <si>
    <t>Mercancía general convencional</t>
  </si>
  <si>
    <t>Atraques ro-ro</t>
  </si>
  <si>
    <t>Graneles Sólidos sin inst. esp.</t>
  </si>
  <si>
    <t>Graneles Sólidos por inst. esp.</t>
  </si>
  <si>
    <t>Polivalentes</t>
  </si>
  <si>
    <t>Otros muelles</t>
  </si>
  <si>
    <t>Armamento,reparación y desguace</t>
  </si>
  <si>
    <t>Boyas de servicio</t>
  </si>
  <si>
    <t>TOTAL DEL SERVICIO</t>
  </si>
  <si>
    <t>De particulares</t>
  </si>
  <si>
    <t>Graneles Sólidos sin instalación especial</t>
  </si>
  <si>
    <t>Graneles Sólidos por instalación especial</t>
  </si>
  <si>
    <t>TOTAL DE PARTICULARES</t>
  </si>
  <si>
    <t>TOTAL DEL SERVICIO MAS DE PARTICULARES</t>
  </si>
  <si>
    <t>2.2.2 Superficie terrestre y áreas de depósito (m²)</t>
  </si>
  <si>
    <t>Muelle</t>
  </si>
  <si>
    <t xml:space="preserve">Designación </t>
  </si>
  <si>
    <t xml:space="preserve">Almacenes </t>
  </si>
  <si>
    <t>Viales</t>
  </si>
  <si>
    <t>Descubiertos</t>
  </si>
  <si>
    <t xml:space="preserve">Cubiertos y abiertos </t>
  </si>
  <si>
    <t xml:space="preserve">Cerrados </t>
  </si>
  <si>
    <t>Poligono Pesquero Norte</t>
  </si>
  <si>
    <t>Concesiones</t>
  </si>
  <si>
    <t>Otros</t>
  </si>
  <si>
    <t>Comunicaciones y servicios</t>
  </si>
  <si>
    <t>Levante</t>
  </si>
  <si>
    <t>Muelle de Levante y Entorno</t>
  </si>
  <si>
    <t>Tinglado 1</t>
  </si>
  <si>
    <t>Tinglado 2</t>
  </si>
  <si>
    <t>Zona de Depósitos</t>
  </si>
  <si>
    <t>Transversales y Punta del Sebo</t>
  </si>
  <si>
    <t>Puerto Exterior</t>
  </si>
  <si>
    <t>Muelle deMinerales</t>
  </si>
  <si>
    <t>Zona de depósitos</t>
  </si>
  <si>
    <t>Ciudad de Palos</t>
  </si>
  <si>
    <t>Ing. Juan Gonzalo:</t>
  </si>
  <si>
    <t>Tinglado 3</t>
  </si>
  <si>
    <t>Tinglado 4</t>
  </si>
  <si>
    <t>Atlantic Copper, S.L.U.(C-1187 y C-1348)</t>
  </si>
  <si>
    <t>Bergé Marítima, S.L. (C-1409)</t>
  </si>
  <si>
    <t>ImpalaTerminals Huelva, S.L.U. (C-1309)</t>
  </si>
  <si>
    <t>Yilport Huelva, S.L.</t>
  </si>
  <si>
    <t>54.697,6 </t>
  </si>
  <si>
    <t>Puerto Exterior (fuera de muelles)</t>
  </si>
  <si>
    <t>Algeposa Huelva, S.L. (C-1151)</t>
  </si>
  <si>
    <t>Servimad (C-968)</t>
  </si>
  <si>
    <t>Bergé Marítima, S.L.(C-1144 y C-1045)</t>
  </si>
  <si>
    <t>García-Munté Energía, S.L. (C-1750)</t>
  </si>
  <si>
    <t>Congrasur (C-1048)</t>
  </si>
  <si>
    <t>Bergé Marítima, S.L.( C-1210)</t>
  </si>
  <si>
    <t>Aridos Anfersa, S.L.( C-1501)</t>
  </si>
  <si>
    <t>Congrasur (A10851)</t>
  </si>
  <si>
    <t>García-Munté Energía S.L. (A01822)</t>
  </si>
  <si>
    <t>Bergé Marítima, S.L. (A-1754)</t>
  </si>
  <si>
    <t>Servimad (A-1760)</t>
  </si>
  <si>
    <t>Subproductos y Minerales, S.A. (A-1730)</t>
  </si>
  <si>
    <t>Marismas del Odiel</t>
  </si>
  <si>
    <t>Marismas del Tinto</t>
  </si>
  <si>
    <t>Denominación</t>
  </si>
  <si>
    <t xml:space="preserve">Propietario </t>
  </si>
  <si>
    <r>
      <rPr>
        <b/>
        <sz val="10"/>
        <rFont val="Arial"/>
        <family val="2"/>
        <charset val="1"/>
      </rPr>
      <t>Capacidad de almacenamiento (m</t>
    </r>
    <r>
      <rPr>
        <b/>
        <vertAlign val="superscript"/>
        <sz val="10"/>
        <rFont val="Arial"/>
        <family val="2"/>
        <charset val="1"/>
      </rPr>
      <t>3</t>
    </r>
    <r>
      <rPr>
        <b/>
        <sz val="10"/>
        <rFont val="Arial"/>
        <family val="2"/>
        <charset val="1"/>
      </rPr>
      <t xml:space="preserve">) </t>
    </r>
  </si>
  <si>
    <t xml:space="preserve">Observaciones </t>
  </si>
  <si>
    <t>C/ Joaquín Turina, 1 (Avda. Francisco Montenegro)</t>
  </si>
  <si>
    <t>Almacén frigorífico</t>
  </si>
  <si>
    <t>Alquileres Raiseber, S.L.</t>
  </si>
  <si>
    <t xml:space="preserve"> -18º a -20º conservación. Varios</t>
  </si>
  <si>
    <t>Polígono Pesquero Norte</t>
  </si>
  <si>
    <t>Expromar, S.A.</t>
  </si>
  <si>
    <t xml:space="preserve"> -18º  conservación. Varios</t>
  </si>
  <si>
    <t>Fábrica de hielo</t>
  </si>
  <si>
    <t>Hielos Costa de la Luz</t>
  </si>
  <si>
    <t>En actividad</t>
  </si>
  <si>
    <t>Baltimar</t>
  </si>
  <si>
    <t>Yilport</t>
  </si>
  <si>
    <t>256 enchufes</t>
  </si>
  <si>
    <t>Estos enchufes son para los reefers</t>
  </si>
  <si>
    <t>Situación</t>
  </si>
  <si>
    <t>Propietario</t>
  </si>
  <si>
    <t>Tráfico que sirve</t>
  </si>
  <si>
    <r>
      <rPr>
        <b/>
        <sz val="10"/>
        <rFont val="Arial"/>
        <family val="2"/>
        <charset val="1"/>
      </rPr>
      <t>Superficie (m</t>
    </r>
    <r>
      <rPr>
        <b/>
        <vertAlign val="superscript"/>
        <sz val="10"/>
        <rFont val="Arial"/>
        <family val="2"/>
        <charset val="1"/>
      </rPr>
      <t>2</t>
    </r>
    <r>
      <rPr>
        <b/>
        <sz val="10"/>
        <rFont val="Arial"/>
        <family val="2"/>
        <charset val="1"/>
      </rPr>
      <t>)</t>
    </r>
  </si>
  <si>
    <t>Autoridad Portuaria de Huelva</t>
  </si>
  <si>
    <t>Pasajeros y carga rodada</t>
  </si>
  <si>
    <t>Clase de instalación</t>
  </si>
  <si>
    <r>
      <rPr>
        <b/>
        <sz val="10"/>
        <rFont val="Arial"/>
        <family val="2"/>
        <charset val="1"/>
      </rPr>
      <t>Superficie m</t>
    </r>
    <r>
      <rPr>
        <b/>
        <vertAlign val="superscript"/>
        <sz val="10"/>
        <rFont val="Arial"/>
        <family val="2"/>
        <charset val="1"/>
      </rPr>
      <t>2</t>
    </r>
  </si>
  <si>
    <t>Lonja</t>
  </si>
  <si>
    <t xml:space="preserve">  Zona de subasta</t>
  </si>
  <si>
    <t>Muelle de Levante</t>
  </si>
  <si>
    <t>Almacén de cajas</t>
  </si>
  <si>
    <t>Almacenes o casetas de armadores, pescadores</t>
  </si>
  <si>
    <t>Almacén de preparación y embalado de pescado</t>
  </si>
  <si>
    <t>Uso</t>
  </si>
  <si>
    <t>A.P.H.</t>
  </si>
  <si>
    <t>Nodo Logístico la Lonja</t>
  </si>
  <si>
    <r>
      <rPr>
        <sz val="10"/>
        <rFont val="Arial"/>
        <family val="2"/>
        <charset val="1"/>
      </rPr>
      <t>2000 m</t>
    </r>
    <r>
      <rPr>
        <vertAlign val="superscript"/>
        <sz val="10"/>
        <rFont val="Arial"/>
        <family val="2"/>
        <charset val="1"/>
      </rPr>
      <t>2</t>
    </r>
    <r>
      <rPr>
        <sz val="10"/>
        <rFont val="Arial"/>
        <family val="2"/>
        <charset val="1"/>
      </rPr>
      <t xml:space="preserve"> en la primera planta</t>
    </r>
  </si>
  <si>
    <t>Avda. Real Sociedad Colombina Onubense</t>
  </si>
  <si>
    <t>Oficina Principal de la A.P.H.</t>
  </si>
  <si>
    <r>
      <rPr>
        <sz val="10"/>
        <rFont val="Arial"/>
        <family val="2"/>
        <charset val="1"/>
      </rPr>
      <t>2460 m</t>
    </r>
    <r>
      <rPr>
        <vertAlign val="superscript"/>
        <sz val="10"/>
        <rFont val="Arial"/>
        <family val="2"/>
        <charset val="1"/>
      </rPr>
      <t>2</t>
    </r>
    <r>
      <rPr>
        <sz val="10"/>
        <rFont val="Arial"/>
        <family val="2"/>
        <charset val="1"/>
      </rPr>
      <t xml:space="preserve"> en 3 plantas</t>
    </r>
  </si>
  <si>
    <t>Avda. Hispanoamérica</t>
  </si>
  <si>
    <t>Centro de Transformación (Alumbrado y viviendas)</t>
  </si>
  <si>
    <t>100 KVA viviendas</t>
  </si>
  <si>
    <t>125 KVA alumbrado</t>
  </si>
  <si>
    <t>Zona habilitada para aparcamientos</t>
  </si>
  <si>
    <r>
      <rPr>
        <sz val="10"/>
        <rFont val="Arial"/>
        <family val="2"/>
        <charset val="1"/>
      </rPr>
      <t>413,96 m</t>
    </r>
    <r>
      <rPr>
        <vertAlign val="superscript"/>
        <sz val="10"/>
        <rFont val="Arial"/>
        <family val="2"/>
        <charset val="1"/>
      </rPr>
      <t>2</t>
    </r>
    <r>
      <rPr>
        <sz val="10"/>
        <rFont val="Arial"/>
        <family val="2"/>
        <charset val="1"/>
      </rPr>
      <t xml:space="preserve"> con 142 aparcamientos</t>
    </r>
  </si>
  <si>
    <t xml:space="preserve">Avda. Hispanoamérica y </t>
  </si>
  <si>
    <t>Oficinas APH, Capitanía Marítima, Centro Portuario de Control de Servicios, SASEMAR, ESTIHUELVA Centro Portuario de Empleo S.A., Guardia Civil, Sanidad Exterior</t>
  </si>
  <si>
    <r>
      <rPr>
        <sz val="10"/>
        <rFont val="Arial"/>
        <family val="2"/>
        <charset val="1"/>
      </rPr>
      <t>2689,26 m</t>
    </r>
    <r>
      <rPr>
        <vertAlign val="superscript"/>
        <sz val="10"/>
        <rFont val="Arial"/>
        <family val="2"/>
        <charset val="1"/>
      </rPr>
      <t>2</t>
    </r>
    <r>
      <rPr>
        <sz val="10"/>
        <rFont val="Arial"/>
        <family val="2"/>
        <charset val="1"/>
      </rPr>
      <t xml:space="preserve"> en 3 plantas (3 edificios)</t>
    </r>
  </si>
  <si>
    <t>Calle Sanlúcar de Barrameda</t>
  </si>
  <si>
    <t>Zona habilitada para aparcamientos Puerta del Príncipe</t>
  </si>
  <si>
    <r>
      <rPr>
        <sz val="10"/>
        <rFont val="Arial"/>
        <family val="2"/>
        <charset val="1"/>
      </rPr>
      <t>576 m</t>
    </r>
    <r>
      <rPr>
        <vertAlign val="superscript"/>
        <sz val="10"/>
        <rFont val="Arial"/>
        <family val="2"/>
        <charset val="1"/>
      </rPr>
      <t>2</t>
    </r>
    <r>
      <rPr>
        <sz val="10"/>
        <rFont val="Arial"/>
        <family val="2"/>
        <charset val="1"/>
      </rPr>
      <t xml:space="preserve"> con 197 aparcamientos</t>
    </r>
  </si>
  <si>
    <t>Centro de Transformación nº 2 Norte</t>
  </si>
  <si>
    <t>630 KVA</t>
  </si>
  <si>
    <t>Lonja de la Innovación</t>
  </si>
  <si>
    <t>Huelvaport</t>
  </si>
  <si>
    <r>
      <rPr>
        <sz val="10"/>
        <rFont val="Arial"/>
        <family val="2"/>
        <charset val="1"/>
      </rPr>
      <t>36,83 m</t>
    </r>
    <r>
      <rPr>
        <vertAlign val="superscript"/>
        <sz val="10"/>
        <rFont val="Arial"/>
        <family val="2"/>
        <charset val="1"/>
      </rPr>
      <t>2</t>
    </r>
    <r>
      <rPr>
        <sz val="10"/>
        <rFont val="Arial"/>
        <family val="2"/>
        <charset val="1"/>
      </rPr>
      <t xml:space="preserve"> </t>
    </r>
  </si>
  <si>
    <t>Oficina Departamento de Comercial</t>
  </si>
  <si>
    <r>
      <rPr>
        <sz val="10"/>
        <rFont val="Arial"/>
        <family val="2"/>
        <charset val="1"/>
      </rPr>
      <t>223,30 m</t>
    </r>
    <r>
      <rPr>
        <vertAlign val="superscript"/>
        <sz val="10"/>
        <rFont val="Arial"/>
        <family val="2"/>
        <charset val="1"/>
      </rPr>
      <t>2</t>
    </r>
    <r>
      <rPr>
        <sz val="10"/>
        <rFont val="Arial"/>
        <family val="2"/>
        <charset val="1"/>
      </rPr>
      <t xml:space="preserve"> </t>
    </r>
  </si>
  <si>
    <t>Oficina de la División de Operaciones y Servicios</t>
  </si>
  <si>
    <r>
      <rPr>
        <sz val="10"/>
        <rFont val="Arial"/>
        <family val="2"/>
        <charset val="1"/>
      </rPr>
      <t>240 m</t>
    </r>
    <r>
      <rPr>
        <vertAlign val="superscript"/>
        <sz val="10"/>
        <rFont val="Arial"/>
        <family val="2"/>
        <charset val="1"/>
      </rPr>
      <t>2</t>
    </r>
    <r>
      <rPr>
        <sz val="10"/>
        <rFont val="Arial"/>
        <family val="2"/>
        <charset val="1"/>
      </rPr>
      <t xml:space="preserve"> en 2 plantas</t>
    </r>
  </si>
  <si>
    <t>Dependencia de Aduanas</t>
  </si>
  <si>
    <r>
      <rPr>
        <sz val="10"/>
        <rFont val="Arial"/>
        <family val="2"/>
        <charset val="1"/>
      </rPr>
      <t>72 m</t>
    </r>
    <r>
      <rPr>
        <vertAlign val="superscript"/>
        <sz val="10"/>
        <rFont val="Arial"/>
        <family val="2"/>
        <charset val="1"/>
      </rPr>
      <t>2</t>
    </r>
    <r>
      <rPr>
        <sz val="10"/>
        <rFont val="Arial"/>
        <family val="2"/>
        <charset val="1"/>
      </rPr>
      <t xml:space="preserve"> en 1 planta</t>
    </r>
  </si>
  <si>
    <t>Puesto de Control de la Guardia Civil</t>
  </si>
  <si>
    <t xml:space="preserve">11,95 m2 </t>
  </si>
  <si>
    <t>Zona habilitada para aparcamientos Puesto de Control de la Guardia Civil</t>
  </si>
  <si>
    <r>
      <rPr>
        <sz val="10"/>
        <rFont val="Arial"/>
        <family val="2"/>
        <charset val="1"/>
      </rPr>
      <t>427,03 m</t>
    </r>
    <r>
      <rPr>
        <vertAlign val="superscript"/>
        <sz val="10"/>
        <rFont val="Arial"/>
        <family val="2"/>
        <charset val="1"/>
      </rPr>
      <t>2</t>
    </r>
    <r>
      <rPr>
        <sz val="10"/>
        <rFont val="Arial"/>
        <family val="2"/>
        <charset val="1"/>
      </rPr>
      <t xml:space="preserve"> con 146 aparcamientos</t>
    </r>
  </si>
  <si>
    <t>Locales (3) del servicio marítimo de la Agencia Estatal de la Administración Tributaria</t>
  </si>
  <si>
    <t>48,8 m2</t>
  </si>
  <si>
    <t>Locales (4) de la Direcicón General de la Guardia Civil</t>
  </si>
  <si>
    <t xml:space="preserve">65,07 m2 </t>
  </si>
  <si>
    <t>Centro de Transformación nº 1 Sur</t>
  </si>
  <si>
    <t>Avenida de Hispanoamérica</t>
  </si>
  <si>
    <t>Las Cocheras del Puerto</t>
  </si>
  <si>
    <r>
      <rPr>
        <sz val="10"/>
        <rFont val="Arial"/>
        <family val="2"/>
        <charset val="1"/>
      </rPr>
      <t>665 m</t>
    </r>
    <r>
      <rPr>
        <vertAlign val="superscript"/>
        <sz val="10"/>
        <rFont val="Arial"/>
        <family val="2"/>
        <charset val="1"/>
      </rPr>
      <t>2</t>
    </r>
    <r>
      <rPr>
        <sz val="10"/>
        <rFont val="Arial"/>
        <family val="2"/>
        <charset val="1"/>
      </rPr>
      <t xml:space="preserve"> en 1 edificio</t>
    </r>
  </si>
  <si>
    <t>Centro de Recepción y Documentación del Puerto de Huelva</t>
  </si>
  <si>
    <r>
      <rPr>
        <sz val="10"/>
        <rFont val="Arial"/>
        <family val="2"/>
        <charset val="1"/>
      </rPr>
      <t>875 m</t>
    </r>
    <r>
      <rPr>
        <vertAlign val="superscript"/>
        <sz val="10"/>
        <rFont val="Arial"/>
        <family val="2"/>
        <charset val="1"/>
      </rPr>
      <t>2</t>
    </r>
    <r>
      <rPr>
        <sz val="10"/>
        <rFont val="Arial"/>
        <family val="2"/>
        <charset val="1"/>
      </rPr>
      <t xml:space="preserve"> en 1 edificio</t>
    </r>
  </si>
  <si>
    <t>Avda. Fco. Montenegro</t>
  </si>
  <si>
    <t>Zona habilitada para aparcamientos en el paseo de la Ría</t>
  </si>
  <si>
    <r>
      <rPr>
        <sz val="10"/>
        <rFont val="Arial"/>
        <family val="2"/>
        <charset val="1"/>
      </rPr>
      <t>732,78 m</t>
    </r>
    <r>
      <rPr>
        <vertAlign val="superscript"/>
        <sz val="10"/>
        <rFont val="Arial"/>
        <family val="2"/>
        <charset val="1"/>
      </rPr>
      <t>2</t>
    </r>
    <r>
      <rPr>
        <sz val="10"/>
        <rFont val="Arial"/>
        <family val="2"/>
        <charset val="1"/>
      </rPr>
      <t xml:space="preserve"> en batería con 251 aparcamientos y 466,68 m</t>
    </r>
    <r>
      <rPr>
        <vertAlign val="superscript"/>
        <sz val="10"/>
        <rFont val="Arial"/>
        <family val="2"/>
        <charset val="1"/>
      </rPr>
      <t>2</t>
    </r>
    <r>
      <rPr>
        <sz val="10"/>
        <rFont val="Arial"/>
        <family val="2"/>
        <charset val="1"/>
      </rPr>
      <t xml:space="preserve"> en línea con 90 aparcamientos</t>
    </r>
  </si>
  <si>
    <t>Paseo de la Ría</t>
  </si>
  <si>
    <r>
      <rPr>
        <sz val="10"/>
        <rFont val="Arial"/>
        <family val="2"/>
        <charset val="1"/>
      </rPr>
      <t>81.525 m</t>
    </r>
    <r>
      <rPr>
        <vertAlign val="superscript"/>
        <sz val="10"/>
        <color rgb="FF000000"/>
        <rFont val="Arial"/>
        <family val="2"/>
        <charset val="1"/>
      </rPr>
      <t>2</t>
    </r>
    <r>
      <rPr>
        <sz val="10"/>
        <color rgb="FF000000"/>
        <rFont val="Arial"/>
        <family val="2"/>
        <charset val="1"/>
      </rPr>
      <t xml:space="preserve"> de paseo</t>
    </r>
  </si>
  <si>
    <t>Aseos Paseo de la Ría</t>
  </si>
  <si>
    <r>
      <rPr>
        <sz val="10"/>
        <rFont val="Arial"/>
        <family val="2"/>
        <charset val="1"/>
      </rPr>
      <t>134,20 m</t>
    </r>
    <r>
      <rPr>
        <vertAlign val="superscript"/>
        <sz val="10"/>
        <color rgb="FF000000"/>
        <rFont val="Arial"/>
        <family val="2"/>
        <charset val="1"/>
      </rPr>
      <t>2</t>
    </r>
    <r>
      <rPr>
        <sz val="10"/>
        <color rgb="FF000000"/>
        <rFont val="Arial"/>
        <family val="2"/>
        <charset val="1"/>
      </rPr>
      <t xml:space="preserve"> 10 móduclos de una planta (13,42 m</t>
    </r>
    <r>
      <rPr>
        <vertAlign val="superscript"/>
        <sz val="10"/>
        <color rgb="FF000000"/>
        <rFont val="Arial"/>
        <family val="2"/>
        <charset val="1"/>
      </rPr>
      <t>2</t>
    </r>
    <r>
      <rPr>
        <sz val="10"/>
        <color rgb="FF000000"/>
        <rFont val="Arial"/>
        <family val="2"/>
        <charset val="1"/>
      </rPr>
      <t>)</t>
    </r>
  </si>
  <si>
    <r>
      <rPr>
        <sz val="10"/>
        <rFont val="Arial"/>
        <family val="2"/>
        <charset val="1"/>
      </rPr>
      <t>75,49 m</t>
    </r>
    <r>
      <rPr>
        <vertAlign val="superscript"/>
        <sz val="10"/>
        <rFont val="Arial"/>
        <family val="2"/>
        <charset val="1"/>
      </rPr>
      <t>2</t>
    </r>
    <r>
      <rPr>
        <sz val="10"/>
        <rFont val="Arial"/>
        <family val="2"/>
        <charset val="1"/>
      </rPr>
      <t xml:space="preserve"> con 26 aparcamientos</t>
    </r>
  </si>
  <si>
    <t>Zona habilitada para aparcamientos frente Fertiberia</t>
  </si>
  <si>
    <r>
      <rPr>
        <sz val="10"/>
        <rFont val="Arial"/>
        <family val="2"/>
        <charset val="1"/>
      </rPr>
      <t>425,06 m</t>
    </r>
    <r>
      <rPr>
        <vertAlign val="superscript"/>
        <sz val="10"/>
        <rFont val="Arial"/>
        <family val="2"/>
        <charset val="1"/>
      </rPr>
      <t>2</t>
    </r>
    <r>
      <rPr>
        <sz val="10"/>
        <rFont val="Arial"/>
        <family val="2"/>
        <charset val="1"/>
      </rPr>
      <t xml:space="preserve"> con 146 aparcamientos</t>
    </r>
  </si>
  <si>
    <t>Zona habilitada para aparcamientos Real Club Marítimo</t>
  </si>
  <si>
    <r>
      <rPr>
        <sz val="10"/>
        <rFont val="Arial"/>
        <family val="2"/>
        <charset val="1"/>
      </rPr>
      <t>196,62 m</t>
    </r>
    <r>
      <rPr>
        <vertAlign val="superscript"/>
        <sz val="10"/>
        <rFont val="Arial"/>
        <family val="2"/>
        <charset val="1"/>
      </rPr>
      <t>2</t>
    </r>
    <r>
      <rPr>
        <sz val="10"/>
        <rFont val="Arial"/>
        <family val="2"/>
        <charset val="1"/>
      </rPr>
      <t xml:space="preserve"> en batería con 67 aparcamientos y 70,21 m</t>
    </r>
    <r>
      <rPr>
        <vertAlign val="superscript"/>
        <sz val="10"/>
        <rFont val="Arial"/>
        <family val="2"/>
        <charset val="1"/>
      </rPr>
      <t>2</t>
    </r>
    <r>
      <rPr>
        <sz val="10"/>
        <rFont val="Arial"/>
        <family val="2"/>
        <charset val="1"/>
      </rPr>
      <t xml:space="preserve"> en línea con 14 aparcamientos</t>
    </r>
  </si>
  <si>
    <t>Zona habilitada para aparcamientos Colón</t>
  </si>
  <si>
    <r>
      <rPr>
        <sz val="10"/>
        <rFont val="Arial"/>
        <family val="2"/>
        <charset val="1"/>
      </rPr>
      <t>105,12 m</t>
    </r>
    <r>
      <rPr>
        <vertAlign val="superscript"/>
        <sz val="10"/>
        <rFont val="Arial"/>
        <family val="2"/>
        <charset val="1"/>
      </rPr>
      <t>2</t>
    </r>
    <r>
      <rPr>
        <sz val="10"/>
        <rFont val="Arial"/>
        <family val="2"/>
        <charset val="1"/>
      </rPr>
      <t xml:space="preserve"> con 36 aparcamientos</t>
    </r>
  </si>
  <si>
    <t>Zona habilitada para aparcamientos Térmica</t>
  </si>
  <si>
    <t>78,06 m2</t>
  </si>
  <si>
    <t>Muelle Petroleros</t>
  </si>
  <si>
    <t xml:space="preserve">6,63 m2 </t>
  </si>
  <si>
    <t>Muelle de Petroleros</t>
  </si>
  <si>
    <t>Centro de Transformación</t>
  </si>
  <si>
    <t>100 KVA</t>
  </si>
  <si>
    <r>
      <rPr>
        <sz val="10"/>
        <rFont val="Arial"/>
        <family val="2"/>
        <charset val="1"/>
      </rPr>
      <t>122,14 m</t>
    </r>
    <r>
      <rPr>
        <vertAlign val="superscript"/>
        <sz val="10"/>
        <rFont val="Arial"/>
        <family val="2"/>
        <charset val="1"/>
      </rPr>
      <t>2</t>
    </r>
    <r>
      <rPr>
        <sz val="10"/>
        <rFont val="Arial"/>
        <family val="2"/>
        <charset val="1"/>
      </rPr>
      <t xml:space="preserve"> en batería con 42 aparcamientos y 28 para camiones</t>
    </r>
  </si>
  <si>
    <t>Torre Arenillas</t>
  </si>
  <si>
    <t>Torre de Control centralizado</t>
  </si>
  <si>
    <r>
      <rPr>
        <sz val="10"/>
        <rFont val="Arial"/>
        <family val="2"/>
        <charset val="1"/>
      </rPr>
      <t>800 m</t>
    </r>
    <r>
      <rPr>
        <vertAlign val="superscript"/>
        <sz val="10"/>
        <rFont val="Arial"/>
        <family val="2"/>
        <charset val="1"/>
      </rPr>
      <t>2</t>
    </r>
    <r>
      <rPr>
        <sz val="10"/>
        <rFont val="Arial"/>
        <family val="2"/>
        <charset val="1"/>
      </rPr>
      <t xml:space="preserve"> en 4 plantas</t>
    </r>
  </si>
  <si>
    <t>Depuradora</t>
  </si>
  <si>
    <r>
      <rPr>
        <sz val="10"/>
        <rFont val="Arial"/>
        <family val="2"/>
        <charset val="1"/>
      </rPr>
      <t>1.500 m</t>
    </r>
    <r>
      <rPr>
        <vertAlign val="superscript"/>
        <sz val="10"/>
        <rFont val="Arial"/>
        <family val="2"/>
        <charset val="1"/>
      </rPr>
      <t>2</t>
    </r>
    <r>
      <rPr>
        <sz val="10"/>
        <rFont val="Arial"/>
        <family val="2"/>
        <charset val="1"/>
      </rPr>
      <t xml:space="preserve"> para depósito</t>
    </r>
  </si>
  <si>
    <r>
      <rPr>
        <sz val="10"/>
        <rFont val="Arial"/>
        <family val="2"/>
        <charset val="1"/>
      </rPr>
      <t>555 m</t>
    </r>
    <r>
      <rPr>
        <vertAlign val="superscript"/>
        <sz val="10"/>
        <rFont val="Arial"/>
        <family val="2"/>
        <charset val="1"/>
      </rPr>
      <t>2</t>
    </r>
    <r>
      <rPr>
        <sz val="10"/>
        <rFont val="Arial"/>
        <family val="2"/>
        <charset val="1"/>
      </rPr>
      <t xml:space="preserve"> nave </t>
    </r>
  </si>
  <si>
    <t>Muelle Ciudad de Palos</t>
  </si>
  <si>
    <t>Centro de Transformación nº 5 y nº 6</t>
  </si>
  <si>
    <t>nº 5 630 KVA fuerza</t>
  </si>
  <si>
    <t>nº 5 250 KVA alumbrado</t>
  </si>
  <si>
    <t>nº 6 630 KVA</t>
  </si>
  <si>
    <t>160 KVA alumbrado</t>
  </si>
  <si>
    <t>800 KVA fuerza</t>
  </si>
  <si>
    <t>Muelle de Isla Saltés</t>
  </si>
  <si>
    <t>Muelle Ingeniero Juan Gonzalo</t>
  </si>
  <si>
    <t>516,56 m2 con 129 aparcamientos</t>
  </si>
  <si>
    <t>Centro de Transformación Talleres</t>
  </si>
  <si>
    <t>315 KVA</t>
  </si>
  <si>
    <t>Centro de Transformación nº1</t>
  </si>
  <si>
    <t>Centro de Transformación nº2</t>
  </si>
  <si>
    <t>630 KVA fuerza</t>
  </si>
  <si>
    <t>250 KVA alumbrado</t>
  </si>
  <si>
    <t>Centro de Transformación nº3</t>
  </si>
  <si>
    <t>Centro de Transformación nº4</t>
  </si>
  <si>
    <t>Centro de Transformación Terminal Ferroviaria</t>
  </si>
  <si>
    <t>400 KVA</t>
  </si>
  <si>
    <t>Centro de Transformación Alumbrado-PIF</t>
  </si>
  <si>
    <t>Nuevo control de acceso. Policía Portuaria, Guardia Civil</t>
  </si>
  <si>
    <r>
      <rPr>
        <sz val="10"/>
        <rFont val="Arial"/>
        <family val="2"/>
        <charset val="1"/>
      </rPr>
      <t>64,64 m</t>
    </r>
    <r>
      <rPr>
        <vertAlign val="superscript"/>
        <sz val="10"/>
        <rFont val="Arial"/>
        <family val="2"/>
        <charset val="1"/>
      </rPr>
      <t>2</t>
    </r>
    <r>
      <rPr>
        <sz val="10"/>
        <rFont val="Arial"/>
        <family val="2"/>
        <charset val="1"/>
      </rPr>
      <t xml:space="preserve"> en dos modulos de 32,32 m</t>
    </r>
    <r>
      <rPr>
        <vertAlign val="superscript"/>
        <sz val="10"/>
        <rFont val="Arial"/>
        <family val="2"/>
        <charset val="1"/>
      </rPr>
      <t>2</t>
    </r>
    <r>
      <rPr>
        <sz val="10"/>
        <rFont val="Arial"/>
        <family val="2"/>
        <charset val="1"/>
      </rPr>
      <t xml:space="preserve"> de una planta</t>
    </r>
  </si>
  <si>
    <t>Aseos y Vending</t>
  </si>
  <si>
    <r>
      <rPr>
        <sz val="10"/>
        <rFont val="Arial"/>
        <family val="2"/>
        <charset val="1"/>
      </rPr>
      <t>80,67 m</t>
    </r>
    <r>
      <rPr>
        <vertAlign val="superscript"/>
        <sz val="10"/>
        <rFont val="Arial"/>
        <family val="2"/>
        <charset val="1"/>
      </rPr>
      <t>2</t>
    </r>
    <r>
      <rPr>
        <sz val="10"/>
        <rFont val="Arial"/>
        <family val="2"/>
        <charset val="1"/>
      </rPr>
      <t xml:space="preserve"> en una planta. Voladizo de 94,07 m</t>
    </r>
    <r>
      <rPr>
        <vertAlign val="superscript"/>
        <sz val="10"/>
        <rFont val="Arial"/>
        <family val="2"/>
        <charset val="1"/>
      </rPr>
      <t>2</t>
    </r>
  </si>
  <si>
    <t>Aduanas</t>
  </si>
  <si>
    <r>
      <rPr>
        <sz val="10"/>
        <rFont val="Arial"/>
        <family val="2"/>
        <charset val="1"/>
      </rPr>
      <t>73,65 m</t>
    </r>
    <r>
      <rPr>
        <vertAlign val="superscript"/>
        <sz val="10"/>
        <rFont val="Arial"/>
        <family val="2"/>
        <charset val="1"/>
      </rPr>
      <t>2</t>
    </r>
    <r>
      <rPr>
        <sz val="10"/>
        <rFont val="Arial"/>
        <family val="2"/>
        <charset val="1"/>
      </rPr>
      <t xml:space="preserve"> en una planta</t>
    </r>
  </si>
  <si>
    <t>Garitas Policía Nacional</t>
  </si>
  <si>
    <r>
      <rPr>
        <sz val="10"/>
        <rFont val="Arial"/>
        <family val="2"/>
        <charset val="1"/>
      </rPr>
      <t>22,68 m</t>
    </r>
    <r>
      <rPr>
        <vertAlign val="superscript"/>
        <sz val="10"/>
        <rFont val="Arial"/>
        <family val="2"/>
        <charset val="1"/>
      </rPr>
      <t>2</t>
    </r>
    <r>
      <rPr>
        <sz val="10"/>
        <rFont val="Arial"/>
        <family val="2"/>
        <charset val="1"/>
      </rPr>
      <t>. 2 cabinas de 6,30 m</t>
    </r>
    <r>
      <rPr>
        <vertAlign val="superscript"/>
        <sz val="10"/>
        <rFont val="Arial"/>
        <family val="2"/>
        <charset val="1"/>
      </rPr>
      <t>2</t>
    </r>
    <r>
      <rPr>
        <sz val="10"/>
        <rFont val="Arial"/>
        <family val="2"/>
        <charset val="1"/>
      </rPr>
      <t xml:space="preserve"> y una cabina de 10,08 m</t>
    </r>
    <r>
      <rPr>
        <vertAlign val="superscript"/>
        <sz val="10"/>
        <rFont val="Arial"/>
        <family val="2"/>
        <charset val="1"/>
      </rPr>
      <t>2</t>
    </r>
  </si>
  <si>
    <t>Aduanas (PIF)</t>
  </si>
  <si>
    <t>180,40 m² en 1 planta</t>
  </si>
  <si>
    <t>Control Fitosanitario (PIF)</t>
  </si>
  <si>
    <t>1776,82 m2</t>
  </si>
  <si>
    <t>Nave almacén medios lucha contaminación marina</t>
  </si>
  <si>
    <r>
      <rPr>
        <sz val="10"/>
        <rFont val="Arial"/>
        <family val="2"/>
        <charset val="1"/>
      </rPr>
      <t>540,30 m</t>
    </r>
    <r>
      <rPr>
        <vertAlign val="superscript"/>
        <sz val="10"/>
        <rFont val="Arial"/>
        <family val="2"/>
        <charset val="1"/>
      </rPr>
      <t>2</t>
    </r>
  </si>
  <si>
    <t>Edificio Multifuncional (terminal de pasajeros, servicios portuarios y de control e inspección de policía y adunanas)</t>
  </si>
  <si>
    <t>2392,35 m² en 3 plantas</t>
  </si>
  <si>
    <t>Mazagón</t>
  </si>
  <si>
    <t>Dotacional (Casa del Vigía)</t>
  </si>
  <si>
    <t>240 m² en 2 plantas</t>
  </si>
  <si>
    <t xml:space="preserve">Denominación </t>
  </si>
  <si>
    <t xml:space="preserve">Longitud (m) </t>
  </si>
  <si>
    <t xml:space="preserve">Características </t>
  </si>
  <si>
    <t>Dique Juan Carlos I Rey de España</t>
  </si>
  <si>
    <r>
      <rPr>
        <sz val="10"/>
        <rFont val="Arial"/>
        <family val="2"/>
        <charset val="1"/>
      </rPr>
      <t>Rebasable, construído con todo uno de cantera, mantos de escollera con cantos de hasta 9 Tm y bloques paralelepípedos de hormigón de hasta 4,5 m</t>
    </r>
    <r>
      <rPr>
        <vertAlign val="superscript"/>
        <sz val="10"/>
        <rFont val="Arial"/>
        <family val="2"/>
        <charset val="1"/>
      </rPr>
      <t>3</t>
    </r>
  </si>
  <si>
    <t>Véase Plano General del Puerto de Huelva</t>
  </si>
  <si>
    <t xml:space="preserve">2.2.9 Relación de faros y balizas </t>
  </si>
  <si>
    <t>Número</t>
  </si>
  <si>
    <t>Nombre y posición</t>
  </si>
  <si>
    <t>Descripción</t>
  </si>
  <si>
    <t>Color</t>
  </si>
  <si>
    <t>Ritmo</t>
  </si>
  <si>
    <t>Alcance en millas</t>
  </si>
  <si>
    <t>Faro El Rompido</t>
  </si>
  <si>
    <t>Torre cilíndrica</t>
  </si>
  <si>
    <t>B</t>
  </si>
  <si>
    <t>Gp. D (2)</t>
  </si>
  <si>
    <t>Puente del Burro</t>
  </si>
  <si>
    <t>Baliza</t>
  </si>
  <si>
    <t>V</t>
  </si>
  <si>
    <t>Ct</t>
  </si>
  <si>
    <t>R</t>
  </si>
  <si>
    <t>Boya de descarga de crudos</t>
  </si>
  <si>
    <t>Marca especial</t>
  </si>
  <si>
    <t>A</t>
  </si>
  <si>
    <t>Gp. D (4)</t>
  </si>
  <si>
    <t>Boya 1 oleoducto</t>
  </si>
  <si>
    <t>Boya 2 oleoducto</t>
  </si>
  <si>
    <t>Boya 3 oleoducto</t>
  </si>
  <si>
    <t>Boya 4 oleoducto</t>
  </si>
  <si>
    <t>Boya 5 oleoducto</t>
  </si>
  <si>
    <t>Faro del Picacho</t>
  </si>
  <si>
    <t>Torre octogonal</t>
  </si>
  <si>
    <t xml:space="preserve">B </t>
  </si>
  <si>
    <t>Gp. D (2+4)</t>
  </si>
  <si>
    <t>Faro morro dique</t>
  </si>
  <si>
    <t>B y R</t>
  </si>
  <si>
    <t>Gp. D (3+1)</t>
  </si>
  <si>
    <t>Enfilación diurna/nocturna</t>
  </si>
  <si>
    <t>Torre cilíndrica/cónica</t>
  </si>
  <si>
    <t>VBR</t>
  </si>
  <si>
    <t>Sectorial</t>
  </si>
  <si>
    <t>D 5,9 / N 8</t>
  </si>
  <si>
    <t>Río Odiel, Cardinal oeste</t>
  </si>
  <si>
    <t>Castillete</t>
  </si>
  <si>
    <t xml:space="preserve">9 Ct </t>
  </si>
  <si>
    <t>Río Odiel n.º 1</t>
  </si>
  <si>
    <t>Marca triangular</t>
  </si>
  <si>
    <t xml:space="preserve">D </t>
  </si>
  <si>
    <t>Río Odiel n.º 2</t>
  </si>
  <si>
    <t>Marca cilíndrica</t>
  </si>
  <si>
    <t>Río Odiel n.º 3</t>
  </si>
  <si>
    <t xml:space="preserve">Gp. D (2) </t>
  </si>
  <si>
    <t>Río Odiel n.º 4</t>
  </si>
  <si>
    <t>Río Odiel n.º 5</t>
  </si>
  <si>
    <t xml:space="preserve">Gp. D (3) </t>
  </si>
  <si>
    <t>Río Odiel n.º 6</t>
  </si>
  <si>
    <t>Bifurcación Río Odiel n.º 7</t>
  </si>
  <si>
    <t>Gp. D 2+1</t>
  </si>
  <si>
    <t>Río Odiel n.º 8</t>
  </si>
  <si>
    <t xml:space="preserve">Gp. D (4) </t>
  </si>
  <si>
    <t>Río Odiel. Puerto deportivo de Mazagón. Dique extremo</t>
  </si>
  <si>
    <t>Torreta</t>
  </si>
  <si>
    <t>Río Odiel. Puerto deportivo de Mazagón. Contradique extremo</t>
  </si>
  <si>
    <t>Río Odiel. Puerto deportivo de Mazagón. Dique. Martillo</t>
  </si>
  <si>
    <t>D</t>
  </si>
  <si>
    <t>Río Odiel. Puerto deportivo de Mazagón. Contradique. Martillo</t>
  </si>
  <si>
    <t>Río Odiel n.º 9</t>
  </si>
  <si>
    <t>Río Odiel n.º 10</t>
  </si>
  <si>
    <t>Río Odiel n.º 11</t>
  </si>
  <si>
    <t>Río Odiel n.º 12</t>
  </si>
  <si>
    <t>Escollera sumergida Vigía</t>
  </si>
  <si>
    <t xml:space="preserve">Gp.D (2) </t>
  </si>
  <si>
    <t>Baliza Casa Vigía</t>
  </si>
  <si>
    <t>Poste con marca especial</t>
  </si>
  <si>
    <t>Río Odiel n.º 13</t>
  </si>
  <si>
    <t>Río Odiel n.º 14</t>
  </si>
  <si>
    <t>8880.5</t>
  </si>
  <si>
    <t>Río Odiel Punto de anclaje. Pilote en el agua</t>
  </si>
  <si>
    <t>Ct (3)</t>
  </si>
  <si>
    <t>8880.75</t>
  </si>
  <si>
    <t>Río Odiel. Muelle Sur obras SE</t>
  </si>
  <si>
    <t>D(4)</t>
  </si>
  <si>
    <t>8880.76</t>
  </si>
  <si>
    <t>Río Odiel. Muelle Sur obras NW</t>
  </si>
  <si>
    <t>Baliza Muelle Sur Sur</t>
  </si>
  <si>
    <t>Baliza sobre soporte</t>
  </si>
  <si>
    <t>Baliza Duque alba Muelle Sur</t>
  </si>
  <si>
    <t>Baliza Muelle Sur Centro</t>
  </si>
  <si>
    <t>Baliza Muelle Sur Norte</t>
  </si>
  <si>
    <t>Rio Odiel. Muelle Sur extremo Norte</t>
  </si>
  <si>
    <t>Poste</t>
  </si>
  <si>
    <t>Gp D (4)</t>
  </si>
  <si>
    <t>8883-5</t>
  </si>
  <si>
    <t>Río Odiel. Muelle Sur.Extremo Norte. Obras boya NE</t>
  </si>
  <si>
    <t>Esférica con aspa</t>
  </si>
  <si>
    <t>8883-a</t>
  </si>
  <si>
    <t>Río Odiel. Muelle Sur obras de ampliación</t>
  </si>
  <si>
    <t>Espeque con aspa</t>
  </si>
  <si>
    <t>Río Odiel. Boya Nº 16</t>
  </si>
  <si>
    <t>Río Odiel n.º 15</t>
  </si>
  <si>
    <t>1 D</t>
  </si>
  <si>
    <t>Río Odiel n.º 16</t>
  </si>
  <si>
    <t>8905.2</t>
  </si>
  <si>
    <t>Amarre Sur Boya Babor sur</t>
  </si>
  <si>
    <t>8905.4</t>
  </si>
  <si>
    <t>Amarre Sur Boya Estribor  sur</t>
  </si>
  <si>
    <t>8905.6</t>
  </si>
  <si>
    <t>Amarre Sur Boya Babor norte</t>
  </si>
  <si>
    <t>8905.8</t>
  </si>
  <si>
    <t>Amarre Sur Boya Estribor  norte</t>
  </si>
  <si>
    <t>8910.1</t>
  </si>
  <si>
    <t>Río Odiel. Boya Nº 18</t>
  </si>
  <si>
    <t>8911.2</t>
  </si>
  <si>
    <t>Amarre Centro Boya Babor sur</t>
  </si>
  <si>
    <t>8911.3</t>
  </si>
  <si>
    <t>Amarre Centro Boya Estribor sur</t>
  </si>
  <si>
    <t>8911.4</t>
  </si>
  <si>
    <t>Amarre Centro Boya Babor norte</t>
  </si>
  <si>
    <t>8911.5</t>
  </si>
  <si>
    <t>Amarre Centro Boya Estribor norte</t>
  </si>
  <si>
    <t>Baliza Pantalán de Decal</t>
  </si>
  <si>
    <t>Poste con baliza</t>
  </si>
  <si>
    <t>Baliza Emisario Fenosa</t>
  </si>
  <si>
    <t xml:space="preserve">Poste con marca tope </t>
  </si>
  <si>
    <t>Río Odiel. Boya Nº 20</t>
  </si>
  <si>
    <t>D(2)</t>
  </si>
  <si>
    <t>Baliza Pantalán de Decal Norte</t>
  </si>
  <si>
    <t>Río Odiel. Fenosa. Toma de agua. Extremo</t>
  </si>
  <si>
    <t>Cilíndrica</t>
  </si>
  <si>
    <t>D(5)</t>
  </si>
  <si>
    <t>8925.2</t>
  </si>
  <si>
    <t>Amarre Norte Boya Babor sur</t>
  </si>
  <si>
    <t xml:space="preserve">Gp. D (5) </t>
  </si>
  <si>
    <t>8925.4</t>
  </si>
  <si>
    <t>Amarre Norte Boya Estribor sur</t>
  </si>
  <si>
    <t>8925.6</t>
  </si>
  <si>
    <t>Amarre Norte Boya Babor norte</t>
  </si>
  <si>
    <t>8925.8</t>
  </si>
  <si>
    <t>Amarre Norte Boya Estribor norte</t>
  </si>
  <si>
    <t>Río Odiel n.º 20</t>
  </si>
  <si>
    <t xml:space="preserve">Gp D (2) </t>
  </si>
  <si>
    <t>*8945</t>
  </si>
  <si>
    <t>Río Odiel n.º 20 M1</t>
  </si>
  <si>
    <t>*8950</t>
  </si>
  <si>
    <t>Río Odiel n.º 20 M2</t>
  </si>
  <si>
    <t>Baliza Pantalán de Reina Sofía</t>
  </si>
  <si>
    <t>Gp. D (3)</t>
  </si>
  <si>
    <t>Río Odiel. Boya Nº 22</t>
  </si>
  <si>
    <t>D(3)</t>
  </si>
  <si>
    <t>Baliza Pantalán Enagas</t>
  </si>
  <si>
    <t>Río Odiel. Emisario submarino ENAGÁS. Emisario Nº2</t>
  </si>
  <si>
    <t>Poste con aspa</t>
  </si>
  <si>
    <t>8973.2</t>
  </si>
  <si>
    <t>Río Odiel. Emisario submarino ENAGÁS. Emisario Nº3</t>
  </si>
  <si>
    <t>Torreta con aspa</t>
  </si>
  <si>
    <t>Río Odiel. Boya Nº 24</t>
  </si>
  <si>
    <t>Río Odiel n.º 22</t>
  </si>
  <si>
    <t>Pantalán FORET</t>
  </si>
  <si>
    <t>Pantalán Atlantic Sur</t>
  </si>
  <si>
    <t>Pantalán Atlantic exterior</t>
  </si>
  <si>
    <t>Pantalán Ercross- Atlantic Copper</t>
  </si>
  <si>
    <t>Río Odiel n.º 26</t>
  </si>
  <si>
    <t>3 D</t>
  </si>
  <si>
    <t>Río Odiel n.º 24</t>
  </si>
  <si>
    <t>4 D</t>
  </si>
  <si>
    <t>Ampliación Sur Juan Gonzalo</t>
  </si>
  <si>
    <t>Muelle Juan Gonzalo</t>
  </si>
  <si>
    <t>Río Odiel. Boya Nº 28</t>
  </si>
  <si>
    <t>Río Odiel. Punto de anclaje pilote en el agua</t>
  </si>
  <si>
    <t>Pilote ciíndrico con aspa</t>
  </si>
  <si>
    <t>Río Odiel. Pantalán Drace Extremo Sur.</t>
  </si>
  <si>
    <t>Poste cilíndrico</t>
  </si>
  <si>
    <t>Río Odiel. Pantalán Drace Extremo Norte</t>
  </si>
  <si>
    <t>Muelle Saltés</t>
  </si>
  <si>
    <t>Muelle Minerales</t>
  </si>
  <si>
    <t>Gp. D</t>
  </si>
  <si>
    <t>Muelle Remolcadores</t>
  </si>
  <si>
    <t xml:space="preserve">***9040.2 </t>
  </si>
  <si>
    <t>Boya sur</t>
  </si>
  <si>
    <t xml:space="preserve">1 D </t>
  </si>
  <si>
    <t>***9040.3</t>
  </si>
  <si>
    <t>Boya noeste</t>
  </si>
  <si>
    <t>***9040.4</t>
  </si>
  <si>
    <t>Boya noroeste</t>
  </si>
  <si>
    <t>Boya n.º 30</t>
  </si>
  <si>
    <t>Gp. (2D)</t>
  </si>
  <si>
    <t>Boya n.º 32</t>
  </si>
  <si>
    <t>Gp. (3D)</t>
  </si>
  <si>
    <t>Boya n.º 17 Bifurcación</t>
  </si>
  <si>
    <t xml:space="preserve">Gp. D (2+1) </t>
  </si>
  <si>
    <t>Club Naútico</t>
  </si>
  <si>
    <t>Gp D (2)</t>
  </si>
  <si>
    <t>Bifurcación Puente del Burro n.º 34</t>
  </si>
  <si>
    <t xml:space="preserve">Gp D (2+1) </t>
  </si>
  <si>
    <t>Fertiberia Abono</t>
  </si>
  <si>
    <t>Río Odiel n.º 28</t>
  </si>
  <si>
    <t>Boya n.º 36</t>
  </si>
  <si>
    <t>Gp. 1 D</t>
  </si>
  <si>
    <t>Atlantic Copper Norte</t>
  </si>
  <si>
    <t>Fertiberia Fosfórico</t>
  </si>
  <si>
    <t>Boya n.º 38</t>
  </si>
  <si>
    <t>Gp. 3 D</t>
  </si>
  <si>
    <t>Boya nº 19</t>
  </si>
  <si>
    <t>Muelle del Tinto</t>
  </si>
  <si>
    <t>Boya nº 40</t>
  </si>
  <si>
    <t>Pantalán lanchas oficiales</t>
  </si>
  <si>
    <t>9122.1</t>
  </si>
  <si>
    <t>Río Odiel. Pantalán en T. Extremo Norte</t>
  </si>
  <si>
    <t>Poste metálico</t>
  </si>
  <si>
    <t>Boya R1</t>
  </si>
  <si>
    <t>Boya R2</t>
  </si>
  <si>
    <t>Muelle Levante central</t>
  </si>
  <si>
    <t>9126.1</t>
  </si>
  <si>
    <t>Río Odiel. Marina Urbana del Odiel. Boya A</t>
  </si>
  <si>
    <t>Cónica con aspa</t>
  </si>
  <si>
    <t>9126.2</t>
  </si>
  <si>
    <t>Río Odiel. Marina Urbana del Odiel. Boya B</t>
  </si>
  <si>
    <t>Cilíndrica con aspa</t>
  </si>
  <si>
    <t>9126.4</t>
  </si>
  <si>
    <t>Río Odiel. Marina Urbana del Odiel. Boya D</t>
  </si>
  <si>
    <t>Pilote cilíndrico cardinal E</t>
  </si>
  <si>
    <t>Muelle Tharsis</t>
  </si>
  <si>
    <t>Puente Tinto</t>
  </si>
  <si>
    <t>Muelle Rábida</t>
  </si>
  <si>
    <t>Faro Matalascañas (Higuera)</t>
  </si>
  <si>
    <t>Torre triangular</t>
  </si>
  <si>
    <t>9810.1</t>
  </si>
  <si>
    <t>Río Odiel n.º 18</t>
  </si>
  <si>
    <t>*Delimita la zona de maniobra reviro buques Enagas</t>
  </si>
  <si>
    <t>*** Zona reviro Antiguo Muelle de Minerales</t>
  </si>
  <si>
    <t>Clase de suministro</t>
  </si>
  <si>
    <t xml:space="preserve">N. º de tomas </t>
  </si>
  <si>
    <t xml:space="preserve">Capacidad horaria de cada toma </t>
  </si>
  <si>
    <t xml:space="preserve">Capacidad horaria del muelle </t>
  </si>
  <si>
    <t>Suministrador</t>
  </si>
  <si>
    <t>Combustibles líquidos</t>
  </si>
  <si>
    <t>Gasóleo B 15</t>
  </si>
  <si>
    <t>Gasóleo B 90</t>
  </si>
  <si>
    <t>CEPSA Comercial del Petróleo SAU</t>
  </si>
  <si>
    <t>Lubricante</t>
  </si>
  <si>
    <t>Amadesam Nueve</t>
  </si>
  <si>
    <t>Aceite lubricante</t>
  </si>
  <si>
    <t>Amadesam</t>
  </si>
  <si>
    <t>Spabunker Sesenta</t>
  </si>
  <si>
    <t>600 m³</t>
  </si>
  <si>
    <t>HFO/GO</t>
  </si>
  <si>
    <t>Agua</t>
  </si>
  <si>
    <t>Amasur, S.A.L.</t>
  </si>
  <si>
    <t>Muelle Ingeniero Juan Gonzalo/Ciudad de Palos</t>
  </si>
  <si>
    <t>N.º</t>
  </si>
  <si>
    <t>Marca</t>
  </si>
  <si>
    <t>Energía</t>
  </si>
  <si>
    <t>Fuerza</t>
  </si>
  <si>
    <t>Altura sobre la B.M.V.E</t>
  </si>
  <si>
    <t>Rendimiento Contenedores/h</t>
  </si>
  <si>
    <t>Año</t>
  </si>
  <si>
    <t>Yilport Huelva</t>
  </si>
  <si>
    <t>Paceco</t>
  </si>
  <si>
    <t>Contenedores Panamax</t>
  </si>
  <si>
    <t>Eléctrica</t>
  </si>
  <si>
    <t>30-40</t>
  </si>
  <si>
    <t>20-22</t>
  </si>
  <si>
    <t>Contenedores Post Panamax</t>
  </si>
  <si>
    <t>40-50</t>
  </si>
  <si>
    <t>21-24</t>
  </si>
  <si>
    <t>Kalmar</t>
  </si>
  <si>
    <t>Contenedores Super Post Panamax</t>
  </si>
  <si>
    <t>Rendimiento Tm/h</t>
  </si>
  <si>
    <t>Ingeniero Juan Gonzalo/Ciudad de Palos</t>
  </si>
  <si>
    <t>Bergé</t>
  </si>
  <si>
    <t>Liebherr LHM 400</t>
  </si>
  <si>
    <t>móvil</t>
  </si>
  <si>
    <t>Gas-Oil</t>
  </si>
  <si>
    <t>Algeposa</t>
  </si>
  <si>
    <t>Liebherr LHM 500</t>
  </si>
  <si>
    <t>Liebherr LHM 600</t>
  </si>
  <si>
    <t>Servimad</t>
  </si>
  <si>
    <t>Gottwald HMK 330</t>
  </si>
  <si>
    <t>Ership</t>
  </si>
  <si>
    <t>Gottwald HMK 360</t>
  </si>
  <si>
    <t>Gottwald HMK 6507B</t>
  </si>
  <si>
    <t>Gottwald HMK 6407B</t>
  </si>
  <si>
    <t>Impala Terminal</t>
  </si>
  <si>
    <t>Liebherr LHM 550</t>
  </si>
  <si>
    <t>Del Servicio</t>
  </si>
  <si>
    <t>De Particulares</t>
  </si>
  <si>
    <t>Total</t>
  </si>
  <si>
    <t>De Pórtico</t>
  </si>
  <si>
    <t>Hasta 6 Tm</t>
  </si>
  <si>
    <t>Entre 7 y 12 Tm</t>
  </si>
  <si>
    <t>Entre 13 y 16 Tm</t>
  </si>
  <si>
    <t>Mayor de 16 Tm</t>
  </si>
  <si>
    <t>Automóviles</t>
  </si>
  <si>
    <t>Totales</t>
  </si>
  <si>
    <t>Año de construcción</t>
  </si>
  <si>
    <t>Pantalán  Decal España Gabarras</t>
  </si>
  <si>
    <t>DECAL ESPAÑA, S.A.</t>
  </si>
  <si>
    <t xml:space="preserve">Máxima eslora permitida: 84,93 m </t>
  </si>
  <si>
    <t>Peso muerto 5.000 Tm</t>
  </si>
  <si>
    <t>Manga B 16,00 m</t>
  </si>
  <si>
    <t>Calado en carga D 6,00 m</t>
  </si>
  <si>
    <t>Desplazamiento en carga P 6.800 Tm</t>
  </si>
  <si>
    <t>Una Plataforma de atraque y carga/descarga</t>
  </si>
  <si>
    <t>Dos Duques de Alba de amarre</t>
  </si>
  <si>
    <t>Pasarelas peatonales con soporte de tuberías</t>
  </si>
  <si>
    <t>Defensas de atraque</t>
  </si>
  <si>
    <t>Ganchos de escape rápido (GER) para amarres</t>
  </si>
  <si>
    <t>Pantalán de Fertiberia, S.L. (Fosfórico)</t>
  </si>
  <si>
    <t>Rendimiento:</t>
  </si>
  <si>
    <t>Carga de ácido fosfórico 200 a 250 Tm/h</t>
  </si>
  <si>
    <t>En la actualidad la empresa que lo explota es Fertiberia S.L.</t>
  </si>
  <si>
    <t>Pantalán de Atlantic Copper, S.L.U. norte</t>
  </si>
  <si>
    <t>ATLANTIC COPPER, S.L.U.</t>
  </si>
  <si>
    <t>Una tubería de 14'' para carga de ácido sulfúrico</t>
  </si>
  <si>
    <t>Rendimiento en función del barco</t>
  </si>
  <si>
    <t>Pantalán Fertiberia, S.L. (Abonos)</t>
  </si>
  <si>
    <t>Una tubería para amoníaco (carga/descarga) 200 a 250 Tm/h</t>
  </si>
  <si>
    <t>Cinta de carga (abonos NPK, DAP, MAP) 300 a 400 Tm/h</t>
  </si>
  <si>
    <t>Monoboya Terminal crudos</t>
  </si>
  <si>
    <t>CEPSA</t>
  </si>
  <si>
    <t>Calado: 16,50 m 3.800 Tm/h</t>
  </si>
  <si>
    <t>Muelle Petrolero de Torre Arenillas</t>
  </si>
  <si>
    <t>En cada atraque, 8 brazos de carga</t>
  </si>
  <si>
    <t>Atraque S :</t>
  </si>
  <si>
    <t>5 brazos de carga</t>
  </si>
  <si>
    <t>1 brazo de deslastre</t>
  </si>
  <si>
    <t>1 brazo de carga de gases licuados</t>
  </si>
  <si>
    <t>1 brazo de carga para retorno de vapores</t>
  </si>
  <si>
    <t>Atraque N:</t>
  </si>
  <si>
    <t>1 brazo de carga benceno</t>
  </si>
  <si>
    <t>1 brazo de carga ciclohexano</t>
  </si>
  <si>
    <t>Productos pesados y destilados medios 1000 m³/h</t>
  </si>
  <si>
    <t>Benceno y ciclohexano 250 m³/h</t>
  </si>
  <si>
    <t>Gases licuados 250 m³/h</t>
  </si>
  <si>
    <t>Gasolinas 700 m³/h</t>
  </si>
  <si>
    <t>En la actualidad la única empresa que explota la instalación es Cepsa</t>
  </si>
  <si>
    <t>Pantalán de Atlantic Copper, S.L.U. TNP-2</t>
  </si>
  <si>
    <r>
      <rPr>
        <sz val="10"/>
        <rFont val="Arial"/>
        <family val="2"/>
        <charset val="1"/>
      </rPr>
      <t xml:space="preserve">      Tubería de 200 mm para ácido sulfúrico o 250 m</t>
    </r>
    <r>
      <rPr>
        <sz val="10"/>
        <rFont val="Calibri"/>
        <family val="2"/>
        <charset val="1"/>
      </rPr>
      <t>³</t>
    </r>
    <r>
      <rPr>
        <sz val="10"/>
        <rFont val="Arial"/>
        <family val="2"/>
        <charset val="1"/>
      </rPr>
      <t>/h</t>
    </r>
  </si>
  <si>
    <t>Pantalán Reina Sofía</t>
  </si>
  <si>
    <t>Cuatro atraques</t>
  </si>
  <si>
    <t xml:space="preserve">Atraque E: </t>
  </si>
  <si>
    <t>2 líneas de 12" para Benceno y lastre</t>
  </si>
  <si>
    <t>4 líneas de 14" para F.O, asfalto, aceite vegetal y biodiesel</t>
  </si>
  <si>
    <t>6 líneas de 8" para fenol, acetona, propileno, metanol, sosa y benceno</t>
  </si>
  <si>
    <t>1 línea de 4" para retorno</t>
  </si>
  <si>
    <t>1 línea de 10" para Petrosol</t>
  </si>
  <si>
    <t xml:space="preserve">Atraque O: </t>
  </si>
  <si>
    <t>2 líneas de 14" para F.O.y asfalto</t>
  </si>
  <si>
    <t>Un brazo de 8'' en atraque Este 1 línea de 12" para lastre</t>
  </si>
  <si>
    <t>Un brazo de  8'' en atraque Oeste 4 líneas de 8" para fenol, acetona, propileno y cumeno</t>
  </si>
  <si>
    <t>1 de 6" para A.M.S</t>
  </si>
  <si>
    <t xml:space="preserve">Atraque C: </t>
  </si>
  <si>
    <t>1 línea de 10" para etanol</t>
  </si>
  <si>
    <t>Dos brazos de carga  de 6'' en atraque Oeste 1 línea de 8" para metanol</t>
  </si>
  <si>
    <t xml:space="preserve">4º Atraque: </t>
  </si>
  <si>
    <t>3 líneas de 12" para VGO, lastre y nafta</t>
  </si>
  <si>
    <t>Pantalán de Levantino-Aragonesa de Tránsitos, S.A.</t>
  </si>
  <si>
    <t>Una tubería de 8'' para descarga de ácidos fosfórico y sufúrico</t>
  </si>
  <si>
    <t>Pantalán de Atlantic Copper, S.L.U. TNP-1</t>
  </si>
  <si>
    <t>Una tubería de 14'' para carga/descarga de ácido sulfúrico y sosa cáustica</t>
  </si>
  <si>
    <t>Una rampa para buques Roll-on Roll-off</t>
  </si>
  <si>
    <t>Capacidad: 2 buques. Ancho: 27,51 m. Largo: 50,40 m</t>
  </si>
  <si>
    <t>ENAGAS, S.A.</t>
  </si>
  <si>
    <r>
      <rPr>
        <sz val="10"/>
        <rFont val="Arial"/>
        <family val="2"/>
        <charset val="1"/>
      </rPr>
      <t>Dos brazos para descargas de GNL, a 2.000 m</t>
    </r>
    <r>
      <rPr>
        <sz val="10"/>
        <rFont val="Calibri"/>
        <family val="2"/>
        <charset val="1"/>
      </rPr>
      <t>³</t>
    </r>
    <r>
      <rPr>
        <sz val="10"/>
        <rFont val="Arial"/>
        <family val="2"/>
        <charset val="1"/>
      </rPr>
      <t>/h c.u.</t>
    </r>
  </si>
  <si>
    <t>Un brazo para manipulación LPG</t>
  </si>
  <si>
    <t>Cuatro brazos de 16'' de GNL</t>
  </si>
  <si>
    <t>Un brazo para retorno de vapores</t>
  </si>
  <si>
    <t>Pantalán de Decal España Norte</t>
  </si>
  <si>
    <t>Cinco brazos de carga/descarga de combustibles líquidos</t>
  </si>
  <si>
    <r>
      <rPr>
        <sz val="10"/>
        <rFont val="Arial"/>
        <family val="2"/>
        <charset val="1"/>
      </rPr>
      <t>Uno de 1.250 m</t>
    </r>
    <r>
      <rPr>
        <vertAlign val="superscript"/>
        <sz val="10"/>
        <rFont val="Arial"/>
        <family val="2"/>
        <charset val="1"/>
      </rPr>
      <t>3</t>
    </r>
    <r>
      <rPr>
        <sz val="10"/>
        <rFont val="Arial"/>
        <family val="2"/>
        <charset val="1"/>
      </rPr>
      <t>/h para gasóleo</t>
    </r>
  </si>
  <si>
    <r>
      <rPr>
        <sz val="10"/>
        <rFont val="Arial"/>
        <family val="2"/>
        <charset val="1"/>
      </rPr>
      <t>Uno de 750 m</t>
    </r>
    <r>
      <rPr>
        <sz val="10"/>
        <rFont val="Calibri"/>
        <family val="2"/>
        <charset val="1"/>
      </rPr>
      <t>³</t>
    </r>
    <r>
      <rPr>
        <sz val="10"/>
        <rFont val="Arial"/>
        <family val="2"/>
        <charset val="1"/>
      </rPr>
      <t>/h para gasolina</t>
    </r>
  </si>
  <si>
    <r>
      <rPr>
        <sz val="10"/>
        <rFont val="Arial"/>
        <family val="2"/>
        <charset val="1"/>
      </rPr>
      <t>Uno de 800 m</t>
    </r>
    <r>
      <rPr>
        <sz val="10"/>
        <rFont val="Calibri"/>
        <family val="2"/>
        <charset val="1"/>
      </rPr>
      <t>³</t>
    </r>
    <r>
      <rPr>
        <sz val="10"/>
        <rFont val="Arial"/>
        <family val="2"/>
        <charset val="1"/>
      </rPr>
      <t>/h para ciclohexano</t>
    </r>
  </si>
  <si>
    <r>
      <rPr>
        <sz val="10"/>
        <rFont val="Arial"/>
        <family val="2"/>
        <charset val="1"/>
      </rPr>
      <t>Uno de 1.250 m</t>
    </r>
    <r>
      <rPr>
        <sz val="10"/>
        <rFont val="Calibri"/>
        <family val="2"/>
        <charset val="1"/>
      </rPr>
      <t>³</t>
    </r>
    <r>
      <rPr>
        <sz val="10"/>
        <rFont val="Arial"/>
        <family val="2"/>
        <charset val="1"/>
      </rPr>
      <t>/h para aceite</t>
    </r>
  </si>
  <si>
    <r>
      <rPr>
        <sz val="10"/>
        <rFont val="Arial"/>
        <family val="2"/>
        <charset val="1"/>
      </rPr>
      <t>Una manguera de 600 m</t>
    </r>
    <r>
      <rPr>
        <sz val="10"/>
        <rFont val="Calibri"/>
        <family val="2"/>
        <charset val="1"/>
      </rPr>
      <t>³</t>
    </r>
    <r>
      <rPr>
        <sz val="10"/>
        <rFont val="Arial"/>
        <family val="2"/>
        <charset val="1"/>
      </rPr>
      <t>/h para metanol</t>
    </r>
  </si>
  <si>
    <t>Pantalán de Decal España Sur</t>
  </si>
  <si>
    <r>
      <rPr>
        <sz val="10"/>
        <rFont val="Arial"/>
        <family val="2"/>
        <charset val="1"/>
      </rPr>
      <t>Uno de 1.250 m</t>
    </r>
    <r>
      <rPr>
        <vertAlign val="superscript"/>
        <sz val="10"/>
        <rFont val="Arial"/>
        <family val="2"/>
        <charset val="1"/>
      </rPr>
      <t>3</t>
    </r>
    <r>
      <rPr>
        <sz val="10"/>
        <rFont val="Arial"/>
        <family val="2"/>
        <charset val="1"/>
      </rPr>
      <t xml:space="preserve">/h para gasóleo  </t>
    </r>
  </si>
  <si>
    <r>
      <rPr>
        <sz val="10"/>
        <rFont val="Arial"/>
        <family val="2"/>
        <charset val="1"/>
      </rPr>
      <t>Uno de 1.250 m</t>
    </r>
    <r>
      <rPr>
        <sz val="10"/>
        <rFont val="Calibri"/>
        <family val="2"/>
        <charset val="1"/>
      </rPr>
      <t>³</t>
    </r>
    <r>
      <rPr>
        <sz val="10"/>
        <rFont val="Arial"/>
        <family val="2"/>
        <charset val="1"/>
      </rPr>
      <t>/h para éster metílico</t>
    </r>
  </si>
  <si>
    <r>
      <rPr>
        <sz val="10"/>
        <rFont val="Arial"/>
        <family val="2"/>
        <charset val="1"/>
      </rPr>
      <t>Uno de 1.250 m</t>
    </r>
    <r>
      <rPr>
        <sz val="10"/>
        <rFont val="Calibri"/>
        <family val="2"/>
        <charset val="1"/>
      </rPr>
      <t>³</t>
    </r>
    <r>
      <rPr>
        <sz val="10"/>
        <rFont val="Arial"/>
        <family val="2"/>
        <charset val="1"/>
      </rPr>
      <t>/h para fuel</t>
    </r>
  </si>
  <si>
    <r>
      <rPr>
        <sz val="10"/>
        <rFont val="Arial"/>
        <family val="2"/>
        <charset val="1"/>
      </rPr>
      <t>Uno de 600 m</t>
    </r>
    <r>
      <rPr>
        <sz val="10"/>
        <rFont val="Calibri"/>
        <family val="2"/>
        <charset val="1"/>
      </rPr>
      <t>³</t>
    </r>
    <r>
      <rPr>
        <sz val="10"/>
        <rFont val="Arial"/>
        <family val="2"/>
        <charset val="1"/>
      </rPr>
      <t>/h para metanol</t>
    </r>
  </si>
  <si>
    <t>Pantalán de Decal España Sur 2</t>
  </si>
  <si>
    <t>Seis brazos de carga/descarga de combustibles líquidos</t>
  </si>
  <si>
    <t>Muelle de Impala</t>
  </si>
  <si>
    <t>IMPALA TERMINALS HUELVA, S.L.</t>
  </si>
  <si>
    <t xml:space="preserve">Máxima eslora permitida: 240 mts </t>
  </si>
  <si>
    <t>Peso muerto: 80.000 DWT</t>
  </si>
  <si>
    <t>Cintas para carga/descarga de concentrados metálicos de 1000 Tm/h</t>
  </si>
  <si>
    <t xml:space="preserve">2.5.4 Material auxiliar de carga, descarga y transporte </t>
  </si>
  <si>
    <t>Clase de Material</t>
  </si>
  <si>
    <t>Energía que emplea</t>
  </si>
  <si>
    <t>Carretillas Elevadoras</t>
  </si>
  <si>
    <t>5 Tm</t>
  </si>
  <si>
    <t>Elevador</t>
  </si>
  <si>
    <t>TH 42 - 1200</t>
  </si>
  <si>
    <t>Cucharas Automáticas</t>
  </si>
  <si>
    <t>CM-2BVRFP</t>
  </si>
  <si>
    <t>CM-2BVRFC</t>
  </si>
  <si>
    <t>VSG 068 00947500</t>
  </si>
  <si>
    <t>VSG 068 01628100</t>
  </si>
  <si>
    <t>SCG 52.0</t>
  </si>
  <si>
    <t>2.2-14500</t>
  </si>
  <si>
    <t>SCG 70.0</t>
  </si>
  <si>
    <t>Palas Cargadoras</t>
  </si>
  <si>
    <t>L90E</t>
  </si>
  <si>
    <t>L150E</t>
  </si>
  <si>
    <t>L120C</t>
  </si>
  <si>
    <t>L180E</t>
  </si>
  <si>
    <t>L120D</t>
  </si>
  <si>
    <t>L220E</t>
  </si>
  <si>
    <t>L180F</t>
  </si>
  <si>
    <t>L110F</t>
  </si>
  <si>
    <t>L 120 F</t>
  </si>
  <si>
    <t>L 180 H</t>
  </si>
  <si>
    <t>Pulpo Automático</t>
  </si>
  <si>
    <t>40 m³</t>
  </si>
  <si>
    <t>8 m³</t>
  </si>
  <si>
    <t>Retroexcavadora</t>
  </si>
  <si>
    <t>40MTC</t>
  </si>
  <si>
    <t>Tolva Hidráulica</t>
  </si>
  <si>
    <t>50 Tm</t>
  </si>
  <si>
    <t>Alimentador de Cinta</t>
  </si>
  <si>
    <t>350m³</t>
  </si>
  <si>
    <t>Cintas Transportadoras</t>
  </si>
  <si>
    <t>500 Tm/h</t>
  </si>
  <si>
    <t>TAIM-TFG</t>
  </si>
  <si>
    <t>2BVR</t>
  </si>
  <si>
    <t>2BVRFPER</t>
  </si>
  <si>
    <t>CM-2BVR</t>
  </si>
  <si>
    <t>L35B</t>
  </si>
  <si>
    <t>L70E</t>
  </si>
  <si>
    <t>L70F</t>
  </si>
  <si>
    <t>L150H</t>
  </si>
  <si>
    <t>L110E</t>
  </si>
  <si>
    <t>L110H</t>
  </si>
  <si>
    <t>L220H</t>
  </si>
  <si>
    <t>L120G</t>
  </si>
  <si>
    <t>L90F</t>
  </si>
  <si>
    <t>ZW310</t>
  </si>
  <si>
    <t>8 m3</t>
  </si>
  <si>
    <t>Tolva de astillas</t>
  </si>
  <si>
    <t>TM1</t>
  </si>
  <si>
    <t>TM2</t>
  </si>
  <si>
    <t>Tolva</t>
  </si>
  <si>
    <t>TD-120 M3</t>
  </si>
  <si>
    <t>TD-100 M3</t>
  </si>
  <si>
    <t>L150F</t>
  </si>
  <si>
    <t>L180H</t>
  </si>
  <si>
    <t>Congrasur</t>
  </si>
  <si>
    <t>Eléctrica / Autónoma (Gen Diesel)</t>
  </si>
  <si>
    <t>500Tm/h</t>
  </si>
  <si>
    <t>700 Tm/h</t>
  </si>
  <si>
    <t>900 Tm/h</t>
  </si>
  <si>
    <t>L120H</t>
  </si>
  <si>
    <t>L120E</t>
  </si>
  <si>
    <t>Axor</t>
  </si>
  <si>
    <t>C50s  5 Tm</t>
  </si>
  <si>
    <t>H78 8 Tm</t>
  </si>
  <si>
    <t>Retro - excavadora</t>
  </si>
  <si>
    <t>Clean derbis</t>
  </si>
  <si>
    <t>280LC</t>
  </si>
  <si>
    <t>Tolva para Graneles</t>
  </si>
  <si>
    <t>150 Tm</t>
  </si>
  <si>
    <t>L150G</t>
  </si>
  <si>
    <t>L110G</t>
  </si>
  <si>
    <t>Joga</t>
  </si>
  <si>
    <t>L180 H</t>
  </si>
  <si>
    <t>L220 H</t>
  </si>
  <si>
    <t>Carvaca</t>
  </si>
  <si>
    <t>140 m³</t>
  </si>
  <si>
    <t>950G</t>
  </si>
  <si>
    <t>L-180F</t>
  </si>
  <si>
    <t>Cabeza Tractora</t>
  </si>
  <si>
    <t>450 CV</t>
  </si>
  <si>
    <t>16 Tm</t>
  </si>
  <si>
    <t>R.Stacker</t>
  </si>
  <si>
    <t>CS45</t>
  </si>
  <si>
    <t xml:space="preserve"> 2.5.5 Otro material auxiliar</t>
  </si>
  <si>
    <t>Plataforma Articulada</t>
  </si>
  <si>
    <t>Eléctrico</t>
  </si>
  <si>
    <t>Plataforma Elevadora</t>
  </si>
  <si>
    <t>20PX</t>
  </si>
  <si>
    <t>Vehículos Varios</t>
  </si>
  <si>
    <t>Automático</t>
  </si>
  <si>
    <t>Barredora</t>
  </si>
  <si>
    <t>PIQUERSA</t>
  </si>
  <si>
    <t>AUSA</t>
  </si>
  <si>
    <t>Plataforma Telescópica</t>
  </si>
  <si>
    <t>GENIE</t>
  </si>
  <si>
    <t>2500ACH</t>
  </si>
  <si>
    <t>J Zarrias</t>
  </si>
  <si>
    <t>HA 16 DX</t>
  </si>
  <si>
    <t>HA 26 DX</t>
  </si>
  <si>
    <t>Plataforma de Remolque</t>
  </si>
  <si>
    <t>Cargadoras de Bidones</t>
  </si>
  <si>
    <t>Zalviport</t>
  </si>
  <si>
    <t>6x4 m³</t>
  </si>
  <si>
    <t>3x4 m³</t>
  </si>
  <si>
    <t>Transpaletas Eléctricas</t>
  </si>
  <si>
    <t>2 Tm</t>
  </si>
  <si>
    <t>2.6  Material flotante</t>
  </si>
  <si>
    <t>2.6.1.Dragas</t>
  </si>
  <si>
    <t>No existen</t>
  </si>
  <si>
    <t>Eslora (m)</t>
  </si>
  <si>
    <t>Manga (m)</t>
  </si>
  <si>
    <t>Puntal (m)</t>
  </si>
  <si>
    <t>Potencia (HP)</t>
  </si>
  <si>
    <t xml:space="preserve">Año de construcción </t>
  </si>
  <si>
    <t>V.B. Boluda Fos</t>
  </si>
  <si>
    <t>Auxmasa - G. Boluda</t>
  </si>
  <si>
    <t>Gas-oil</t>
  </si>
  <si>
    <t>V.B. Cierzo</t>
  </si>
  <si>
    <t>V.B. Milonga</t>
  </si>
  <si>
    <t>V.B. Boluda Mari</t>
  </si>
  <si>
    <t>V.B. Bora</t>
  </si>
  <si>
    <t>V.B. Huelva</t>
  </si>
  <si>
    <t>V.B. Talisman</t>
  </si>
  <si>
    <t>V.B. Bravo</t>
  </si>
  <si>
    <t>V.B. Boreal</t>
  </si>
  <si>
    <t>Yarcla*</t>
  </si>
  <si>
    <t>Yarcla Cinco</t>
  </si>
  <si>
    <t>Río Coa</t>
  </si>
  <si>
    <t>Amadesan, S.L.</t>
  </si>
  <si>
    <t>Gogor</t>
  </si>
  <si>
    <t xml:space="preserve">Aitor Uno </t>
  </si>
  <si>
    <t>*  Dotado con grúa de 2,5 Tm.</t>
  </si>
  <si>
    <t>2.6.3 Gángiles, Gabarras y Barcazas</t>
  </si>
  <si>
    <t xml:space="preserve">Energía que emplea </t>
  </si>
  <si>
    <t xml:space="preserve">Potencia (H.P.) </t>
  </si>
  <si>
    <t xml:space="preserve">Eslora (m) </t>
  </si>
  <si>
    <t>Yarcla Seis</t>
  </si>
  <si>
    <t>Boluda Port Services</t>
  </si>
  <si>
    <t>Gasoil</t>
  </si>
  <si>
    <t>Yarcla Catorce</t>
  </si>
  <si>
    <t>Yarcla Diecisiete</t>
  </si>
  <si>
    <t>Spabunker sesenta</t>
  </si>
  <si>
    <t>G. Boluda</t>
  </si>
  <si>
    <t>Amadesam nueve</t>
  </si>
  <si>
    <t>Amadesam, S.L.</t>
  </si>
  <si>
    <t>Cisterna  Dos</t>
  </si>
  <si>
    <t>Amasur, S.L.</t>
  </si>
  <si>
    <t>Green Huelva</t>
  </si>
  <si>
    <t>V.B. Marhaba</t>
  </si>
  <si>
    <t xml:space="preserve">Características del trabajo </t>
  </si>
  <si>
    <t xml:space="preserve">Fuerza (Tm) </t>
  </si>
  <si>
    <t>Alcance (m)</t>
  </si>
  <si>
    <t>Altura sobre el mar (m)</t>
  </si>
  <si>
    <t>Pontodiel</t>
  </si>
  <si>
    <t>Remolcado</t>
  </si>
  <si>
    <t>Carga: 250 Tm</t>
  </si>
  <si>
    <t xml:space="preserve">Tipo </t>
  </si>
  <si>
    <t>Punta del Sebo</t>
  </si>
  <si>
    <t>Serodiel, S.L.</t>
  </si>
  <si>
    <t>Catamarán</t>
  </si>
  <si>
    <t>2 motores de 190 HP y 18,70 m de eslora</t>
  </si>
  <si>
    <t>Canoa de Punta Umbría</t>
  </si>
  <si>
    <t>Tourdetania Tour, S.L.</t>
  </si>
  <si>
    <t>Pasaje turístico</t>
  </si>
  <si>
    <t>24 m de eslora y 6,28 m de manga</t>
  </si>
  <si>
    <t>Villa de Palos</t>
  </si>
  <si>
    <t>2 motores de 102 KW y 15,33 m de eslora</t>
  </si>
  <si>
    <t>Segundo Castillo</t>
  </si>
  <si>
    <t>Embarcación auxiliar</t>
  </si>
  <si>
    <t>325 KW y 22 m de eslora</t>
  </si>
  <si>
    <t>Amadesam diez</t>
  </si>
  <si>
    <t>331 KW y 20 m de eslora</t>
  </si>
  <si>
    <t>Amadesam siete</t>
  </si>
  <si>
    <t>2 motores de 231KW y 14,4 m de eslora</t>
  </si>
  <si>
    <t>Yarcla Once</t>
  </si>
  <si>
    <t>2 motores de 550 CV y 15 m de eslora</t>
  </si>
  <si>
    <t>2 motores de 240 CV y 14 m de eslora</t>
  </si>
  <si>
    <t>Isla de Bacuta</t>
  </si>
  <si>
    <t>2 motores de 315 CV y 12 m de eslora</t>
  </si>
  <si>
    <t>PUERTO</t>
  </si>
  <si>
    <t>ZONA</t>
  </si>
  <si>
    <t>DENOMINACION</t>
  </si>
  <si>
    <t>LONGITUD</t>
  </si>
  <si>
    <t>ANCHURA</t>
  </si>
  <si>
    <t>TIPO DE FIRME</t>
  </si>
  <si>
    <t>Nº</t>
  </si>
  <si>
    <t>VÍA</t>
  </si>
  <si>
    <t>Código</t>
  </si>
  <si>
    <t>(m)</t>
  </si>
  <si>
    <t>Interior</t>
  </si>
  <si>
    <t>Pol. Pesquero Norte y Zona Astilleros</t>
  </si>
  <si>
    <t>Calle Almadraba</t>
  </si>
  <si>
    <t>C.Z01.ALM</t>
  </si>
  <si>
    <t>Flexible con pavimento asfáltico</t>
  </si>
  <si>
    <t>Calle Alonso Ojeda</t>
  </si>
  <si>
    <t>C.Z01.ALO</t>
  </si>
  <si>
    <t>Calle Arrastre</t>
  </si>
  <si>
    <t>C.Z01.ARR</t>
  </si>
  <si>
    <t>Calle Cerco</t>
  </si>
  <si>
    <t>C.Z01.CER</t>
  </si>
  <si>
    <t>5,40/10,5</t>
  </si>
  <si>
    <t>Avda. Enlace</t>
  </si>
  <si>
    <t>C.Z01.ENL</t>
  </si>
  <si>
    <t>Calle Unión Alonso Ojeda con Avda. Molino</t>
  </si>
  <si>
    <t>C.Z01.MOL</t>
  </si>
  <si>
    <t>Entorno Muelle de Levante</t>
  </si>
  <si>
    <t>Avenida Hispanoamérica</t>
  </si>
  <si>
    <t>C.Z02.HIS</t>
  </si>
  <si>
    <t>Flexible con pavimento asfáltico/hormigón</t>
  </si>
  <si>
    <t>Avenida Norte</t>
  </si>
  <si>
    <t>C.Z02.NOR</t>
  </si>
  <si>
    <t>Avda. Real Colombina Onubense</t>
  </si>
  <si>
    <t>C.Z02.RSO</t>
  </si>
  <si>
    <t>Avenida Sanlucár de Barrameda</t>
  </si>
  <si>
    <t>C.Z02.SLU</t>
  </si>
  <si>
    <t>Pavimento Muelle Levante</t>
  </si>
  <si>
    <t>M.LEV.PAV</t>
  </si>
  <si>
    <t>80/variable</t>
  </si>
  <si>
    <t>Rígido con pavimento de hormigón y zona de adoquines</t>
  </si>
  <si>
    <t>P.I. Punta del Sebo.</t>
  </si>
  <si>
    <t>Calle Cristobal Donante</t>
  </si>
  <si>
    <t>C.Z03.CRI</t>
  </si>
  <si>
    <t>Avda. Francisco Montenegro</t>
  </si>
  <si>
    <t>C.Z03.FCO</t>
  </si>
  <si>
    <t>Calle Sin nombre</t>
  </si>
  <si>
    <t>C.Z03.IOC</t>
  </si>
  <si>
    <t xml:space="preserve"> 7 / 18</t>
  </si>
  <si>
    <t>Ctra. Monumento a la Fe Descubridora</t>
  </si>
  <si>
    <t>C.Z03.MON</t>
  </si>
  <si>
    <t>Calle Sabina Negral-TR0</t>
  </si>
  <si>
    <t>C.Z03.TR0</t>
  </si>
  <si>
    <t xml:space="preserve">P.I. Punta del Sebo. </t>
  </si>
  <si>
    <t>Calle Joaquín Turina-TR1</t>
  </si>
  <si>
    <t>C.Z03.TR1</t>
  </si>
  <si>
    <t>Calle Isaac Albeniz-TR2</t>
  </si>
  <si>
    <t>C.Z03.TR2</t>
  </si>
  <si>
    <t>P.I.Punta del Sebo.</t>
  </si>
  <si>
    <t>Calderón de la Barca-TR3</t>
  </si>
  <si>
    <t>C.Z03.TR3</t>
  </si>
  <si>
    <t>TRANSVERSAL 4</t>
  </si>
  <si>
    <t>C.Z03.TR4</t>
  </si>
  <si>
    <t>Rígido con pavimento de hormigón</t>
  </si>
  <si>
    <t>TRANSVERSAL 5</t>
  </si>
  <si>
    <t>C.Z03.TR5</t>
  </si>
  <si>
    <t>Senda peatonal Margen Izq. Odiel</t>
  </si>
  <si>
    <t>C.Z03.VER</t>
  </si>
  <si>
    <t>ZAL</t>
  </si>
  <si>
    <t>C.Z03.ZAL</t>
  </si>
  <si>
    <t>Exterior</t>
  </si>
  <si>
    <t>Entorno Puerto Exterior. P.I. Nuevo Puerto</t>
  </si>
  <si>
    <t>Carretera Costera</t>
  </si>
  <si>
    <t>C.Z04.CCO</t>
  </si>
  <si>
    <t>Carretera Posterior</t>
  </si>
  <si>
    <t>C.Z04.CPO</t>
  </si>
  <si>
    <t xml:space="preserve"> 18 / 9</t>
  </si>
  <si>
    <t>Calle Perpendicular 1 (BERGÉ)</t>
  </si>
  <si>
    <t>C.Z04.PP1</t>
  </si>
  <si>
    <t>Calle Perpendicular 2 (García Munté)</t>
  </si>
  <si>
    <t>C.Z04.PP2</t>
  </si>
  <si>
    <t>Calle Perpendicular 3 (CALLE A)</t>
  </si>
  <si>
    <t>C.Z04.PP3</t>
  </si>
  <si>
    <t>Calle Perpendicular 4 (DECAL)</t>
  </si>
  <si>
    <t>C.Z04.PP4</t>
  </si>
  <si>
    <t>Aparcamiento público junto a MIJG</t>
  </si>
  <si>
    <t>C.Z04.PR1</t>
  </si>
  <si>
    <t>Firme rígido - hormigón</t>
  </si>
  <si>
    <t>Aparcamiento Bar Nuevo Puerto</t>
  </si>
  <si>
    <t>C.Z04.PR2</t>
  </si>
  <si>
    <t>50/variable</t>
  </si>
  <si>
    <t>Carretera Palos-Rábida</t>
  </si>
  <si>
    <t>C.Z04.RAB</t>
  </si>
  <si>
    <t>Puente del Tinto (N-442)</t>
  </si>
  <si>
    <t>C.Z04.TIN</t>
  </si>
  <si>
    <t>Rígido (tablero hormigón) con rodadura asfáltica</t>
  </si>
  <si>
    <t>Pavimento del Muelle Ciudad de Palos</t>
  </si>
  <si>
    <t>M.CIP.PAV</t>
  </si>
  <si>
    <t>40/variable</t>
  </si>
  <si>
    <t>Pavimento del Muelle Ing. Juan Gonzalo</t>
  </si>
  <si>
    <t>M.IJG.PAV</t>
  </si>
  <si>
    <t>15/variable</t>
  </si>
  <si>
    <t>Pavimento del Muelle de Minerales</t>
  </si>
  <si>
    <t>M.MIN.PAV</t>
  </si>
  <si>
    <t>35/variable</t>
  </si>
  <si>
    <t>Pavimento del Muelle de Petrolero</t>
  </si>
  <si>
    <t>M.PTR.PAV</t>
  </si>
  <si>
    <t>Pavimento del Muelle de Remolcadores</t>
  </si>
  <si>
    <t>M.REM.PAV</t>
  </si>
  <si>
    <t>Pavimento del Muelle Sur</t>
  </si>
  <si>
    <t>M.SUR.PAV</t>
  </si>
  <si>
    <t>Polígono de Villafría</t>
  </si>
  <si>
    <t>-</t>
  </si>
  <si>
    <t>Dique</t>
  </si>
  <si>
    <t>Dique Juan Carlos I</t>
  </si>
  <si>
    <t>Ctra. Dique Juan Carlos I (PK 0+000 al 14+310)</t>
  </si>
  <si>
    <t>C.Z05.DIQ</t>
  </si>
  <si>
    <t>Ctra. Dique Juan Carlos I (PK 14+310 al 24+210)</t>
  </si>
  <si>
    <t>TOTAL</t>
  </si>
  <si>
    <t>Títulos a 31-12-2024</t>
  </si>
  <si>
    <t>Referencia</t>
  </si>
  <si>
    <t>Nombre titular</t>
  </si>
  <si>
    <t>Destino</t>
  </si>
  <si>
    <t>Fecha otorg</t>
  </si>
  <si>
    <t>Fecha caduc</t>
  </si>
  <si>
    <r>
      <rPr>
        <b/>
        <sz val="10"/>
        <color rgb="FFFFFFFF"/>
        <rFont val="Arial"/>
        <family val="2"/>
        <charset val="1"/>
      </rPr>
      <t>Total m</t>
    </r>
    <r>
      <rPr>
        <b/>
        <vertAlign val="superscript"/>
        <sz val="10"/>
        <color rgb="FFFFFFFF"/>
        <rFont val="Arial"/>
        <family val="2"/>
        <charset val="1"/>
      </rPr>
      <t>2</t>
    </r>
  </si>
  <si>
    <t>Importe Tasa Ocupación</t>
  </si>
  <si>
    <t>Importe Tasa Actividad</t>
  </si>
  <si>
    <t>Importe Total Tasas</t>
  </si>
  <si>
    <t>000030</t>
  </si>
  <si>
    <t>García Rodríguez, Jose y Pedro</t>
  </si>
  <si>
    <t>Fabrica de artículos de goma</t>
  </si>
  <si>
    <t>16/12/2027</t>
  </si>
  <si>
    <t>000054</t>
  </si>
  <si>
    <t>Nueva Rabida, S.L.</t>
  </si>
  <si>
    <t>Explotación de un acceso desde sus instalaciones a calzada posterior</t>
  </si>
  <si>
    <t>16/02/2028</t>
  </si>
  <si>
    <t>000102</t>
  </si>
  <si>
    <t>Excmo. Ayuntamiento de Huelva</t>
  </si>
  <si>
    <t>Explotación del antiguo muelle de Río Tinto</t>
  </si>
  <si>
    <t>28/09/2039</t>
  </si>
  <si>
    <t>000308</t>
  </si>
  <si>
    <t>Aislamientos Termicos Y Frigorificos, S.A.</t>
  </si>
  <si>
    <t>Fabricación e instalación de aislamientos térmicos</t>
  </si>
  <si>
    <t>21/07/2027</t>
  </si>
  <si>
    <t>000324</t>
  </si>
  <si>
    <t>Edistribución Redes Digitales, S.L.U</t>
  </si>
  <si>
    <t>Tendido líneas aéreas central térmica Cristobal Colón</t>
  </si>
  <si>
    <t>000336</t>
  </si>
  <si>
    <t>Endesa Generación,S.A.Sociedad Unip</t>
  </si>
  <si>
    <t>Toma de agua y desagüe</t>
  </si>
  <si>
    <t>000339</t>
  </si>
  <si>
    <t>Caseta de transformación pescadería</t>
  </si>
  <si>
    <t>000341</t>
  </si>
  <si>
    <t>Cruz Roja Española-Asamblea Prov.</t>
  </si>
  <si>
    <t>Fines propios de la institución.</t>
  </si>
  <si>
    <t>20/11/2028</t>
  </si>
  <si>
    <t>000395</t>
  </si>
  <si>
    <t>Caseta de transformación para el suministro de energía eléctrica.</t>
  </si>
  <si>
    <t>000407</t>
  </si>
  <si>
    <t>Comercial Eléctrica Onubense S.A.</t>
  </si>
  <si>
    <t>Taller de calderería mecánico y eléctrico</t>
  </si>
  <si>
    <t>31/12/2024</t>
  </si>
  <si>
    <t>000458</t>
  </si>
  <si>
    <t>Linea electrica 66 KV.</t>
  </si>
  <si>
    <t>000471</t>
  </si>
  <si>
    <t>Cía. Española de Petroleos S.A. CEPSA</t>
  </si>
  <si>
    <t>Terminal flotante y tubería submarina e instalaciones complementarias de la refinería de La Rábida</t>
  </si>
  <si>
    <t>21/11/2026</t>
  </si>
  <si>
    <t>000481</t>
  </si>
  <si>
    <t>Toma y salida de agua tubería enterrada</t>
  </si>
  <si>
    <t>000497</t>
  </si>
  <si>
    <t>Tubería transporte combustibles líquidos refinería/Puerto de Huelva</t>
  </si>
  <si>
    <t>000515</t>
  </si>
  <si>
    <t>Artes y Redes del Sur,S.L.</t>
  </si>
  <si>
    <t>Instalaciones para la industria de la pesca</t>
  </si>
  <si>
    <t>000527</t>
  </si>
  <si>
    <t>Linea 15 kv. Subestación nuevo puerto/refinería Río-Gulf</t>
  </si>
  <si>
    <t>000531</t>
  </si>
  <si>
    <t>Suministros Siderurgicos Huelva, S.A.</t>
  </si>
  <si>
    <t>Comercio, distribución, transformación de productos siderúrgicos y materiales de construcción</t>
  </si>
  <si>
    <t>15/11/2033</t>
  </si>
  <si>
    <t>000573</t>
  </si>
  <si>
    <t>Goipe Huelva, S.L.</t>
  </si>
  <si>
    <t>Instalaciones para suministros industriales.</t>
  </si>
  <si>
    <t>02/06/2032</t>
  </si>
  <si>
    <t>000581</t>
  </si>
  <si>
    <t>Montajes Metalicos Huelva, S.L.</t>
  </si>
  <si>
    <t>Nave almacén talleres de construcciones metálicas y calderería</t>
  </si>
  <si>
    <t>13/05/2028</t>
  </si>
  <si>
    <t>000591</t>
  </si>
  <si>
    <t>Sociedad Española de Carburos Metálicos, S.A.</t>
  </si>
  <si>
    <t>Planta de almacenamiento de anhídrido carbónico líquido</t>
  </si>
  <si>
    <t>13/07/2025</t>
  </si>
  <si>
    <t>000607</t>
  </si>
  <si>
    <t>Punta Naval S.L.</t>
  </si>
  <si>
    <t>Comercialización embarcaciones recreo y reparación maquinaria y motores marinos</t>
  </si>
  <si>
    <t>27/07/2034</t>
  </si>
  <si>
    <t>000676</t>
  </si>
  <si>
    <t>Electroquímica Onubense, S. L.</t>
  </si>
  <si>
    <t>Lavadero y acopio de sal de las balsas de cristalización de las salinas ubicadas en las Marismas del Odiel o adquirida a terceros</t>
  </si>
  <si>
    <t>31/07/2027</t>
  </si>
  <si>
    <t>000736</t>
  </si>
  <si>
    <t>Grupo Amasua, S.A.</t>
  </si>
  <si>
    <t>Almacén de redes,pertrechos,oficinas,exposición y venta producción pesquera</t>
  </si>
  <si>
    <t>25/06/2032</t>
  </si>
  <si>
    <t>000772</t>
  </si>
  <si>
    <t>Muelle para tráfico de graneles líquidos y área de servicio. Pantalán Reina Sofía</t>
  </si>
  <si>
    <t>27/05/2035</t>
  </si>
  <si>
    <t>000813</t>
  </si>
  <si>
    <t>Cepsa Química, S.A.</t>
  </si>
  <si>
    <t>Depósitos e instalaciones auxiliares de su planta</t>
  </si>
  <si>
    <t>30/03/2032</t>
  </si>
  <si>
    <t>000879</t>
  </si>
  <si>
    <t>Baltimar S.A.</t>
  </si>
  <si>
    <t>01/05/2025</t>
  </si>
  <si>
    <t>000880</t>
  </si>
  <si>
    <t>Antonio Machuca S.L.</t>
  </si>
  <si>
    <t>Suministros marítimos e industriales.</t>
  </si>
  <si>
    <t>04/03/2028</t>
  </si>
  <si>
    <t>000883</t>
  </si>
  <si>
    <t>Onubanaval, S.L.</t>
  </si>
  <si>
    <t>Carpintería naval.</t>
  </si>
  <si>
    <t>30/06/2027</t>
  </si>
  <si>
    <t>000905</t>
  </si>
  <si>
    <t>Ibertrans 2000,S.L.</t>
  </si>
  <si>
    <t>Resguardo y mantenimiento flota de camiones</t>
  </si>
  <si>
    <t>01/02/2029</t>
  </si>
  <si>
    <t>000926</t>
  </si>
  <si>
    <t>Mantenimientos Y Montajes S.Coop</t>
  </si>
  <si>
    <t>Reparación de buques y calderería, mantenimiento y mecánica industrial</t>
  </si>
  <si>
    <t>10/03/2027</t>
  </si>
  <si>
    <t>000931</t>
  </si>
  <si>
    <t>NEDGIA Andalucia, S.A.</t>
  </si>
  <si>
    <t>Instalación de una conducción de gas natural</t>
  </si>
  <si>
    <t>000932</t>
  </si>
  <si>
    <t>Gas-Auto S.C.A.</t>
  </si>
  <si>
    <t>Estación de servicio para el suministro de carga eléctrica, carburantes y GPL e instalaciones auxiliares que incluyen central telefónica y de emisoras para taxis, oficina, taller mecánico y electrónico y estación de lavado de vehículos</t>
  </si>
  <si>
    <t>27/02/2037</t>
  </si>
  <si>
    <t>000945</t>
  </si>
  <si>
    <t>Enagas Transporte S.A.U.</t>
  </si>
  <si>
    <t>Instalación tramo gaseoducto Huelva-Sevilla en zona servicios Puerto de Huelva</t>
  </si>
  <si>
    <t>000968</t>
  </si>
  <si>
    <t>Servicios Marítimos Aduaneros Huelva S.L.</t>
  </si>
  <si>
    <t>Almacenaje y distribución de graneles sólidos en Terminal Arenillas.</t>
  </si>
  <si>
    <t>13/03/2034</t>
  </si>
  <si>
    <t>000969</t>
  </si>
  <si>
    <t>Junta de Andalucía</t>
  </si>
  <si>
    <t>Centro recepción paraje natural de las Marismas del Odiel (I. Bacuta)</t>
  </si>
  <si>
    <t>26/04/2029</t>
  </si>
  <si>
    <t>000970</t>
  </si>
  <si>
    <t>Pinturas Brico, S.L.</t>
  </si>
  <si>
    <t>Almacén de pintura</t>
  </si>
  <si>
    <t>25/04/2029</t>
  </si>
  <si>
    <t>000976</t>
  </si>
  <si>
    <t>Instal. Estación protección catódica nº 1 gasoducto Huelva-Sevilla</t>
  </si>
  <si>
    <t>000980</t>
  </si>
  <si>
    <t>Expromar S.L.</t>
  </si>
  <si>
    <t>Instal. Elaboración, transformación y distribución. Pescados y mariscos.</t>
  </si>
  <si>
    <t>13/07/2027</t>
  </si>
  <si>
    <t>000993</t>
  </si>
  <si>
    <t>Alex Huelva, S.L.</t>
  </si>
  <si>
    <t>Servicio de limpieza industrial</t>
  </si>
  <si>
    <t>14/09/2025</t>
  </si>
  <si>
    <t>000997</t>
  </si>
  <si>
    <t>Explotación línea subterránea media tensión de 15 kv</t>
  </si>
  <si>
    <t>19/04/2026</t>
  </si>
  <si>
    <t>001008</t>
  </si>
  <si>
    <t>Restauración y Hostelería Joma S.L.</t>
  </si>
  <si>
    <t>Bar/cafetería-restaurante, en Av. Francisco Montenegro</t>
  </si>
  <si>
    <t>10/06/2028</t>
  </si>
  <si>
    <t>001023</t>
  </si>
  <si>
    <t>Decal España S.A.</t>
  </si>
  <si>
    <t>Terminal marítima de recepción, almacenamiento y distribución de hidrocarburos y otros graneles líquidos relacionados con la industria alimentaria y la fabricación de biocombustibles</t>
  </si>
  <si>
    <t>10/11/2043</t>
  </si>
  <si>
    <t>001035</t>
  </si>
  <si>
    <t>Antonio España E Hijos S.L.</t>
  </si>
  <si>
    <t>Planta de recuperación, clasificación y reciclado residuos sólidos.</t>
  </si>
  <si>
    <t>23/08/2032</t>
  </si>
  <si>
    <t>001039</t>
  </si>
  <si>
    <t>Estación depuradora de aguas residuales en marisma del pinar.</t>
  </si>
  <si>
    <t>02/08/2040</t>
  </si>
  <si>
    <t>001045</t>
  </si>
  <si>
    <t>Bergé Marítima S.L.</t>
  </si>
  <si>
    <t>Recepción, almacenaje y expedición de graneles sólidos</t>
  </si>
  <si>
    <t>01/10/2038</t>
  </si>
  <si>
    <t>001048</t>
  </si>
  <si>
    <t>Consignaciones y Graneles del Suroeste S.A.</t>
  </si>
  <si>
    <t>Almacenaje de graneles sólidos y subproductos.</t>
  </si>
  <si>
    <t>06/08/2034</t>
  </si>
  <si>
    <t>001054</t>
  </si>
  <si>
    <t>Laboral Team Stros.Industriales,S.L</t>
  </si>
  <si>
    <t>Almacenaje y comercialización de repuestos industriales</t>
  </si>
  <si>
    <t>13/11/2026</t>
  </si>
  <si>
    <t>001061</t>
  </si>
  <si>
    <t>Puig Mora, María del Rocio</t>
  </si>
  <si>
    <t>Explotación de un cafe-bar en la Av. Norte del polígono pesquero norte.</t>
  </si>
  <si>
    <t>05/07/2028</t>
  </si>
  <si>
    <t>001062</t>
  </si>
  <si>
    <t>Atrian Technical Services, S.A.</t>
  </si>
  <si>
    <t>Servicios de montaje y mantenimiento de equipos industriales</t>
  </si>
  <si>
    <t>13/12/2032</t>
  </si>
  <si>
    <t>001063</t>
  </si>
  <si>
    <t>Refractarios del Sur, S. L.</t>
  </si>
  <si>
    <t>Montaje industrial de revestimientos antiácido y refractarios</t>
  </si>
  <si>
    <t>30/12/2027</t>
  </si>
  <si>
    <t>001071</t>
  </si>
  <si>
    <t>Mantenimiento y Montajes Industriales, S. A.</t>
  </si>
  <si>
    <t>Limpieza, descontaminación y tratamiento de instalaciones industriales</t>
  </si>
  <si>
    <t>28/04/2031</t>
  </si>
  <si>
    <t>001075</t>
  </si>
  <si>
    <t>TDN Sevilla,S.A.</t>
  </si>
  <si>
    <t>Centro logístico de recepción, almacenaje y distribución mercancías.</t>
  </si>
  <si>
    <t>28/04/2030</t>
  </si>
  <si>
    <t>001076</t>
  </si>
  <si>
    <t>Nautica Avante, S.L.</t>
  </si>
  <si>
    <t>Venta y reparación de embarcaciones y motores náutico-deportivos</t>
  </si>
  <si>
    <t>08/10/2033</t>
  </si>
  <si>
    <t>001086</t>
  </si>
  <si>
    <t>Dapeit Real State, S.L.</t>
  </si>
  <si>
    <t>Construcción y explotación micropolígono industrial en Av. F. Montenegro</t>
  </si>
  <si>
    <t>15/05/2031</t>
  </si>
  <si>
    <t>001090</t>
  </si>
  <si>
    <t>Ibemetex Spain S.L.</t>
  </si>
  <si>
    <t>Construcción y explotación de un centro de equipamiento terciario (línea eléctrica)</t>
  </si>
  <si>
    <t>10/01/2032</t>
  </si>
  <si>
    <t>001091</t>
  </si>
  <si>
    <t>Transporte de gas natural por la zona de servicio del Puerto de Huelva</t>
  </si>
  <si>
    <t>11/07/2031</t>
  </si>
  <si>
    <t>001095</t>
  </si>
  <si>
    <t>Almacenamiento y venta de muebles</t>
  </si>
  <si>
    <t>13/07/2026</t>
  </si>
  <si>
    <t>001101</t>
  </si>
  <si>
    <t>Prezero Gestión de Residuos, S.A.</t>
  </si>
  <si>
    <t>Sede social y gestión integral recogida selectiva residuos urbanos.</t>
  </si>
  <si>
    <t>05/05/2032</t>
  </si>
  <si>
    <t>001109</t>
  </si>
  <si>
    <t>Guerra-Librero, S.L.</t>
  </si>
  <si>
    <t>Comercialización y montaje de equipos industriales</t>
  </si>
  <si>
    <t>10/10/2032</t>
  </si>
  <si>
    <t>001111</t>
  </si>
  <si>
    <t>Dimahuelva, S.L.U.</t>
  </si>
  <si>
    <t>Instalaciones para la industria de la pesca.</t>
  </si>
  <si>
    <t>27/12/2032</t>
  </si>
  <si>
    <t>001137</t>
  </si>
  <si>
    <t>Fertiberia S.A.</t>
  </si>
  <si>
    <t>Almacenamiento de amoniaco y plantas de fabricación de fertilizantes</t>
  </si>
  <si>
    <t>16/12/2025</t>
  </si>
  <si>
    <t>001142</t>
  </si>
  <si>
    <t>Terminal de almacenamiento y regasificación de gas natural licuado</t>
  </si>
  <si>
    <t>03/04/2029</t>
  </si>
  <si>
    <t>001149</t>
  </si>
  <si>
    <t>Pinsur, S.A.</t>
  </si>
  <si>
    <t>Tratamiento de superficies metálicas.</t>
  </si>
  <si>
    <t>09/05/2025</t>
  </si>
  <si>
    <t>001151</t>
  </si>
  <si>
    <t>Algeposa Huelva, S. L.</t>
  </si>
  <si>
    <t>Almacenaje, manipulación y transformación por mezcla mecánica, en recinto cerrado, de graneles sólidos no contaminantes</t>
  </si>
  <si>
    <t>20/06/2040</t>
  </si>
  <si>
    <t>001162</t>
  </si>
  <si>
    <t>Atlantic Copper S.L.U.</t>
  </si>
  <si>
    <t>Terminal para tráfico de graneles en general (tnp1)</t>
  </si>
  <si>
    <t>09/05/2033</t>
  </si>
  <si>
    <t>001171</t>
  </si>
  <si>
    <t>Vodafone ONO S.A.U.</t>
  </si>
  <si>
    <t>Línea de telecomunicación.</t>
  </si>
  <si>
    <t>04/05/2036</t>
  </si>
  <si>
    <t>001177</t>
  </si>
  <si>
    <t>Dos Fuentes, S.L.U.</t>
  </si>
  <si>
    <t>Ejecución y mantenimiento de obras civiles e industriales y suministro de materiales auxiliares a la industria</t>
  </si>
  <si>
    <t>03/10/2026</t>
  </si>
  <si>
    <t>001183</t>
  </si>
  <si>
    <t>Gunvor España, S.L.U.</t>
  </si>
  <si>
    <t>Rack tuberías transporte aceites,hidrocarburos,alcoholes</t>
  </si>
  <si>
    <t>10/01/2028</t>
  </si>
  <si>
    <t>001187</t>
  </si>
  <si>
    <t>Centro logístico de almacenamiento de graneles sólidos y otros productos</t>
  </si>
  <si>
    <t>17/03/2025</t>
  </si>
  <si>
    <t>001190</t>
  </si>
  <si>
    <t>Bar Nuevo Puerto C.B.</t>
  </si>
  <si>
    <t>Bar restaurante.</t>
  </si>
  <si>
    <t>01/12/2026</t>
  </si>
  <si>
    <t>001195</t>
  </si>
  <si>
    <t>Lípidos Santiga Huelva S.L.</t>
  </si>
  <si>
    <t>Planta de refinado de aceites vegetales.</t>
  </si>
  <si>
    <t>10/11/2038</t>
  </si>
  <si>
    <t>001197</t>
  </si>
  <si>
    <t>Construcción y explotación de instalaciones náutico-deportivas.</t>
  </si>
  <si>
    <t>30/06/2037</t>
  </si>
  <si>
    <t>001209</t>
  </si>
  <si>
    <t>Centro de recogida y transferencia de residuos marpol.</t>
  </si>
  <si>
    <t>01/07/2028</t>
  </si>
  <si>
    <t>001210</t>
  </si>
  <si>
    <t>Almacenaje y distribución de graneles sólidos.</t>
  </si>
  <si>
    <t>27/06/2036</t>
  </si>
  <si>
    <t>001212</t>
  </si>
  <si>
    <t>Distribumar, S.L.</t>
  </si>
  <si>
    <t>Manipulación, empaquetado y venta de pescados y mariscos</t>
  </si>
  <si>
    <t>25/07/2035</t>
  </si>
  <si>
    <t>001222</t>
  </si>
  <si>
    <t>S.G.S. Española de Control S.A.</t>
  </si>
  <si>
    <t>Explotación básculas para la prestación del servicio comercial de control de pesaje de camiones</t>
  </si>
  <si>
    <t>07/05/2029</t>
  </si>
  <si>
    <t>001225</t>
  </si>
  <si>
    <t>Planta de fundición y refinería de cobre, instalaciones auxiliares y terminal de tráfico</t>
  </si>
  <si>
    <t>25/07/2038</t>
  </si>
  <si>
    <t>001238</t>
  </si>
  <si>
    <t>Tendido una conducción de fuelóleos por galería situada en calle A</t>
  </si>
  <si>
    <t>001244</t>
  </si>
  <si>
    <t>Conducción de abastecimiento de agua de riego al jardín botánico</t>
  </si>
  <si>
    <t>29/11/2045</t>
  </si>
  <si>
    <t>001245</t>
  </si>
  <si>
    <t>Fertinagro Sur, S.L.</t>
  </si>
  <si>
    <t>Producción de nutrientes secundarios y oligoelementos para nutrición</t>
  </si>
  <si>
    <t>12/01/2036</t>
  </si>
  <si>
    <t>001246</t>
  </si>
  <si>
    <t>Explotación de línea eléctrica de 15 kv.</t>
  </si>
  <si>
    <t>24/07/2030</t>
  </si>
  <si>
    <t>001252</t>
  </si>
  <si>
    <t>Telefónica Móviles España S.A.</t>
  </si>
  <si>
    <t>Instalación y explotación de antenas de telefonía móvil.</t>
  </si>
  <si>
    <t>25/07/2027</t>
  </si>
  <si>
    <t>001255</t>
  </si>
  <si>
    <t>Pescados y Mariscos Sánchez de la Campa S.L.</t>
  </si>
  <si>
    <t>Comercialización de pescados y mariscos</t>
  </si>
  <si>
    <t>03/05/2031</t>
  </si>
  <si>
    <t>001274</t>
  </si>
  <si>
    <t>Grupo Hostelero Bonilla S.L.U.</t>
  </si>
  <si>
    <t>Explotación bar/cafetería-restaurante</t>
  </si>
  <si>
    <t>26/06/2027</t>
  </si>
  <si>
    <t>001275</t>
  </si>
  <si>
    <t>Levantino Aragonesa de Tránsitos, S.A.</t>
  </si>
  <si>
    <t>Planta preparación materias primas y terminal almacenamiento y expedición graneles líquidos</t>
  </si>
  <si>
    <t>001281</t>
  </si>
  <si>
    <t>Mariscos Mendez,S.L.</t>
  </si>
  <si>
    <t>Manipulación, empaquetado y venta de pescados y mariscos.</t>
  </si>
  <si>
    <t>26/10/2030</t>
  </si>
  <si>
    <t>001284</t>
  </si>
  <si>
    <t>Seabery Soluciones, S.L.</t>
  </si>
  <si>
    <t>Planta ensamblaje y producción componentes informáticos y electrónicos.</t>
  </si>
  <si>
    <t>27/07/2027</t>
  </si>
  <si>
    <t>001289</t>
  </si>
  <si>
    <t>ESTIHUELVA Centro Portuario de Empleo, S.A.,</t>
  </si>
  <si>
    <t>Instalaciones propias del servicio de dicha sociedad</t>
  </si>
  <si>
    <t>22/02/2033</t>
  </si>
  <si>
    <t>001306</t>
  </si>
  <si>
    <t xml:space="preserve">Pantalán atraque de buques y atraques de buques y carga/descarga de graneles (TNP-2)
</t>
  </si>
  <si>
    <t>09/07/2033</t>
  </si>
  <si>
    <t>001309</t>
  </si>
  <si>
    <t>Impala Terminals Huelva, S.L.U.</t>
  </si>
  <si>
    <t>Terminal carga/descarga, almacenamiento y expedición de minerales, incluida su preparación y mezcla, así como de otros graneles sólidos compatibles a chatarra y cualquier otro material siderúrgico</t>
  </si>
  <si>
    <t>17/10/2048</t>
  </si>
  <si>
    <t>001311</t>
  </si>
  <si>
    <t>Puerto Colón Huelva, S.L.</t>
  </si>
  <si>
    <t>Explotación de un bar/cafetería-restaurante</t>
  </si>
  <si>
    <t>17/10/2033</t>
  </si>
  <si>
    <t>001313</t>
  </si>
  <si>
    <t>Instalaciones frigoríficas mayoritariamente dedicadas a productos de la pesca</t>
  </si>
  <si>
    <t>16/10/2025</t>
  </si>
  <si>
    <t>001317</t>
  </si>
  <si>
    <t>Línea eléctrica de baja tensión abastecimiento recinto ferial</t>
  </si>
  <si>
    <t>03/01/2049</t>
  </si>
  <si>
    <t>001324</t>
  </si>
  <si>
    <t>Laboratorio químico y oficinas</t>
  </si>
  <si>
    <t>14/05/2029</t>
  </si>
  <si>
    <t>001325</t>
  </si>
  <si>
    <t>Yilport Huelva S.L.</t>
  </si>
  <si>
    <t>Terminal de contenedores en el muelle sur</t>
  </si>
  <si>
    <t>19/11/2035</t>
  </si>
  <si>
    <t>001331</t>
  </si>
  <si>
    <t>Eurogrúas Huelva, S.L.U</t>
  </si>
  <si>
    <t>Parque y taller de maquinaria.</t>
  </si>
  <si>
    <t>21/07/2029</t>
  </si>
  <si>
    <t>001332</t>
  </si>
  <si>
    <t>Club Deportivo Piragüismo Tartessos Huelva</t>
  </si>
  <si>
    <t>Centro de actividades náutico-deportivas</t>
  </si>
  <si>
    <t>25/10/2027</t>
  </si>
  <si>
    <t>001336</t>
  </si>
  <si>
    <t>Magtel Comunicaciones Avanzadas</t>
  </si>
  <si>
    <t>Cable de fibra óptica y prestación de servicios de telecomunicaciones</t>
  </si>
  <si>
    <t>08/01/2040</t>
  </si>
  <si>
    <t>001339</t>
  </si>
  <si>
    <t>Telefónica de España, S.A.U.</t>
  </si>
  <si>
    <t>Explotación de líneas de telecomunicaciones</t>
  </si>
  <si>
    <t>15/01/2035</t>
  </si>
  <si>
    <t>001340</t>
  </si>
  <si>
    <t>Centro de almacenamiento de materias primas y productos terminados</t>
  </si>
  <si>
    <t>28/01/2028</t>
  </si>
  <si>
    <t>001344</t>
  </si>
  <si>
    <t>Esin Onubense, S.L.L.</t>
  </si>
  <si>
    <t>Servicios auxiliares para la industria</t>
  </si>
  <si>
    <t>12/05/2025</t>
  </si>
  <si>
    <t>Geko Work Industrial, S.L.</t>
  </si>
  <si>
    <t>10/03/2035</t>
  </si>
  <si>
    <t>001345</t>
  </si>
  <si>
    <t>Afrika Hostelería, C.B</t>
  </si>
  <si>
    <t>Bar-restaurante.</t>
  </si>
  <si>
    <t>12/01/2031</t>
  </si>
  <si>
    <t>001347</t>
  </si>
  <si>
    <t>Subestación eléctrica de 220/50 kv y línea eléctrica subterránea</t>
  </si>
  <si>
    <t>28/04/2050</t>
  </si>
  <si>
    <t>001348</t>
  </si>
  <si>
    <t>Centro logístico de almacenamiento de graneles sólidos en Mijg</t>
  </si>
  <si>
    <t>001350</t>
  </si>
  <si>
    <t>Mariscos Huelva Mar S.L.</t>
  </si>
  <si>
    <t>Instalaciones frigoríficas, elaboración, comercialización y venta de productos derivados de la pesca</t>
  </si>
  <si>
    <t>07/03/2026</t>
  </si>
  <si>
    <t>001355</t>
  </si>
  <si>
    <t>Fepeja de Papelería, S.L</t>
  </si>
  <si>
    <t>Almacén y venta de material de oficina</t>
  </si>
  <si>
    <t>05/05/2030</t>
  </si>
  <si>
    <t>001359</t>
  </si>
  <si>
    <t>Mariscos Hernández S.L.</t>
  </si>
  <si>
    <t>06/08/2025</t>
  </si>
  <si>
    <t>001362</t>
  </si>
  <si>
    <t>Salvicón Montaje Industrial, S.L.</t>
  </si>
  <si>
    <t>Montaje y mantenimiento industrial</t>
  </si>
  <si>
    <t>06/10/2025</t>
  </si>
  <si>
    <t>001365</t>
  </si>
  <si>
    <t>Mar Barroso, S.L.U.</t>
  </si>
  <si>
    <t>001369</t>
  </si>
  <si>
    <t>Grusol Logistica, S.L.</t>
  </si>
  <si>
    <t>Centro mantenimiento y estacionamiento flota propia vehículos y alquiler a empresas estibadoras</t>
  </si>
  <si>
    <t>09/05/2031</t>
  </si>
  <si>
    <t>001375</t>
  </si>
  <si>
    <t>Onuba Fun, S.L.</t>
  </si>
  <si>
    <t>Explotación de kiosco nº2 destinado a juego y ocio familiar</t>
  </si>
  <si>
    <t>30/06/2025</t>
  </si>
  <si>
    <t>001381</t>
  </si>
  <si>
    <t>Saybolt España, S.A</t>
  </si>
  <si>
    <t>Laboratorio de ensayo de muestras y oficinas</t>
  </si>
  <si>
    <t>18/10/2031</t>
  </si>
  <si>
    <t>001384</t>
  </si>
  <si>
    <t>Lobato Seguridad, S.L.</t>
  </si>
  <si>
    <t>Academia de formación en materia náutico-pesquera y otros servicios auxiliares</t>
  </si>
  <si>
    <t>19/10/2026</t>
  </si>
  <si>
    <t>001386</t>
  </si>
  <si>
    <t>Rectificados Lemar, S.L.</t>
  </si>
  <si>
    <t>Taller de mantenimiento industrial</t>
  </si>
  <si>
    <t>19/07/2036</t>
  </si>
  <si>
    <t>001388</t>
  </si>
  <si>
    <t>Fines propios de la institución</t>
  </si>
  <si>
    <t>09/06/2028</t>
  </si>
  <si>
    <t>001390</t>
  </si>
  <si>
    <t>Áridos Anfersa, S.L.</t>
  </si>
  <si>
    <t>Alquiler de maquinaria para manipulación de mercancías afectas al tráfico portuario</t>
  </si>
  <si>
    <t>25/10/2031</t>
  </si>
  <si>
    <t>001391</t>
  </si>
  <si>
    <t>Conducciones para el transporte de gas</t>
  </si>
  <si>
    <t>10/06/2036</t>
  </si>
  <si>
    <t>001392</t>
  </si>
  <si>
    <t>Bueno Sanchez, Jose Manuel</t>
  </si>
  <si>
    <t>Bar-restaurante</t>
  </si>
  <si>
    <t>16/09/2029</t>
  </si>
  <si>
    <t>001397</t>
  </si>
  <si>
    <t>Grupo Electro Stocks, S.L.U.</t>
  </si>
  <si>
    <t>Suministros industriales</t>
  </si>
  <si>
    <t>07/03/2027</t>
  </si>
  <si>
    <t>001405</t>
  </si>
  <si>
    <t>Taller mecánico de maquinaria empleada en la manipulación de mercancías objeto de trafico marítimo</t>
  </si>
  <si>
    <t>09/10/2027</t>
  </si>
  <si>
    <t>001407</t>
  </si>
  <si>
    <t>Oficinas, taller reparación de maquinaria y área consolidación carga en contenedores</t>
  </si>
  <si>
    <t>05/10/2028</t>
  </si>
  <si>
    <t>001409</t>
  </si>
  <si>
    <t>Terminal logística para carga y descarga, almacenaje y distribución graneles sólidos</t>
  </si>
  <si>
    <t>07/05/2048</t>
  </si>
  <si>
    <t>001415</t>
  </si>
  <si>
    <t>Huelva Area Logística Integral, S.L.</t>
  </si>
  <si>
    <t>Construcción y explotación de una unidad de servicio integral al transporte</t>
  </si>
  <si>
    <t>28/05/2053</t>
  </si>
  <si>
    <t>001417</t>
  </si>
  <si>
    <t>Laboratorio de preparación de muestras minerales</t>
  </si>
  <si>
    <t>22/01/2028</t>
  </si>
  <si>
    <t>001425</t>
  </si>
  <si>
    <t>Ricardo Fuentes e Hijos Cádiz S.A.</t>
  </si>
  <si>
    <t>19/05/2049</t>
  </si>
  <si>
    <t>001431</t>
  </si>
  <si>
    <t>Costa Pesca Ricomar, S.L.</t>
  </si>
  <si>
    <t>Elaboración y comercialización de pescados y mariscos y otras actividades relacionadas con la pesca</t>
  </si>
  <si>
    <t>23/05/2043</t>
  </si>
  <si>
    <t>001448</t>
  </si>
  <si>
    <t>Cinrocar, S.L.</t>
  </si>
  <si>
    <t>Bar-restaurante, cafetería</t>
  </si>
  <si>
    <t>03/10/2033</t>
  </si>
  <si>
    <t>001449</t>
  </si>
  <si>
    <t>Masía Caballero, Vicente Ignacio</t>
  </si>
  <si>
    <t>Centro deportivo</t>
  </si>
  <si>
    <t>03/12/2028</t>
  </si>
  <si>
    <t>001462</t>
  </si>
  <si>
    <t>Pescados Y Mariscos Hnos Felipe S.L</t>
  </si>
  <si>
    <t>Explotación de la lonja de pescados y mariscos (1ª y 2ª venta)</t>
  </si>
  <si>
    <t>06/09/2050</t>
  </si>
  <si>
    <t>001463</t>
  </si>
  <si>
    <t>García Bravo, José Luis</t>
  </si>
  <si>
    <t>Bar, restaurante, cafetería en la lonja del muelle de levante</t>
  </si>
  <si>
    <t>09/12/2035</t>
  </si>
  <si>
    <t>001471</t>
  </si>
  <si>
    <t>Rutas y entregas, S.L.</t>
  </si>
  <si>
    <t>Actividades de transporte por carretera</t>
  </si>
  <si>
    <t>10/07/2029</t>
  </si>
  <si>
    <t>001476</t>
  </si>
  <si>
    <t>Grupo Elecprocon, S.L.U.</t>
  </si>
  <si>
    <t>Empresa de climatización</t>
  </si>
  <si>
    <t>10/10/2029</t>
  </si>
  <si>
    <t>001482</t>
  </si>
  <si>
    <t>Fundación Laboral de la Construcción</t>
  </si>
  <si>
    <t>Centro de formación</t>
  </si>
  <si>
    <t>11/12/2044</t>
  </si>
  <si>
    <t>001488</t>
  </si>
  <si>
    <t>Axent Infraestructuras de Telecomunicaciones, S.A.</t>
  </si>
  <si>
    <t>Tendido de cable de fibra óptica y prestación de servicios de telecomunicaciones</t>
  </si>
  <si>
    <t>27/11/2044</t>
  </si>
  <si>
    <t>001489</t>
  </si>
  <si>
    <t>Inforel Sistema de Áridos, S.A.</t>
  </si>
  <si>
    <t>Instalación y explotación de planta de hormigón</t>
  </si>
  <si>
    <t>26/01/2036</t>
  </si>
  <si>
    <t>001493</t>
  </si>
  <si>
    <t>Copeinsur, S.L.</t>
  </si>
  <si>
    <t>Servicios auxiliares de obra y edificación</t>
  </si>
  <si>
    <t>11/03/2035</t>
  </si>
  <si>
    <t>001495</t>
  </si>
  <si>
    <t>Terminal marítima para la carga y descarga de productos petrolíferos entre el muelle petrolero y la refinería de la rábida e instalaciones complementarias.</t>
  </si>
  <si>
    <t>16/03/2025</t>
  </si>
  <si>
    <t>001499</t>
  </si>
  <si>
    <t>Garzón del Olmo, José Rafael</t>
  </si>
  <si>
    <t>Actividades logísticas y de almacenamiento</t>
  </si>
  <si>
    <t>31/05/2035</t>
  </si>
  <si>
    <t>001500</t>
  </si>
  <si>
    <t>Frigoríficos Portuarios del Sur, S.L.</t>
  </si>
  <si>
    <t>Construcción y explotación de unas instalaciones frigoríficas</t>
  </si>
  <si>
    <t>06/10/2055</t>
  </si>
  <si>
    <t>001501</t>
  </si>
  <si>
    <t>Construcción y explotación de una nave industrial de almacenamiento de graneles.</t>
  </si>
  <si>
    <t>29/09/2045</t>
  </si>
  <si>
    <t>001502</t>
  </si>
  <si>
    <t>Construcción y explotación de una planta de recepción, preparación y desmuestre de material eléctrico y electrónico de cobre para reciclar</t>
  </si>
  <si>
    <t>24/03/2061</t>
  </si>
  <si>
    <t>001515</t>
  </si>
  <si>
    <t>Mariscos Jesumar S.L.</t>
  </si>
  <si>
    <t>Comercialización de pescados y mariscos, su preparación, cocido, almacenaje, envasado, venta al público y exportación. Ciudad del marisco</t>
  </si>
  <si>
    <t>26/01/2047</t>
  </si>
  <si>
    <t>001516</t>
  </si>
  <si>
    <t>Fernández Domínguez, Manuel</t>
  </si>
  <si>
    <t>Comercialización, de pescados y mariscos, su preparación, cocido, almacenaje, envasado, venta al público y exportación. Ciudad del marisco</t>
  </si>
  <si>
    <t>27/01/2047</t>
  </si>
  <si>
    <t>001517</t>
  </si>
  <si>
    <t>Pescados Y Mariscos Toni, C.B.</t>
  </si>
  <si>
    <t>02/02/2047</t>
  </si>
  <si>
    <t>001518</t>
  </si>
  <si>
    <t>Vázquez Fernández, Rafael</t>
  </si>
  <si>
    <t>Comercialización de pescados y mariscos, su preparación, cocido, almacenaje, envasado, vental al público y exportación. Ciudad del marisco</t>
  </si>
  <si>
    <t>06/02/2047</t>
  </si>
  <si>
    <t>001520</t>
  </si>
  <si>
    <t>Mariscos Costa de la Luz S.L.</t>
  </si>
  <si>
    <t>30/01/2047</t>
  </si>
  <si>
    <t>001521</t>
  </si>
  <si>
    <t>001522</t>
  </si>
  <si>
    <t>Mariscos Puertohuelva, S.L.</t>
  </si>
  <si>
    <t>001524</t>
  </si>
  <si>
    <t>Tartessos Mar, S.L.</t>
  </si>
  <si>
    <t>Comercialización de pescados y mariscos, su preparación, cocido, almacenaje, envasado, venta al público y exportación en la Ciudad del Marisco</t>
  </si>
  <si>
    <t>01/02/2047</t>
  </si>
  <si>
    <t>001527</t>
  </si>
  <si>
    <t>Reparaciones y Maquinaria Caravaca, S.L.</t>
  </si>
  <si>
    <t>Almacenamiento y mantenimiento de maquinaria</t>
  </si>
  <si>
    <t>15/10/2040</t>
  </si>
  <si>
    <t>001529</t>
  </si>
  <si>
    <t>R. Gómez Huelva, S.L.</t>
  </si>
  <si>
    <t>001530</t>
  </si>
  <si>
    <t>Mariscos Sandimar, S.L.</t>
  </si>
  <si>
    <t>31/01/2047</t>
  </si>
  <si>
    <t>001540</t>
  </si>
  <si>
    <t>Olano Sur, S.L.</t>
  </si>
  <si>
    <t>Transporte de productos pesqueros en la ciudad del marisco</t>
  </si>
  <si>
    <t>001545</t>
  </si>
  <si>
    <t>Termisur Eurocargo, S.A</t>
  </si>
  <si>
    <t>Trasbordo de mercancías de camión a contenedor o viceversas, para su posterior transporte por vía marítima o terrestre</t>
  </si>
  <si>
    <t>21/02/2027</t>
  </si>
  <si>
    <t>001550</t>
  </si>
  <si>
    <t>Gruas Lozano S.A.</t>
  </si>
  <si>
    <t>Parque y taller de maquinaria</t>
  </si>
  <si>
    <t>24/02/2026</t>
  </si>
  <si>
    <t>001551</t>
  </si>
  <si>
    <t>Alter Enersun, S.A.</t>
  </si>
  <si>
    <t>Construcción y explotación línea eléctrica enterrada  y estación de media</t>
  </si>
  <si>
    <t>15/03/2058</t>
  </si>
  <si>
    <t>001554</t>
  </si>
  <si>
    <t>Oficina y talleres para empresa de construcción y maquinaria</t>
  </si>
  <si>
    <t>17/11/2035</t>
  </si>
  <si>
    <t>001557</t>
  </si>
  <si>
    <t>Venator P&amp;A Spain, S.L.</t>
  </si>
  <si>
    <t>Explot. Del sistema de captación y vertidos de refrigeración y proceso de su factoría</t>
  </si>
  <si>
    <t>08/01/2041</t>
  </si>
  <si>
    <t>001560</t>
  </si>
  <si>
    <t>Tir Sevilla, S.L.</t>
  </si>
  <si>
    <t>Transporte y comercialización de productos pesqueros. Ciudad del marisco</t>
  </si>
  <si>
    <t>001563</t>
  </si>
  <si>
    <t>Nueva red subterránea  b.t. para cambio tensión y ampliación de potencia</t>
  </si>
  <si>
    <t>19/05/2071</t>
  </si>
  <si>
    <t>001564</t>
  </si>
  <si>
    <t>Ejecución de la sustitución de la lsmt "Enesa" entre el cd 73.002 "surtidor. Taxi" y el CD 104.934 "Río Odiel"</t>
  </si>
  <si>
    <t>17/03/2071</t>
  </si>
  <si>
    <t>001566</t>
  </si>
  <si>
    <t>Sociedad de Gestión de Puertos y Marinas, S.L.</t>
  </si>
  <si>
    <t xml:space="preserve">Construcción y explotación de una marina urbana/instalación náutica deportiva con destino a actividades náutico-deportivas, servicio de varadero, actividades comerciales y complementarias  
</t>
  </si>
  <si>
    <t>27/07/2056</t>
  </si>
  <si>
    <t>001567</t>
  </si>
  <si>
    <t>Terminal Puerto Tartessos, S.A.</t>
  </si>
  <si>
    <t>Construcción y explotación de una terminal con instalaciones de atraque de buques y almacenamiento y distribución de graneles líquidos energéticos y otros compatibles.</t>
  </si>
  <si>
    <t>26/04/2073</t>
  </si>
  <si>
    <t>001568</t>
  </si>
  <si>
    <t>Octogamba, S.L.</t>
  </si>
  <si>
    <t>Elaboración y comercialización de mariscos refrigerados y congelados. Ciudad del marisco</t>
  </si>
  <si>
    <t>28/03/2046</t>
  </si>
  <si>
    <t>001574</t>
  </si>
  <si>
    <t>Moncobra, S.A.</t>
  </si>
  <si>
    <t>Mantenimiento industrial, fabricación mecánica y calderería</t>
  </si>
  <si>
    <t>27/04/2031</t>
  </si>
  <si>
    <t>001577</t>
  </si>
  <si>
    <t>Estudios y Aplicaciones Electrónicas S.A.</t>
  </si>
  <si>
    <t>Electrónica naval y sistemas de seguridad industrial</t>
  </si>
  <si>
    <t>21/02/2031</t>
  </si>
  <si>
    <t>001578</t>
  </si>
  <si>
    <t>Monajuana, S.L.</t>
  </si>
  <si>
    <t>Construcción y explotación de un complejo de actividades náutico-deportivas con servicios complementarios de restauración y ocio</t>
  </si>
  <si>
    <t>20/07/2046</t>
  </si>
  <si>
    <t>001579</t>
  </si>
  <si>
    <t>Industrial Almunastyr,S.L.</t>
  </si>
  <si>
    <t>Almacén y taller industrial</t>
  </si>
  <si>
    <t>29/11/2037</t>
  </si>
  <si>
    <t>001582</t>
  </si>
  <si>
    <t>Nuevo Astillero de Huelva, S.A.</t>
  </si>
  <si>
    <t>Construcción, reparación, mantenimiento  y acondicionamiento de buques y otras estructuras de acero y/o composite, así como elementos de electrificación para buques e instalaciones de tierra</t>
  </si>
  <si>
    <t>12/07/2062</t>
  </si>
  <si>
    <t>001604</t>
  </si>
  <si>
    <t>Hielos Costa de la Luz, S.L.</t>
  </si>
  <si>
    <t>22/07/2025</t>
  </si>
  <si>
    <t>001612</t>
  </si>
  <si>
    <t>Innovación de Nuevos Espacios, S.L.</t>
  </si>
  <si>
    <t>Construcción y explotación de unas instalaciones para la limpieza y desinfección de vehículos industriales dedicados al transporte de alimentos</t>
  </si>
  <si>
    <t>12/12/2047</t>
  </si>
  <si>
    <t>001616</t>
  </si>
  <si>
    <t>Mariscos Rubio, S.L.</t>
  </si>
  <si>
    <t>Elaboración y comercialización de pescados y mariscos</t>
  </si>
  <si>
    <t>11/10/2046</t>
  </si>
  <si>
    <t>001617</t>
  </si>
  <si>
    <t>Construcción y explotación de una planta de producción, almacenamiento y logística de HVO (aceite vegetal hidrotratado)</t>
  </si>
  <si>
    <t>16/10/2073</t>
  </si>
  <si>
    <t>001621</t>
  </si>
  <si>
    <t>Pescados Hermanos Diaz, S.L.</t>
  </si>
  <si>
    <t>20/10/2046</t>
  </si>
  <si>
    <t>001628</t>
  </si>
  <si>
    <t>Intertek Ibérica Spain, S.L.U.</t>
  </si>
  <si>
    <t>Servicios de inspección de carga y descarga de buques en el muelle IJG</t>
  </si>
  <si>
    <t>20/08/2027</t>
  </si>
  <si>
    <t>001634</t>
  </si>
  <si>
    <t>Vestuarios de trabajadores del servicio de manipulación de mercancías</t>
  </si>
  <si>
    <t>24/11/2036</t>
  </si>
  <si>
    <t>001637</t>
  </si>
  <si>
    <t>Acometida de gas a Cepsa Química, S.A.</t>
  </si>
  <si>
    <t>10/08/2041</t>
  </si>
  <si>
    <t>001639</t>
  </si>
  <si>
    <t>Imesapi, S.A.</t>
  </si>
  <si>
    <t>Servicios de mantenimiento</t>
  </si>
  <si>
    <t>03/01/2028</t>
  </si>
  <si>
    <t>001640</t>
  </si>
  <si>
    <t>Idamar S.A.</t>
  </si>
  <si>
    <t>Almacén y venta efectos navales y suministros pesqueros e industriales</t>
  </si>
  <si>
    <t>10/06/2032</t>
  </si>
  <si>
    <t>001641</t>
  </si>
  <si>
    <t>Banco de Alimentos de Huelva</t>
  </si>
  <si>
    <t>Fines sociales de la entidad</t>
  </si>
  <si>
    <t>12/01/2037</t>
  </si>
  <si>
    <t>001642</t>
  </si>
  <si>
    <t>Instalaciones propias del servicio de la entidad (zona de descanso del personal)</t>
  </si>
  <si>
    <t>12/01/2032</t>
  </si>
  <si>
    <t>001645</t>
  </si>
  <si>
    <t>Onurepasaz, S.L.</t>
  </si>
  <si>
    <t>Reparación y mantenimientos navales</t>
  </si>
  <si>
    <t>24/01/2027</t>
  </si>
  <si>
    <t>001647</t>
  </si>
  <si>
    <t>Amor a Mar Puerto, S.L.</t>
  </si>
  <si>
    <t>Actividades de restauración y hostelería en locales de la ciudad del marisco</t>
  </si>
  <si>
    <t>10/03/2047</t>
  </si>
  <si>
    <t>001649</t>
  </si>
  <si>
    <t>Sertego Servicios Medioambientales S.L.U.</t>
  </si>
  <si>
    <t>Planta de tratamiento de aceites usados y otras tipologías de residuos, principalmente procedentes de buques.</t>
  </si>
  <si>
    <t>22/12/2047</t>
  </si>
  <si>
    <t>001653</t>
  </si>
  <si>
    <t>Alquiboxes, C.B.</t>
  </si>
  <si>
    <t>Centro de bricolaje del automóvil</t>
  </si>
  <si>
    <t>23/04/2032</t>
  </si>
  <si>
    <t>001657</t>
  </si>
  <si>
    <t>Naturgy Ciclos Combinados, S.L.</t>
  </si>
  <si>
    <t>Conducción para la captación y vertido de agua de mar del sistema de refrigeración de la central térmica
Palos de la frontera</t>
  </si>
  <si>
    <t>04/10/2042</t>
  </si>
  <si>
    <t>001671</t>
  </si>
  <si>
    <t>Masterclima De Huelva, S.L.U.</t>
  </si>
  <si>
    <t>Comercialización, montaje y mantenimiento de instalaciones de frío industrial</t>
  </si>
  <si>
    <t>09/07/2032</t>
  </si>
  <si>
    <t>001683</t>
  </si>
  <si>
    <t>WPI Huelva, S.L.</t>
  </si>
  <si>
    <t>Construcción y explotación de una planta de valorización de residuo sólido plástico para reciclaje químico, así como para la producción de biocombustibles</t>
  </si>
  <si>
    <t>29/12/2058</t>
  </si>
  <si>
    <t>001695</t>
  </si>
  <si>
    <t>Montaje, reparación, mantenimiento y comercialización de instalaciones industriales y servicios afines</t>
  </si>
  <si>
    <t>16/12/2032</t>
  </si>
  <si>
    <t>001696</t>
  </si>
  <si>
    <t>Hune Rental, S.L.U.</t>
  </si>
  <si>
    <t>Alquiler de maquinaria para la construcción, industria y servicios</t>
  </si>
  <si>
    <t>10/07/2033</t>
  </si>
  <si>
    <t>001697</t>
  </si>
  <si>
    <t>Estación de lavado de vehículos, distribución y venta artículos relacionados con la actividad</t>
  </si>
  <si>
    <t>27/12/2034</t>
  </si>
  <si>
    <t>001698</t>
  </si>
  <si>
    <t>Briconuba,S.L.</t>
  </si>
  <si>
    <t>Almacén de suministros navales e industriales</t>
  </si>
  <si>
    <t>31/01/2037</t>
  </si>
  <si>
    <t>001711</t>
  </si>
  <si>
    <t>Almacenamiento de enseres relacionados con la comercialización de pescados y mariscos</t>
  </si>
  <si>
    <t>22/04/2029</t>
  </si>
  <si>
    <t>001722</t>
  </si>
  <si>
    <t>Air Liquide Ibérica de Gases, S.L.U.</t>
  </si>
  <si>
    <t>Planta de la fabricación, almacenamiento, comercialización y distribución de gases industriales y medicinales (oxígeno, nitrógeno y argón)</t>
  </si>
  <si>
    <t>16/10/2063</t>
  </si>
  <si>
    <t>001723</t>
  </si>
  <si>
    <t>Envases Huelva, S.L.</t>
  </si>
  <si>
    <t>Fabricación y comercialización de envases para el sector pesquero</t>
  </si>
  <si>
    <t>30/07/2033</t>
  </si>
  <si>
    <t>001735</t>
  </si>
  <si>
    <t>Planta de ensamblaje y producción de componentes informáticos y electrónicos</t>
  </si>
  <si>
    <t>08/03/2044</t>
  </si>
  <si>
    <t>001737</t>
  </si>
  <si>
    <t>Insyte Instalaciones, S.A.</t>
  </si>
  <si>
    <t>Montajes y reparaciones eléctricas</t>
  </si>
  <si>
    <t>05/10/2029</t>
  </si>
  <si>
    <t>001738</t>
  </si>
  <si>
    <t>Dominion Industry &amp; Infrastructures, S.L</t>
  </si>
  <si>
    <t>Taller de calderería y fabricación de tuberías industriales</t>
  </si>
  <si>
    <t>30/07/2028</t>
  </si>
  <si>
    <t>001739</t>
  </si>
  <si>
    <t>Health and Safety Outsourcing, S.L.</t>
  </si>
  <si>
    <t>Centro de formación y entrenamiento en seguridad laboral y emergencia HSO</t>
  </si>
  <si>
    <t>29/12/2043</t>
  </si>
  <si>
    <t>001740</t>
  </si>
  <si>
    <t>Prestación del servicio de recogida de residuos oleosos procedentes de sentinas de buques</t>
  </si>
  <si>
    <t>31/07/2029</t>
  </si>
  <si>
    <t>001742</t>
  </si>
  <si>
    <t>Agrotrans Tránsitos y Transportes, S.L.</t>
  </si>
  <si>
    <t>Mantenimiento de maquinaria y edificio de oficinas</t>
  </si>
  <si>
    <t>07/05/2033</t>
  </si>
  <si>
    <t>001747</t>
  </si>
  <si>
    <t>Alquibalat, S.L.</t>
  </si>
  <si>
    <t>Almacenamiento y alquiler de módulos prefabricados</t>
  </si>
  <si>
    <t>27/11/2027</t>
  </si>
  <si>
    <t>001750</t>
  </si>
  <si>
    <t>García-Munté Energía S.L.</t>
  </si>
  <si>
    <t>Almacenamiento, tratamiento y comercialización  de combustibles sólidos</t>
  </si>
  <si>
    <t>08/10/2048</t>
  </si>
  <si>
    <t>001770</t>
  </si>
  <si>
    <t>Daga 21, S.L.</t>
  </si>
  <si>
    <t>Oficina y nave para almacenamiento de suministros para la industria</t>
  </si>
  <si>
    <t>05/11/2033</t>
  </si>
  <si>
    <t>001775</t>
  </si>
  <si>
    <t>Eranovum E-Mobility, S.L.</t>
  </si>
  <si>
    <t>Instalación y explotación de puntos de recarga super rápida para vehículos eléctricos</t>
  </si>
  <si>
    <t>08/03/2039</t>
  </si>
  <si>
    <t>001776</t>
  </si>
  <si>
    <t>Exolum Corporation, S.A.</t>
  </si>
  <si>
    <t>Explotación de una conducción de 16" para el transporte de graneles líquidos hidrocarburos</t>
  </si>
  <si>
    <t>001777</t>
  </si>
  <si>
    <t>Explotación de una conducción de 14" para el transporte de graneles líquidos hidrocarburos</t>
  </si>
  <si>
    <t>001778</t>
  </si>
  <si>
    <t>Servicios de mantenimiento, conservación y reparación de dependencias y espacios públicos</t>
  </si>
  <si>
    <t>08/03/2030</t>
  </si>
  <si>
    <t>001786</t>
  </si>
  <si>
    <t>Urbaser, S.A.</t>
  </si>
  <si>
    <t>Oficina delegación de servicios urbanos en Huelva</t>
  </si>
  <si>
    <t>09/01/2028</t>
  </si>
  <si>
    <t>001791</t>
  </si>
  <si>
    <t>Ferronuba Suministros, S.L.</t>
  </si>
  <si>
    <t>Comercialización de material de ferretería y suministros industriales</t>
  </si>
  <si>
    <t>22/04/2040</t>
  </si>
  <si>
    <t>001793</t>
  </si>
  <si>
    <t>Almacenamiento de materiales auxiliares relacionados con la elaboración y comercialización de mariscos  refrigerados y congelados en la ciudad del marisco</t>
  </si>
  <si>
    <t>001804</t>
  </si>
  <si>
    <t>Construcción y explotación de vertido de efluentes de su planta</t>
  </si>
  <si>
    <t>09/07/2044</t>
  </si>
  <si>
    <t>001807</t>
  </si>
  <si>
    <t>Acsa Obras e Infraestructuras, S.A.U.</t>
  </si>
  <si>
    <t>Nave y oficina de obra.</t>
  </si>
  <si>
    <t>15/07/2028</t>
  </si>
  <si>
    <t>001822</t>
  </si>
  <si>
    <t>Almacenamiento de combustibles sólidos en general, carbones y biomasa.</t>
  </si>
  <si>
    <t>13/06/2028</t>
  </si>
  <si>
    <t>001836</t>
  </si>
  <si>
    <t>Vestuarios de la empresa</t>
  </si>
  <si>
    <t>18/10/2028</t>
  </si>
  <si>
    <t>001847</t>
  </si>
  <si>
    <t>Estación de lavado de vehículos</t>
  </si>
  <si>
    <t>29/12/2029</t>
  </si>
  <si>
    <t>001858</t>
  </si>
  <si>
    <t>Instalaciones complementarias de la terminal marítima para la carga y descarga de productos petrolíferos entre el muelle petrolero y la refinería de la rábida</t>
  </si>
  <si>
    <t>18/01/2061</t>
  </si>
  <si>
    <t>800679</t>
  </si>
  <si>
    <t>Centro de equipamiento terciario.</t>
  </si>
  <si>
    <t>31/12/2022</t>
  </si>
  <si>
    <t>800680</t>
  </si>
  <si>
    <t>Puerta del Odiel S.L.</t>
  </si>
  <si>
    <t>Centro de servicios.</t>
  </si>
  <si>
    <t>22/01/2052</t>
  </si>
  <si>
    <t>0448-2</t>
  </si>
  <si>
    <t>Conducción agua de la C.H.G. a central térmica.</t>
  </si>
  <si>
    <t>0489-1</t>
  </si>
  <si>
    <t>Prebetong Hormigones, S.A.</t>
  </si>
  <si>
    <t>Fabricación de hormigón y mortero.</t>
  </si>
  <si>
    <t>20/07/2030</t>
  </si>
  <si>
    <t>001225-A</t>
  </si>
  <si>
    <t>Planta de fundición y refinería cobre, instalaciones auxiliares y terminal para trafico de graneles</t>
  </si>
  <si>
    <t>20/10/2027</t>
  </si>
  <si>
    <t>A01184</t>
  </si>
  <si>
    <t>Dependencia Provincial De Aduana Ii.Ee. De Huelva</t>
  </si>
  <si>
    <t>Edificio para oficinas de aduanas en el muelle de levante.</t>
  </si>
  <si>
    <t>14/01/2090</t>
  </si>
  <si>
    <t>A01201</t>
  </si>
  <si>
    <t>Direccion General De La Marina Mercante</t>
  </si>
  <si>
    <t>Labores administrativas propias.</t>
  </si>
  <si>
    <t>26/07/2090</t>
  </si>
  <si>
    <t>A01644</t>
  </si>
  <si>
    <t>Almacenamiento de maquinaría y vehículos industriales propios de su actividad</t>
  </si>
  <si>
    <t>20/01/2025</t>
  </si>
  <si>
    <t>A01660</t>
  </si>
  <si>
    <t>Hernández Cerpa,  Ana Arcadia</t>
  </si>
  <si>
    <t>Explotación kiosco nº 1 destinado a cafetería-bar</t>
  </si>
  <si>
    <t>A01661</t>
  </si>
  <si>
    <t>Total Freight Worldwide, S.L</t>
  </si>
  <si>
    <t>Actividades de operador logístico</t>
  </si>
  <si>
    <t>01/07/2025</t>
  </si>
  <si>
    <t>A01662</t>
  </si>
  <si>
    <t>Instalación de módulo  de vestuarios para personal de la estiba</t>
  </si>
  <si>
    <t>A01682</t>
  </si>
  <si>
    <t>Repartos del Sur, S.C.A.</t>
  </si>
  <si>
    <t>Oficina para gestionar empresa de transporte</t>
  </si>
  <si>
    <t>31/01/2025</t>
  </si>
  <si>
    <t>A01685</t>
  </si>
  <si>
    <t>Luddyap, S.L.</t>
  </si>
  <si>
    <t>Alquiler de vehículos sin conductor</t>
  </si>
  <si>
    <t>10/08/2025</t>
  </si>
  <si>
    <t>A01686</t>
  </si>
  <si>
    <t>Auxiliar Maritima del Sur S.A.</t>
  </si>
  <si>
    <t>Almacenamiento de equipamiento y herramientas</t>
  </si>
  <si>
    <t>20/07/2025</t>
  </si>
  <si>
    <t>A01687</t>
  </si>
  <si>
    <t>Nosinmiapu, S.L.</t>
  </si>
  <si>
    <t>Explotación del kiosco nº 5 con destino a cafetería -bar</t>
  </si>
  <si>
    <t>11/08/2025</t>
  </si>
  <si>
    <t>A01699</t>
  </si>
  <si>
    <t>Balearia Eurolíneas Marítimas, S.A.</t>
  </si>
  <si>
    <t>Ocupación de dependencias para oficinas y venta de pasajes en edificio multifuncional del muelle sur</t>
  </si>
  <si>
    <t>26/04/2026</t>
  </si>
  <si>
    <t>A01700</t>
  </si>
  <si>
    <t>Zalvide S.A.</t>
  </si>
  <si>
    <t>Ocupación de oficina  en el edificio multifuncional  del muelle sur  con destino actividades  intermediación en operaciones de tráfico exterior</t>
  </si>
  <si>
    <t>05/06/2026</t>
  </si>
  <si>
    <t>A01707</t>
  </si>
  <si>
    <t>Ferrovial Construcción S.A.</t>
  </si>
  <si>
    <t>Oficina para labores administrativas</t>
  </si>
  <si>
    <t>19/01/2026</t>
  </si>
  <si>
    <t>A01710</t>
  </si>
  <si>
    <t>Traslado de Vehículos Luna, S.L</t>
  </si>
  <si>
    <t>Ocupación de oficina  perteneciente al edificio multifuncional  del muelle sur  con destino actividades de gestión aduanera</t>
  </si>
  <si>
    <t>02/06/2026</t>
  </si>
  <si>
    <t>A01714</t>
  </si>
  <si>
    <t>Eman Ingeniería, S.L.</t>
  </si>
  <si>
    <t>Oficina para gestionar empresa de ingeniería</t>
  </si>
  <si>
    <t>03/03/2026</t>
  </si>
  <si>
    <t>A01715</t>
  </si>
  <si>
    <t>Cepsa Comercial Petroleo, S.A.</t>
  </si>
  <si>
    <t>Suministro de combustible a buques en muelle de levante</t>
  </si>
  <si>
    <t>12/11/2025</t>
  </si>
  <si>
    <t>A01716</t>
  </si>
  <si>
    <t>Bernardino Abad, S.L.</t>
  </si>
  <si>
    <t>Ocupación de dependencias en el edificio multifuncional del muelle sur con destino a actividades de gestión aduanera</t>
  </si>
  <si>
    <t>31/05/2026</t>
  </si>
  <si>
    <t>A01717</t>
  </si>
  <si>
    <t>Instalación de un contenedor marino para almacenaje de herramientas y pertrechos de su flota</t>
  </si>
  <si>
    <t>06/04/2026</t>
  </si>
  <si>
    <t>A01718</t>
  </si>
  <si>
    <t>Zona de servicios generales, acopio,  premontaje  y carga en pontona de módulos para la realización del proyecto  de optimización de tiempos de expedición  de productos entre refinería la rábida y el muelle torrearenillas  en el puerto exterior de la zona de servicio del puerto de huelva</t>
  </si>
  <si>
    <t>13/09/2025</t>
  </si>
  <si>
    <t>A01721</t>
  </si>
  <si>
    <t>Jardines del Odiel, S.L.</t>
  </si>
  <si>
    <t>Centro de convenciones, celebraciones y restauración</t>
  </si>
  <si>
    <t>23/03/2027</t>
  </si>
  <si>
    <t>A01724</t>
  </si>
  <si>
    <t>2007 Alto La Era Construcciones, S.L.</t>
  </si>
  <si>
    <t>Servicios de mantenimiento de infraestructuras y obras civiles</t>
  </si>
  <si>
    <t>09/07/2026</t>
  </si>
  <si>
    <t>A01725</t>
  </si>
  <si>
    <t>Cash Banker, S.L.</t>
  </si>
  <si>
    <t>Desarrollo de tecnolog¿as vinculadas con la actividad portuaria en la zona de coworking en la lonja de innovación</t>
  </si>
  <si>
    <t>A01731</t>
  </si>
  <si>
    <t>Almacén auxiliar del local de restauración ubicado en kiosco nº 5</t>
  </si>
  <si>
    <t>A01736</t>
  </si>
  <si>
    <t>Modesto Navarro, S.L.</t>
  </si>
  <si>
    <t>Maquinas expendedoras de alimentos sólidos y líquidos en edificio multifuncional del muelle sur</t>
  </si>
  <si>
    <t>26/07/2026</t>
  </si>
  <si>
    <t>A01743</t>
  </si>
  <si>
    <t>Gestión y explotación de estación de servicio.</t>
  </si>
  <si>
    <t>12/05/2026</t>
  </si>
  <si>
    <t>A01748</t>
  </si>
  <si>
    <t>Bobinados Merkalt e Instalaciones, S.L.</t>
  </si>
  <si>
    <t>Montaje  y reparación de instalaciones eléctricas y fotovoltaicas,  bobinados de motores y bombas .</t>
  </si>
  <si>
    <t>06/07/2026</t>
  </si>
  <si>
    <t>A01754</t>
  </si>
  <si>
    <t>Almacenamiento, recepción y expedición de graneles sólidos</t>
  </si>
  <si>
    <t>16/06/2026</t>
  </si>
  <si>
    <t>A01757</t>
  </si>
  <si>
    <t>Almacenamiento de fertilizantes envasados</t>
  </si>
  <si>
    <t>19/09/2026</t>
  </si>
  <si>
    <t>A01759</t>
  </si>
  <si>
    <t>A. Pérez y Cía, S.L.</t>
  </si>
  <si>
    <t>Actividades de consignación de buques y asociadas</t>
  </si>
  <si>
    <t>23/11/2026</t>
  </si>
  <si>
    <t>A01760</t>
  </si>
  <si>
    <t>Serodiel S.L.</t>
  </si>
  <si>
    <t>Instalación de caseta de información y venta de ticktes</t>
  </si>
  <si>
    <t>12/09/2026</t>
  </si>
  <si>
    <t>A01767</t>
  </si>
  <si>
    <t>Geojet, S.L.</t>
  </si>
  <si>
    <t>Oficina técnica y administrativa para empresa de construcción</t>
  </si>
  <si>
    <t>24/10/2026</t>
  </si>
  <si>
    <t>A01772</t>
  </si>
  <si>
    <t>Zona de acopio de materiales para ejecución de proyecto circular  en terrenos  aledaños a su concesión (c-1225)</t>
  </si>
  <si>
    <t>21/02/2025</t>
  </si>
  <si>
    <t>A01774</t>
  </si>
  <si>
    <t>Duty Free and General Provisions, S.L.</t>
  </si>
  <si>
    <t>Aprovisionamiento de buques</t>
  </si>
  <si>
    <t>30/11/2026</t>
  </si>
  <si>
    <t>A01780</t>
  </si>
  <si>
    <t>Riadehuelva, S.L.</t>
  </si>
  <si>
    <t>Explotación del kiosco nº 4 con destino a  actividades de hostelería, ocio y restauración</t>
  </si>
  <si>
    <t>31/12/2026</t>
  </si>
  <si>
    <t>A01782</t>
  </si>
  <si>
    <t>Dominion Tanks Dimoin, S.A.</t>
  </si>
  <si>
    <t>Construcción de tanques de almacenamiento y posterior transporte por vía marítima</t>
  </si>
  <si>
    <t>01/02/2025</t>
  </si>
  <si>
    <t>A01783</t>
  </si>
  <si>
    <t>Water Challenge, S.L.</t>
  </si>
  <si>
    <t>Tratamiento de sedimentos y depuración de aguas</t>
  </si>
  <si>
    <t>29/07/2025</t>
  </si>
  <si>
    <t>A01785</t>
  </si>
  <si>
    <t>Aparcamiento provisional de vehículos</t>
  </si>
  <si>
    <t>25/11/2025</t>
  </si>
  <si>
    <t>A01789</t>
  </si>
  <si>
    <t>UTE Vodafone España, S.A.U. - Integra Conocimiento &amp; Innovación, S.L.</t>
  </si>
  <si>
    <t>Acciones formativas desempleados sector tic 5g DGFPE Andalucía en lonja innovación</t>
  </si>
  <si>
    <t>08/01/2025</t>
  </si>
  <si>
    <t>A01790</t>
  </si>
  <si>
    <t>Labores auxiliares de construcción, acopio e izado de materiales, y establecimiento de una zona de aparcamiento para
Subcontratas</t>
  </si>
  <si>
    <t>30/04/2025</t>
  </si>
  <si>
    <t>A01795</t>
  </si>
  <si>
    <t>Soulbeach Huelva, S.L.</t>
  </si>
  <si>
    <t>Explotación del kiosco nº 3  con destino a actividades de hostelería y restauración</t>
  </si>
  <si>
    <t>12/02/2025</t>
  </si>
  <si>
    <t>A01796</t>
  </si>
  <si>
    <t>Grupo Render Industrial, Ingeniería y Montajes, S.L.</t>
  </si>
  <si>
    <t>Instalación del cuadro de mandos (cm1) de la obra de eficiencia energética del puente del Odiel</t>
  </si>
  <si>
    <t>18/03/2027</t>
  </si>
  <si>
    <t>A01797</t>
  </si>
  <si>
    <t>A Tiempo, S.C.A.</t>
  </si>
  <si>
    <t>13/06/2027</t>
  </si>
  <si>
    <t>A01798</t>
  </si>
  <si>
    <t>Sostenibilidad y Desarrollo Circular, S.L.</t>
  </si>
  <si>
    <t>Desarrollo de tecnologías vinculadas con la actividad portuaria en la zona de coworking en la lonja de innovación</t>
  </si>
  <si>
    <t>01/03/2026</t>
  </si>
  <si>
    <t>A01801</t>
  </si>
  <si>
    <t>Elecnor Servicios y Proyectos, S.A.U.</t>
  </si>
  <si>
    <t>07/03/2025</t>
  </si>
  <si>
    <t>A01811</t>
  </si>
  <si>
    <t>Logística Romacex, S.L.</t>
  </si>
  <si>
    <t>Actividades de gestión aduanera en el edificio multifuncional del muelle sur</t>
  </si>
  <si>
    <t>20/05/2027</t>
  </si>
  <si>
    <t>A01814</t>
  </si>
  <si>
    <t>Adecuación de mota existente para embarcadero de materiales y medios auxiliares para la ejecución de las obras del proyecto de optimización de tiempos de expedición de productos entre la refinería la rábida y el muelle torrearenillas</t>
  </si>
  <si>
    <t>11/04/2026</t>
  </si>
  <si>
    <t>A01817</t>
  </si>
  <si>
    <t>Portagma S.L.</t>
  </si>
  <si>
    <t>Desarrollo de tecnologías vinculadas con la actividad portuaria en la zona de aceleración en la lonja de innovación</t>
  </si>
  <si>
    <t>06/03/2025</t>
  </si>
  <si>
    <t>A01821</t>
  </si>
  <si>
    <t>Nexterra Agrotech, S.L.</t>
  </si>
  <si>
    <t>22/05/2025</t>
  </si>
  <si>
    <t>A01827</t>
  </si>
  <si>
    <t>Implantación de una caseta para servicio y estancia de marinería</t>
  </si>
  <si>
    <t>05/06/2027</t>
  </si>
  <si>
    <t>A01828</t>
  </si>
  <si>
    <t>Implantación de una caseta y  terraza para servicio de restauración</t>
  </si>
  <si>
    <t>A01830</t>
  </si>
  <si>
    <t>Asoc. para Promoción Comercial Puerto de Huelva (HUELVAPORT)</t>
  </si>
  <si>
    <t>Oficinas Huelvaport en la lonja de la innovación</t>
  </si>
  <si>
    <t>28/05/2027</t>
  </si>
  <si>
    <t>A01832</t>
  </si>
  <si>
    <t>Magal S3 España, S.L.</t>
  </si>
  <si>
    <t>27/05/2027</t>
  </si>
  <si>
    <t>A01834</t>
  </si>
  <si>
    <t>Zona de espera y maniobra de vehículos junto al muelle torre arenillas en el puerto exterior</t>
  </si>
  <si>
    <t>01/10/2025</t>
  </si>
  <si>
    <t>A01835</t>
  </si>
  <si>
    <t>TTI Norte, SL.</t>
  </si>
  <si>
    <t>16/07/2025</t>
  </si>
  <si>
    <t>A01839</t>
  </si>
  <si>
    <t>Pantalán de carga y descarga de granel líquido</t>
  </si>
  <si>
    <t>07/08/2025</t>
  </si>
  <si>
    <t>A01842</t>
  </si>
  <si>
    <t>Hermes Security Solutions, S.L.</t>
  </si>
  <si>
    <t>11/07/2027</t>
  </si>
  <si>
    <t>A01848</t>
  </si>
  <si>
    <t>Explotación de una terminal marítima particular para el embarque y desembarque de pasajeros, vehículos y carga rodada.</t>
  </si>
  <si>
    <t>10/12/2027</t>
  </si>
  <si>
    <t>A01851</t>
  </si>
  <si>
    <t>Deposito de graneles sólidos</t>
  </si>
  <si>
    <t>A01854</t>
  </si>
  <si>
    <t>Construcción y explotación de un almacén de graneles sólidos</t>
  </si>
  <si>
    <t>04/12/2027</t>
  </si>
  <si>
    <t>A01855</t>
  </si>
  <si>
    <t>Zona de espera de camiones en P.I. Punta del sebo</t>
  </si>
  <si>
    <t>11/12/2025</t>
  </si>
  <si>
    <t>A01857</t>
  </si>
  <si>
    <t>Acopio de materiales para ejecución de las obras de las instalaciones nautico-deportivas de "Marina del Odiel"</t>
  </si>
  <si>
    <t>A01860</t>
  </si>
  <si>
    <t>Almacenamiento temporal de biomasa y troncos de madera</t>
  </si>
  <si>
    <t>09/03/2025</t>
  </si>
  <si>
    <t>CV0001</t>
  </si>
  <si>
    <t>Direccion General De La Guardia Civil</t>
  </si>
  <si>
    <t>Dependencias oficiales de las unidades de la guardia civil (casetas en el muelle de levante)</t>
  </si>
  <si>
    <t>CV0003</t>
  </si>
  <si>
    <t>Dependencias oficiales de las unidades de la guardia civil en Avda. de Hispanoamérica</t>
  </si>
  <si>
    <t>CV00011</t>
  </si>
  <si>
    <t>Consejería de Agricultura, Pesca, Agua y Desarrollo Rural.</t>
  </si>
  <si>
    <t>Carril bici al centro de visitantes de La Calatilla</t>
  </si>
  <si>
    <t>01/12/2047</t>
  </si>
  <si>
    <t>CV00013</t>
  </si>
  <si>
    <t>Explotación de centro de recogida y reciclaje (punto limpio)</t>
  </si>
  <si>
    <t>05/03/2042</t>
  </si>
  <si>
    <t>CV00014</t>
  </si>
  <si>
    <t>Ayuntamiento de Cartaya</t>
  </si>
  <si>
    <t>Usos de interés social, lúdicos, culturales y deportivos.</t>
  </si>
  <si>
    <t>06/10/2054</t>
  </si>
  <si>
    <t>CV00015</t>
  </si>
  <si>
    <t>Unidad de Carreteras de Huelva</t>
  </si>
  <si>
    <t>Prestación de servicios de conservación y explotación de carreteras</t>
  </si>
  <si>
    <t>10/02/2027</t>
  </si>
  <si>
    <t>CV00017</t>
  </si>
  <si>
    <t>Labores propias de la inspección pesquera</t>
  </si>
  <si>
    <t>01/06/2029</t>
  </si>
  <si>
    <t>CV00019</t>
  </si>
  <si>
    <t>Ministerio de Hacienda y Admnes. Públicas</t>
  </si>
  <si>
    <t>Dependencias oficiales de los servicios aduaneros y fiscales.</t>
  </si>
  <si>
    <t>03/10/2044</t>
  </si>
  <si>
    <t>CV00021</t>
  </si>
  <si>
    <t>Consejería de Econ., Hacienda y F. Europeos - D. G. Patrimonio</t>
  </si>
  <si>
    <t>Almacenamiento temporal restos arqueológicos en módulo 1.3 de la ciudad del marisco</t>
  </si>
  <si>
    <t>17/07/2026</t>
  </si>
  <si>
    <t>CV00025</t>
  </si>
  <si>
    <t>Almacenamiento temporal de artes de pesca y productos decomisados en las labores propias de la inspección pesquera</t>
  </si>
  <si>
    <t>22/10/2025</t>
  </si>
  <si>
    <t>3 Obras o actividades autorizadas a particulares (Continuación) Títulos otorgados en 2024</t>
  </si>
  <si>
    <t>Imp. Tasa Ocupación</t>
  </si>
  <si>
    <t>Imp. Tasa Actividad</t>
  </si>
  <si>
    <t>Imp. TOTAL Tasas</t>
  </si>
  <si>
    <t>001185</t>
  </si>
  <si>
    <t>Instalación sistema recepción y transporte cereal</t>
  </si>
  <si>
    <t>09/07/2024</t>
  </si>
  <si>
    <t>Labores auxiliares de construcción, acopio e izado de materiales, y establecimiento de una zona de aparcamiento para subcontratas</t>
  </si>
  <si>
    <t>Acciones formativas desempleados sector tic 5g DGFPE Andalucía en Lonja Innovación</t>
  </si>
  <si>
    <t>A01815</t>
  </si>
  <si>
    <t>Indutech Solutions 2020, S.L.</t>
  </si>
  <si>
    <t>Desarrollo de tecnologías vinculadas con la actividad portuaria en la zona de coworking en la Lonja de la Innovación</t>
  </si>
  <si>
    <t>09/08/2024</t>
  </si>
  <si>
    <t>A01771</t>
  </si>
  <si>
    <t>Oficinas Huelvaport</t>
  </si>
  <si>
    <t>28/05/2024</t>
  </si>
  <si>
    <t>A01803</t>
  </si>
  <si>
    <t>Zona para ubicación de casetas y acopio  de materiales de las obras de mejora de eficiencia energética y medioambiental del puente de santa eulalia</t>
  </si>
  <si>
    <t>15/09/2024</t>
  </si>
  <si>
    <t>A01810</t>
  </si>
  <si>
    <t>Zona de acopio de materiales procedentes de las obras de las instalaciones náutico-deportivas de "Marina del Odiel"</t>
  </si>
  <si>
    <t>25/10/2024</t>
  </si>
  <si>
    <t>A01824</t>
  </si>
  <si>
    <t>Subproductos y Minerales, S.A</t>
  </si>
  <si>
    <t>Depósito temporal de graneles sólidos y subproductos no contaminantes</t>
  </si>
  <si>
    <t>30/06/2024</t>
  </si>
  <si>
    <t>A01826</t>
  </si>
  <si>
    <t>09/11/2024</t>
  </si>
  <si>
    <t>Actividades de gestión aduanera en el edificio multifuncional del Muelle Sur</t>
  </si>
  <si>
    <t>Oficinas Huelvaport en la Lonja de la Innovación</t>
  </si>
  <si>
    <t>A01829</t>
  </si>
  <si>
    <t>Zona de aparcamientos de vehículos</t>
  </si>
  <si>
    <t>21/10/2024</t>
  </si>
  <si>
    <t>A01833</t>
  </si>
  <si>
    <t>24/06/2024</t>
  </si>
  <si>
    <t>A01831</t>
  </si>
  <si>
    <t>As. Expor.Pescados Y Mariscos</t>
  </si>
  <si>
    <t>Celebracion ix feria de la gamba y el marisco de Huelva en la ciudad del marisco</t>
  </si>
  <si>
    <t>16/06/2024</t>
  </si>
  <si>
    <t>A01837</t>
  </si>
  <si>
    <t>Celebración "fiesta rosa" en avenida Francisco Montenegro</t>
  </si>
  <si>
    <t>22/06/2024</t>
  </si>
  <si>
    <t>Congelados Rabade, S.A.</t>
  </si>
  <si>
    <t>Instalaciones frigoríficas, elaboración, comercialización y venta productos pesca</t>
  </si>
  <si>
    <t>Zona de espera de camiones en P.I. Punta del Sebo</t>
  </si>
  <si>
    <t>CABOTAJE / DOMESTIC</t>
  </si>
  <si>
    <t>EXTERIOR / FOREIGN</t>
  </si>
  <si>
    <t>EN RÉGIMEN DE TRANSPORTE / SHIPPING LINES</t>
  </si>
  <si>
    <t>Embarcados / Embarked</t>
  </si>
  <si>
    <t>Desembarcados / Disembarked</t>
  </si>
  <si>
    <t>En tránsito / In Transit</t>
  </si>
  <si>
    <t>DE CRUCERO / CRUISE</t>
  </si>
  <si>
    <t>Inicio de línea / Starting a cruise</t>
  </si>
  <si>
    <t>Fin de línea / Ending a cruise</t>
  </si>
  <si>
    <t>DE INTERIOR</t>
  </si>
  <si>
    <t>En régimen de transporte, embarcados</t>
  </si>
  <si>
    <t>En régimen de transporte, desembarcados</t>
  </si>
  <si>
    <t>Excursionistas</t>
  </si>
  <si>
    <t>OTROS PASAJEROS</t>
  </si>
  <si>
    <t>4.1.1.2  Pasajeros de línea regular, número. Puertos de origen y destino</t>
  </si>
  <si>
    <t xml:space="preserve">PUERTO DE EMBARQUE Y DESEMBARQUE / PORT OF ORIGIN AND DESTINATION </t>
  </si>
  <si>
    <t>EMBARCADOS / EMBARKED</t>
  </si>
  <si>
    <t>DESEMBARCADOS / DISEMBARKED</t>
  </si>
  <si>
    <t>ARRECIFE DE LANZAROTE</t>
  </si>
  <si>
    <t>LA LUZ Y LAS PALMAS</t>
  </si>
  <si>
    <t>SANTA CRUZ DE TENERIFE</t>
  </si>
  <si>
    <t>TIPO DE NAVEGACIÓN</t>
  </si>
  <si>
    <t xml:space="preserve">TIPO DE VEHÍCULO / TYPE OF VEHICLE </t>
  </si>
  <si>
    <t>MOTOCICLETAS / MOTORCYCLES (0004)</t>
  </si>
  <si>
    <t>COCHES / CARS (0005 y 0005L)</t>
  </si>
  <si>
    <t>FURGONETAS / VANS (0006)</t>
  </si>
  <si>
    <t>AUTOBUSES / BUSES (0007 y 0008)</t>
  </si>
  <si>
    <t>4.2.1.1    Distribución por tonelaje</t>
  </si>
  <si>
    <t>Hasta 3.000 G.T. / Up to 3.000 G.T.</t>
  </si>
  <si>
    <t>De 3.001 a 5.000 G.T. / From 3.001 to 5.000 G.T.</t>
  </si>
  <si>
    <t>De 5.001 a 10.000 G.T. / From 5.001 to 10.000 G.T.</t>
  </si>
  <si>
    <t>De 10.001 a 25.000 G.T. / From 10.001 to 25.000 G.T.</t>
  </si>
  <si>
    <t>De 25.001 a 50.000 G.T. / From 25.001 to 50.000 G.T.</t>
  </si>
  <si>
    <t>Más de 50.000 G.T. / More than 50.000 G.T.</t>
  </si>
  <si>
    <t>ESPAÑOLES / SPANISH</t>
  </si>
  <si>
    <t>Número / Number</t>
  </si>
  <si>
    <t xml:space="preserve">G.T. / G.T. </t>
  </si>
  <si>
    <t>EXTRANJEROS / FOREIGN</t>
  </si>
  <si>
    <t xml:space="preserve">Número / Number </t>
  </si>
  <si>
    <r>
      <rPr>
        <b/>
        <sz val="9"/>
        <color rgb="FF363636"/>
        <rFont val="Calibri"/>
        <family val="2"/>
        <charset val="1"/>
      </rPr>
      <t>% sobre el total</t>
    </r>
    <r>
      <rPr>
        <b/>
        <sz val="9"/>
        <color theme="1"/>
        <rFont val="Calibri"/>
        <family val="2"/>
        <charset val="1"/>
      </rPr>
      <t xml:space="preserve"> </t>
    </r>
  </si>
  <si>
    <t>4.2.1.2  Distribución por bandera</t>
  </si>
  <si>
    <t xml:space="preserve">BANDERAS / FLAGS </t>
  </si>
  <si>
    <t>Nº de Buques / No. of Vessels</t>
  </si>
  <si>
    <t>ALEMANIA</t>
  </si>
  <si>
    <t>ANTIGUA Y BARBUDA</t>
  </si>
  <si>
    <t>ARABIA SAUDI</t>
  </si>
  <si>
    <t>BANGLADESH</t>
  </si>
  <si>
    <t>BARBADOS</t>
  </si>
  <si>
    <t>BELGICA</t>
  </si>
  <si>
    <t>BELIZE</t>
  </si>
  <si>
    <t>BRASIL</t>
  </si>
  <si>
    <t>CHINA</t>
  </si>
  <si>
    <t>DINAMARCA</t>
  </si>
  <si>
    <t>E.E.U.U.</t>
  </si>
  <si>
    <t>ESPAÑA</t>
  </si>
  <si>
    <t>FILIPINAS</t>
  </si>
  <si>
    <t>FINLANDIA</t>
  </si>
  <si>
    <t>FRANCIA</t>
  </si>
  <si>
    <t>GIBRALTAR</t>
  </si>
  <si>
    <t>GRAN BAHAMAS</t>
  </si>
  <si>
    <t>GRECIA</t>
  </si>
  <si>
    <t>GUINEA-BISSA</t>
  </si>
  <si>
    <t>HOLANDA</t>
  </si>
  <si>
    <t>HONG KONG</t>
  </si>
  <si>
    <t>INDIA</t>
  </si>
  <si>
    <t>INDONESIA</t>
  </si>
  <si>
    <t>IRLANDA</t>
  </si>
  <si>
    <t>IS. MARSHALL</t>
  </si>
  <si>
    <t>ISLA DE MAN</t>
  </si>
  <si>
    <t>ISLAS CAIMAN</t>
  </si>
  <si>
    <t>ISLAS COOK</t>
  </si>
  <si>
    <t>ITALIA</t>
  </si>
  <si>
    <t>JAPON</t>
  </si>
  <si>
    <t>LETONIA</t>
  </si>
  <si>
    <t>LIBANO</t>
  </si>
  <si>
    <t>LIBIA</t>
  </si>
  <si>
    <t>LUXEMBURGO</t>
  </si>
  <si>
    <t>MALTA</t>
  </si>
  <si>
    <t>MARRUECOS</t>
  </si>
  <si>
    <t>MONTENEGRO</t>
  </si>
  <si>
    <t>NORUEGA</t>
  </si>
  <si>
    <t>PALAU</t>
  </si>
  <si>
    <t>PANAMA</t>
  </si>
  <si>
    <t>PORTUGAL</t>
  </si>
  <si>
    <t>REINO UNIDO</t>
  </si>
  <si>
    <t>REPUBLICA DE KOREA</t>
  </si>
  <si>
    <t>S.VICENTE Y GRANADINA</t>
  </si>
  <si>
    <t>SANTA KITTS-NEVIS</t>
  </si>
  <si>
    <t>SEYCHELLES</t>
  </si>
  <si>
    <t>SINGAPUR</t>
  </si>
  <si>
    <t>SUECIA</t>
  </si>
  <si>
    <t>THAILANDIA</t>
  </si>
  <si>
    <t>TURQUIA</t>
  </si>
  <si>
    <t>VANUATU</t>
  </si>
  <si>
    <t>4.2.1.3  Distribución por tipo de buques</t>
  </si>
  <si>
    <t xml:space="preserve">TIPO DE BUQUES / TYPE OF VESSELS </t>
  </si>
  <si>
    <t>GRANELEROS LÍQUIDOS / TANKERS</t>
  </si>
  <si>
    <t>Graneleros líquidos - Tankes</t>
  </si>
  <si>
    <t>GRANELEROS SÓLIDOS / BULK-CARRIERS</t>
  </si>
  <si>
    <t>Graneleros solidos</t>
  </si>
  <si>
    <t>CARGA GENERAL / GENERAL CARGO</t>
  </si>
  <si>
    <t>Carga General</t>
  </si>
  <si>
    <t>Transportes Especializados</t>
  </si>
  <si>
    <t>RO-RO / RO RO</t>
  </si>
  <si>
    <t>RO-RO Mercancías</t>
  </si>
  <si>
    <t>RO-RO Mixtos</t>
  </si>
  <si>
    <t>RO-RO Pasaje</t>
  </si>
  <si>
    <t>PASAJE / PASSENGERS</t>
  </si>
  <si>
    <t>Pasaje Crucero</t>
  </si>
  <si>
    <t>Pasaje Rápido</t>
  </si>
  <si>
    <t>Pasaje Otros Buques</t>
  </si>
  <si>
    <t>PORTACONTENEDORES / CONTAINERS</t>
  </si>
  <si>
    <t>Portacontenedores</t>
  </si>
  <si>
    <t>OTROS BUQUES MERCANTES / OTHER MERCHANT SHIPS</t>
  </si>
  <si>
    <t>Pesqueros de altura congeladores</t>
  </si>
  <si>
    <t>Otros Buques</t>
  </si>
  <si>
    <t>Desconocido</t>
  </si>
  <si>
    <t>TIPO DE ACTIVIDAD</t>
  </si>
  <si>
    <t>Sin Incidencias</t>
  </si>
  <si>
    <t>En reparación</t>
  </si>
  <si>
    <t>En avituallamiento</t>
  </si>
  <si>
    <t>En construcción</t>
  </si>
  <si>
    <t>En desguace</t>
  </si>
  <si>
    <t>Inactivo</t>
  </si>
  <si>
    <t>Bandera / Flag</t>
  </si>
  <si>
    <t>Españoles</t>
  </si>
  <si>
    <t>Extranjeros</t>
  </si>
  <si>
    <t>SOLO DE PASAJE / PASS ONLY</t>
  </si>
  <si>
    <t>CRUCEROS / CRUISE</t>
  </si>
  <si>
    <t>4.2.2  Buques de guerra</t>
  </si>
  <si>
    <t>G.T. / G.T.</t>
  </si>
  <si>
    <t>4.2.3  Embarcaciones de pesca fresca</t>
  </si>
  <si>
    <t>CON BASE EN EL PUERTO / PORT BASED</t>
  </si>
  <si>
    <t>4.2.4  Embarcaciones de recreo (sin datos)</t>
  </si>
  <si>
    <t>Eslora media / Average length</t>
  </si>
  <si>
    <t>Manga media / Average beam</t>
  </si>
  <si>
    <t>4.2.4  Buques entrados para desguace</t>
  </si>
  <si>
    <t>4.2.6  Otras embarcaciones</t>
  </si>
  <si>
    <t xml:space="preserve">TIPO / TYPE </t>
  </si>
  <si>
    <t>NÚMERO / NUMBER</t>
  </si>
  <si>
    <t>Buq. O artefac. Flot. Ser</t>
  </si>
  <si>
    <t>Buques de abastecimiento</t>
  </si>
  <si>
    <t>Dragas</t>
  </si>
  <si>
    <t>Investigación y exploración</t>
  </si>
  <si>
    <t>Otros buques y embarcaciones</t>
  </si>
  <si>
    <t>Remolcadores / empujadores</t>
  </si>
  <si>
    <t>TOTAL / TOTAL</t>
  </si>
  <si>
    <t xml:space="preserve">MERCANCÍAS / GOODS </t>
  </si>
  <si>
    <t>EMBARCADAS / LOADED</t>
  </si>
  <si>
    <t>DESEMBARCADAS / UNLOADED</t>
  </si>
  <si>
    <t>a) Graneles líquidos / Liquid bulks</t>
  </si>
  <si>
    <t>Resto de mercancía general</t>
  </si>
  <si>
    <t>Pentaóxido de difósforo, ácido fosfóric</t>
  </si>
  <si>
    <t>Jugos de frutas u otros frutos</t>
  </si>
  <si>
    <t>Urea</t>
  </si>
  <si>
    <t>b) Graneles sólidos por instalac. especial / Dry bulks by special installation</t>
  </si>
  <si>
    <t>Cementos hidráulicos, a granel</t>
  </si>
  <si>
    <t>c) Graneles sólidos sin instalac. especial / Dry bulks without special installation</t>
  </si>
  <si>
    <t>Coque de petróleo sin calcinar</t>
  </si>
  <si>
    <t>Concentrados de minerales de hierro</t>
  </si>
  <si>
    <t>Leña, aserrín, desperdicios y desechos</t>
  </si>
  <si>
    <t>Sulfato amónico</t>
  </si>
  <si>
    <t>Sulfatos, alumbres, peroxosulfatos</t>
  </si>
  <si>
    <t>Carbonatos, peroxocarbonatos</t>
  </si>
  <si>
    <t>Minerales de titanio y sus concentrados</t>
  </si>
  <si>
    <t>Minerales de cobre y sus concentrados</t>
  </si>
  <si>
    <t>Trigo y morcajo o tranquillón</t>
  </si>
  <si>
    <t>Cebada</t>
  </si>
  <si>
    <t>Resto de graneles sólidos</t>
  </si>
  <si>
    <t>Tortas y demás residuos sólidos de la e</t>
  </si>
  <si>
    <t>Cloruro de potasio</t>
  </si>
  <si>
    <t>Abonos minerales o químicos</t>
  </si>
  <si>
    <t>Materias vegetales, desperdicios, resid</t>
  </si>
  <si>
    <t>Maíz</t>
  </si>
  <si>
    <t>Escorias granuladas (arena de escorias)</t>
  </si>
  <si>
    <t>Hullas, briquetas, ovoides, combustible</t>
  </si>
  <si>
    <t>Desperdicios y desechos (chatarra)</t>
  </si>
  <si>
    <t>Las demás escorias y cenizas</t>
  </si>
  <si>
    <t>d) Mercancía general / General cargo</t>
  </si>
  <si>
    <t>Contenedores y cisternas vacíos</t>
  </si>
  <si>
    <t>Coches de turismo y demás vehículos</t>
  </si>
  <si>
    <t>Cobre refinado y aleaciones de cobre</t>
  </si>
  <si>
    <t>Aceites y demás productos de la destila</t>
  </si>
  <si>
    <t>Éteres, éteres-alcoholes, éteres-fenole</t>
  </si>
  <si>
    <t>Cementos hidráulicos, envasados</t>
  </si>
  <si>
    <t>Cerveza de malta, envasada</t>
  </si>
  <si>
    <t>Cebollas, chalotes, ajos, puerros</t>
  </si>
  <si>
    <t>Resto de graneles líquidos</t>
  </si>
  <si>
    <t>Remolques, semirremolques y plataformas</t>
  </si>
  <si>
    <t>Fuel</t>
  </si>
  <si>
    <t>Tomates preparados o conservados</t>
  </si>
  <si>
    <t>Tomates frescos o refrigerados</t>
  </si>
  <si>
    <t>Alcoholes acíclicos y sus derivados</t>
  </si>
  <si>
    <t>Albaricoques (damascos, chabacanos)</t>
  </si>
  <si>
    <t>Agrios frescos o secos</t>
  </si>
  <si>
    <t>Sal (incluidas la de mesa y la desnat.)</t>
  </si>
  <si>
    <t>Abonos minerales o químicos nitrogenado</t>
  </si>
  <si>
    <t>Perfiles de hierro o de acero sin alear</t>
  </si>
  <si>
    <t>Productos laminados planos de hierro</t>
  </si>
  <si>
    <t>Preparaciones alimenticias no expresada</t>
  </si>
  <si>
    <t>Taras de vehículos automóviles</t>
  </si>
  <si>
    <t>Taras de remolques y semirremolques</t>
  </si>
  <si>
    <t>Taras de contenedores y cisternas</t>
  </si>
  <si>
    <t>Madera en bruto de coníferas</t>
  </si>
  <si>
    <t>Manzanas frescas</t>
  </si>
  <si>
    <t>Huevos de ave sin cáscara (cascarón)</t>
  </si>
  <si>
    <t>Melones, sandías y papayas, frescos.</t>
  </si>
  <si>
    <t>Frutas u otros frutos y demás partes</t>
  </si>
  <si>
    <t>Las demás hortalizas, incluso silvestre</t>
  </si>
  <si>
    <t>Las demás hortalizas preparadas o cons.</t>
  </si>
  <si>
    <t>Plátanos (bananas), incluidos plantains</t>
  </si>
  <si>
    <t>Pasaje</t>
  </si>
  <si>
    <t>Crustáceos, incluso pelados, vivos</t>
  </si>
  <si>
    <t>Vehículos y automóviles vacíos</t>
  </si>
  <si>
    <t>Coque de petróleo calcinado, betún</t>
  </si>
  <si>
    <t>Aceites de girasol, de cártamo o algodó</t>
  </si>
  <si>
    <t>Aceites crudos de petróleo</t>
  </si>
  <si>
    <t>Aceites crudos de petróleo condensados</t>
  </si>
  <si>
    <t>Aceite de palma y sus fracciones, grane</t>
  </si>
  <si>
    <t>Acido sulfúrico, óleum</t>
  </si>
  <si>
    <t>Naftas</t>
  </si>
  <si>
    <t>Fenoles, fenoles-alcoholes</t>
  </si>
  <si>
    <t>Hidróxido de sodio (sosa caústica)</t>
  </si>
  <si>
    <t>Hidrocarburos cíclicos</t>
  </si>
  <si>
    <t>Gas de petróleo y demás hidrocarburos</t>
  </si>
  <si>
    <t>Gasóleo</t>
  </si>
  <si>
    <t>Gasolina y petróleo refinado</t>
  </si>
  <si>
    <t>Gas natural</t>
  </si>
  <si>
    <t>Cetonas y quinonas</t>
  </si>
  <si>
    <t>Alcohol etílico sin desnaturalizar</t>
  </si>
  <si>
    <t>Biodiésel y sus mezclas</t>
  </si>
  <si>
    <t>Amoníaco anhidro o en disolución acuosa</t>
  </si>
  <si>
    <t>Las demás grasas y aceites vegetales</t>
  </si>
  <si>
    <t>Butano y propano</t>
  </si>
  <si>
    <t>Minerales de cinc y sus concentrados</t>
  </si>
  <si>
    <t>Tableros de partículas y similares</t>
  </si>
  <si>
    <t>Mezclas bituminosas a base de asfalto</t>
  </si>
  <si>
    <t>4.3.3 Total embarcadas y desembarcadas en el año</t>
  </si>
  <si>
    <t>4.3.4 Total mercancías por países de origen y destino</t>
  </si>
  <si>
    <t xml:space="preserve">PUERTO / PORT </t>
  </si>
  <si>
    <t xml:space="preserve">PAÍS / COUNTRY </t>
  </si>
  <si>
    <t>Puerto de Huelva</t>
  </si>
  <si>
    <t>ALBANIA</t>
  </si>
  <si>
    <t>ANGOLA</t>
  </si>
  <si>
    <t>ARGELIA</t>
  </si>
  <si>
    <t>ARGENTINA</t>
  </si>
  <si>
    <t>BULGARIA</t>
  </si>
  <si>
    <t>CABO VERDE</t>
  </si>
  <si>
    <t>CANADA</t>
  </si>
  <si>
    <t>CHILE</t>
  </si>
  <si>
    <t>COLOMBIA</t>
  </si>
  <si>
    <t>CONGO</t>
  </si>
  <si>
    <t>COSTA MARFIL</t>
  </si>
  <si>
    <t>COSTA RICA</t>
  </si>
  <si>
    <t>CROACIA</t>
  </si>
  <si>
    <t>DESCONOCIDO</t>
  </si>
  <si>
    <t>EGIPTO</t>
  </si>
  <si>
    <t>ESTONIA</t>
  </si>
  <si>
    <t>GABON</t>
  </si>
  <si>
    <t>GAMBIA</t>
  </si>
  <si>
    <t>GEORGIA</t>
  </si>
  <si>
    <t>GUINEA ECUA.</t>
  </si>
  <si>
    <t>IRAQ</t>
  </si>
  <si>
    <t>ISLAS VIRGENES (ESTADO UNIDOS)</t>
  </si>
  <si>
    <t>ISRAEL</t>
  </si>
  <si>
    <t>LITUANIA</t>
  </si>
  <si>
    <t>MALASIA</t>
  </si>
  <si>
    <t>MARTINICA</t>
  </si>
  <si>
    <t>MAURITANIA</t>
  </si>
  <si>
    <t>MEXICO</t>
  </si>
  <si>
    <t>MOZAMBIQUE</t>
  </si>
  <si>
    <t>NIGERIA</t>
  </si>
  <si>
    <t>PERU</t>
  </si>
  <si>
    <t>POLONIA</t>
  </si>
  <si>
    <t>RUMANIA</t>
  </si>
  <si>
    <t>RUSIA</t>
  </si>
  <si>
    <t>SENEGAL</t>
  </si>
  <si>
    <t>SERBIA</t>
  </si>
  <si>
    <t>SIERRA LEONA</t>
  </si>
  <si>
    <t>SUDAFRICA</t>
  </si>
  <si>
    <t>TAIWAN</t>
  </si>
  <si>
    <t>TOGO</t>
  </si>
  <si>
    <t>TRINIDAD-TOB</t>
  </si>
  <si>
    <t>TUNEZ</t>
  </si>
  <si>
    <t>UCRANIA</t>
  </si>
  <si>
    <t>URUGUAY</t>
  </si>
  <si>
    <t>VIETNAM</t>
  </si>
  <si>
    <t xml:space="preserve">Total Puerto de Huelva </t>
  </si>
  <si>
    <t>4.3.5  Mercancías transbordadas</t>
  </si>
  <si>
    <t>Otros líquidos</t>
  </si>
  <si>
    <t>Productos petrolíferos</t>
  </si>
  <si>
    <t>MERCANCÍA GENERAL CONVENCIONAL</t>
  </si>
  <si>
    <t>Aceite de soja y sus fracciones a grane</t>
  </si>
  <si>
    <t>Nitritos, nitratos, excepto de estronci</t>
  </si>
  <si>
    <t>MERCANCÍA GENERAL EN CONTENEDORES</t>
  </si>
  <si>
    <t>En contenedores / By containers</t>
  </si>
  <si>
    <t>En otros medios / By other means</t>
  </si>
  <si>
    <t>EMBARCADAS MÁS DESEMBARCADAS / LOADED AND UNLOADED</t>
  </si>
  <si>
    <t>ACOMPAÑADO</t>
  </si>
  <si>
    <t>Camión articulado</t>
  </si>
  <si>
    <t>Camión rígido</t>
  </si>
  <si>
    <t>Tren de carretera</t>
  </si>
  <si>
    <t>NO ACOMPAÑADO</t>
  </si>
  <si>
    <t>RESTO</t>
  </si>
  <si>
    <t>Furgón</t>
  </si>
  <si>
    <t>Roll tráiler y otros equipos</t>
  </si>
  <si>
    <t>Autobuses</t>
  </si>
  <si>
    <t>Turismos (matriculados y sin matricular)</t>
  </si>
  <si>
    <t>Camiones</t>
  </si>
  <si>
    <t>Vehículos especiales</t>
  </si>
  <si>
    <t>Motocicletas (incl. los ciclomotores)</t>
  </si>
  <si>
    <t>Tractores y cabezas tractoras</t>
  </si>
  <si>
    <t>Carretillas automóviles</t>
  </si>
  <si>
    <t>Carros de combate</t>
  </si>
  <si>
    <t>Energético / Power Products</t>
  </si>
  <si>
    <t>Petróleo crudo / Crude oil</t>
  </si>
  <si>
    <t>Fuel-oil / Fuel oil</t>
  </si>
  <si>
    <t>Gas-oil / Gas oil</t>
  </si>
  <si>
    <t>Gasolina / Petrol</t>
  </si>
  <si>
    <t>Otros productos petrolíferos / Other petroleum products</t>
  </si>
  <si>
    <t>Gases energéticos del petróleo / Energetic petroleum gases</t>
  </si>
  <si>
    <t>Carbones y coque de petróleo / Steam coal and petroleum coke</t>
  </si>
  <si>
    <t>Gas natural y otros gases / Natural gas and other gases</t>
  </si>
  <si>
    <t>Biocombustibles / Biofuel</t>
  </si>
  <si>
    <t>Siderometalúrgico / Siderurgical and Metallurgic Products</t>
  </si>
  <si>
    <t>Mineral de hierro / Iron ore</t>
  </si>
  <si>
    <t>Otros minerales y residuos metálicos / Other mineral ores</t>
  </si>
  <si>
    <t>Chatarras de hierro / Scrap iron</t>
  </si>
  <si>
    <t>Productos siderúrgicos / Iron products</t>
  </si>
  <si>
    <t>Otros productos metalúrgicos / Other metallurgic products</t>
  </si>
  <si>
    <t>Minerales no metálicos / Non-metallic minerals</t>
  </si>
  <si>
    <t>Sal común / Salt</t>
  </si>
  <si>
    <t>Otros minerales no metálicos / Other non-metallic minerals</t>
  </si>
  <si>
    <t>Abonos / Fertilizers</t>
  </si>
  <si>
    <t>Fosfatos / Phosphates</t>
  </si>
  <si>
    <t>Potasas / Potash</t>
  </si>
  <si>
    <t>Abonos naturales y artificiales / Natural and artificial fertilizers</t>
  </si>
  <si>
    <t>Químicos / Chemical Products</t>
  </si>
  <si>
    <t>Productos químicos / Chemical products</t>
  </si>
  <si>
    <t>Materiales de construcción</t>
  </si>
  <si>
    <t>Asfalto / Asphalt</t>
  </si>
  <si>
    <t>Cemento y clinker / Cement and clinker</t>
  </si>
  <si>
    <t>Materiales de construcción elaborados/ Manufactured building materials</t>
  </si>
  <si>
    <t>Agro-Ganadero y Alimentario / StockBreeding and Feeding Products</t>
  </si>
  <si>
    <t>Cereales y sus harinas / Cereals and their flours</t>
  </si>
  <si>
    <t>Habas de soja / Soybean</t>
  </si>
  <si>
    <t>Frutas, hortalizas y legumbres / Fruits and vegetables</t>
  </si>
  <si>
    <t>Vinos,bebidas, alcoholes y derivados / Wines,drinks and spirits</t>
  </si>
  <si>
    <t>Conservas / Tinned food</t>
  </si>
  <si>
    <t>Tabaco,cacao,café y especias / Tobacco,cocoa,coffee and spices</t>
  </si>
  <si>
    <t>Aceites y grasas / Oils and greases</t>
  </si>
  <si>
    <t>Otros productos alimenticios / Other foods</t>
  </si>
  <si>
    <t>Pescados congelados y refrigerados / Chilled or frozen fish</t>
  </si>
  <si>
    <t>Pienso y forrajes / Animal feed and fodder</t>
  </si>
  <si>
    <t>Otras mercancías / Other goods</t>
  </si>
  <si>
    <t>Maderas y corcho / Wood and cork</t>
  </si>
  <si>
    <t>Papel y pasta / Paper and pulp</t>
  </si>
  <si>
    <t>Maquinaria, herramientas y repuestos / Machinery, tools and spares</t>
  </si>
  <si>
    <t>Resto mercancías / Other goods</t>
  </si>
  <si>
    <t>Vehículos y elementos de transporte / Vehicles and tranport elements</t>
  </si>
  <si>
    <t>Vehículos y sus piezas / Vehicles and their parts</t>
  </si>
  <si>
    <t>Tara Equipamiento (Ro-Ro) / Ro-Ro traffic tare weights</t>
  </si>
  <si>
    <t>Tara contenedores / Containers tare</t>
  </si>
  <si>
    <t>GRANELES LÍQUIDOS</t>
  </si>
  <si>
    <t>GRANELES SÓLIDOS</t>
  </si>
  <si>
    <t>MERCANCÍA GENERAL</t>
  </si>
  <si>
    <t>4.3.7.2 (B) Clasificación según su naturaleza y presentación</t>
  </si>
  <si>
    <t>TOTAL MERCANCÍA GENERAL</t>
  </si>
  <si>
    <t>TOTAL TRÁNSITO / TOTAL TRANSIT</t>
  </si>
  <si>
    <t>Materiales de construcción elaborados / Manufactured building materials</t>
  </si>
  <si>
    <t>4.3.7.4 (B) Clasificación de las mercancías en tránsito según su naturaleza y presentación</t>
  </si>
  <si>
    <t>4.4 Tráfico interior, toneladas</t>
  </si>
  <si>
    <t>Graneles líquidos / Liquid bulks</t>
  </si>
  <si>
    <t>Graneles sólidos sin instalac. especial / Dry bulks without special installation</t>
  </si>
  <si>
    <t>Mercancía general / General cargo</t>
  </si>
  <si>
    <t xml:space="preserve">AVITUALLAMIENTO / SUPPLIES </t>
  </si>
  <si>
    <t>TONELADAS / TONS</t>
  </si>
  <si>
    <t>Combustibles líquidos / Liquid fuels</t>
  </si>
  <si>
    <t>Agua / Water</t>
  </si>
  <si>
    <t>Hielo / Ice</t>
  </si>
  <si>
    <t>Provisiones / Provisions</t>
  </si>
  <si>
    <t>Varios / Others</t>
  </si>
  <si>
    <t xml:space="preserve">TIPOS / TYPES </t>
  </si>
  <si>
    <t>PESO (kg) / WEIGHT (kg)</t>
  </si>
  <si>
    <t>VALOR EN 1ª VENTA (euros) / VALUE IN FIRST SALE (euros)</t>
  </si>
  <si>
    <t>MOLUSCOS / MOLLUSKS</t>
  </si>
  <si>
    <t>CRUSTÁCEOS / CRUSTACEANS</t>
  </si>
  <si>
    <t>PECES / FISH</t>
  </si>
  <si>
    <t xml:space="preserve">TOTAL PESCA CAPTURADA / TOTAL FISH CAPTURES </t>
  </si>
  <si>
    <t xml:space="preserve">NÚMERO / NUMBER </t>
  </si>
  <si>
    <t xml:space="preserve">TONELADAS / TONS </t>
  </si>
  <si>
    <t>Con carga / Full</t>
  </si>
  <si>
    <t>Vacíos / Empty</t>
  </si>
  <si>
    <t xml:space="preserve">CONCEPTOS / ITEM </t>
  </si>
  <si>
    <t>PARCIALES / PARTIALS</t>
  </si>
  <si>
    <t>TOTALES / TOTAL</t>
  </si>
  <si>
    <t>GRANELES LÍQUIDOS / LIQUID BULKS</t>
  </si>
  <si>
    <t>Productos petrolíferos / Oil products</t>
  </si>
  <si>
    <t>Gas natural / Natural gas</t>
  </si>
  <si>
    <t>Otros líquidos / Other liquid</t>
  </si>
  <si>
    <t>GRANELES SÓLIDOS / DRY BULKS</t>
  </si>
  <si>
    <t>MERCANCÍA GENERAL / GENERAL CARGO</t>
  </si>
  <si>
    <t>TRÁFICO INTERIOR / LOCAL TRAFFIC</t>
  </si>
  <si>
    <t>AVITUALLAMIENTO / SUPPLIES</t>
  </si>
  <si>
    <t>Resto / Rest</t>
  </si>
  <si>
    <t>PESCA FRESCA / FRESH FISH</t>
  </si>
  <si>
    <t>4.8.2 Cuadro general n.º 2 (Incluido el tráfico interior, avituallamiento y pesca fresca)</t>
  </si>
  <si>
    <t>Mercancías embarcadas / Goods loaded</t>
  </si>
  <si>
    <t>Mercancías desembarcadas / Goods unloaded</t>
  </si>
  <si>
    <t>Mercancías transbordadas / Goods transhipped</t>
  </si>
  <si>
    <t>TONELADAS / TONS
PARCIALES / PARTIALS</t>
  </si>
  <si>
    <t>TONELADAS / TONS
TOTALES /  TOTAL</t>
  </si>
  <si>
    <t>COMERCIO EXTERIOR / FOREIGN TRADE</t>
  </si>
  <si>
    <t>Importadas / Import</t>
  </si>
  <si>
    <t>Graneles líquidos / Liquid Bulks</t>
  </si>
  <si>
    <t>Graneles sólidos / Solid bulks</t>
  </si>
  <si>
    <t>Mercancía general / General Cargo</t>
  </si>
  <si>
    <t>Exportadas / Export</t>
  </si>
  <si>
    <t>COMERCIO NACIONAL / DOMESTIC TRADE</t>
  </si>
  <si>
    <t>MERCANCÍAS EN TRANSITO / GOODS IN TRANSIT</t>
  </si>
  <si>
    <t>MERCANCÍAS TRANSBORDADAS / GOODS TRANSHIPMENT</t>
  </si>
  <si>
    <t>TARAS DE EQUIPAMIENTOS / EQUIPMENTS TARES</t>
  </si>
  <si>
    <t>PESCA FRESCA, AVITUALLAMIENTO Y TRÁFICO INTERIOR / FRESH FISH, SUPPLIES AND LOCAL TRAFFIC</t>
  </si>
  <si>
    <t xml:space="preserve">MEDIO DE TRANSPORTE UTILIZADO PARA LA ENTRADA O SALIDA DE LA ZONA DE SERVICIO DEL PUERTO / TRANSPORT SYSTEM USED FOR HINTERLAND CONNECTIONS FROM OR TO PORT AREA </t>
  </si>
  <si>
    <t>CARGADAS EN BARCO / LOADED ON VESSEL</t>
  </si>
  <si>
    <t>DESCARGADAS DE BARCO / UNLOADED FROM VESSEL</t>
  </si>
  <si>
    <t>Ferrocarril / Railway</t>
  </si>
  <si>
    <t>Carretera / Road</t>
  </si>
  <si>
    <t>Tubería / Pipe</t>
  </si>
  <si>
    <t>Otros medios / Other</t>
  </si>
  <si>
    <t>Sin Transporte Terrestre ST</t>
  </si>
  <si>
    <t>Total de Mercancia según Transporte</t>
  </si>
  <si>
    <t>Pesca, Avituallamientos y Tráfico Interior o Local / Fresh Fish, Supplies &amp; Local Traffic</t>
  </si>
  <si>
    <t>4.10.1 Tráfico de mercancías</t>
  </si>
  <si>
    <t xml:space="preserve">      TOTAL</t>
  </si>
  <si>
    <t>PESCA</t>
  </si>
  <si>
    <t>AVITUALLAMIENTO</t>
  </si>
  <si>
    <t>TRÁFICO INTERIOR</t>
  </si>
  <si>
    <t xml:space="preserve">   TOTAL TRÁFICO PORTUARIO</t>
  </si>
  <si>
    <t xml:space="preserve">4.10.2 Carga de mercancías </t>
  </si>
  <si>
    <t>4.10.3 Descarga de mercancías</t>
  </si>
  <si>
    <t>4.10.4 Graneles líquidos</t>
  </si>
  <si>
    <t>PETRÓLEO CRUDO</t>
  </si>
  <si>
    <t>RESTO PRODUCTOS PETROLÍFEROS</t>
  </si>
  <si>
    <t>GAS NATURAL</t>
  </si>
  <si>
    <t>RESTO GRANELES LÍQUIDOS</t>
  </si>
  <si>
    <t>4.10.5 Graneles sólidos</t>
  </si>
  <si>
    <t>CEREALES</t>
  </si>
  <si>
    <t>CONCENTRADOS</t>
  </si>
  <si>
    <t>FOSFATOS</t>
  </si>
  <si>
    <t>MINERAL DE HIERRO</t>
  </si>
  <si>
    <t>OTROS</t>
  </si>
  <si>
    <t>4.10.6 Mercancía general</t>
  </si>
  <si>
    <t>CONVENCIONAL</t>
  </si>
  <si>
    <t>EN CONTENEDORES</t>
  </si>
  <si>
    <t>4.10.7 Pesca</t>
  </si>
  <si>
    <t>FRESCA</t>
  </si>
  <si>
    <t xml:space="preserve"> CONGELADA</t>
  </si>
  <si>
    <t>4.10.8 Avituallamiento</t>
  </si>
  <si>
    <t>COMBUSTIBLE</t>
  </si>
  <si>
    <t>4.10.9 Pasajeros</t>
  </si>
  <si>
    <t>LÍNEA REGULAR</t>
  </si>
  <si>
    <t>CRUCERO</t>
  </si>
  <si>
    <t>INTERIOR</t>
  </si>
  <si>
    <t>4.10.10 Contenedores</t>
  </si>
  <si>
    <t>EN TRÁNSITO-NACIONAL</t>
  </si>
  <si>
    <t>EN TRÁNSITO-EXTERIOR</t>
  </si>
  <si>
    <t xml:space="preserve"> ENTRADAS-SALIDAS NACIONAL </t>
  </si>
  <si>
    <t xml:space="preserve"> IMPORT-EXPORT EXTERIOR </t>
  </si>
  <si>
    <t>4.10.11 Buques</t>
  </si>
  <si>
    <t xml:space="preserve">G.T. </t>
  </si>
  <si>
    <t xml:space="preserve">N.º de buques </t>
  </si>
  <si>
    <t>4.10.12 Evolución del tráfico</t>
  </si>
  <si>
    <t>Carga</t>
  </si>
  <si>
    <t>Descarga</t>
  </si>
  <si>
    <t>Total / Total</t>
  </si>
  <si>
    <t xml:space="preserve">MUELLE O ALINEACIÓN / QUAY OR BERTH </t>
  </si>
  <si>
    <t>EMBARQUE / LOADING</t>
  </si>
  <si>
    <t>DESEMBARQUE / UNLOADING</t>
  </si>
  <si>
    <t>EN TRÁNSITO / TRANSIT</t>
  </si>
  <si>
    <t>H-0010-Levante comercial</t>
  </si>
  <si>
    <t>H-0015-Petroleros</t>
  </si>
  <si>
    <t>Granel líquido</t>
  </si>
  <si>
    <t>H-0020-Minerales</t>
  </si>
  <si>
    <t>Granel sólido</t>
  </si>
  <si>
    <t>H-0025-Ingeniero Juan Gonzalo</t>
  </si>
  <si>
    <t>H-0027-Ciudad de Palos</t>
  </si>
  <si>
    <t>H-0033-Impala Terminals</t>
  </si>
  <si>
    <t>H-0035-Atlantic Copper Norte</t>
  </si>
  <si>
    <t>H-0057-Atlantic Copper Sur TNP-1</t>
  </si>
  <si>
    <t>H-0060-Muelle Sur</t>
  </si>
  <si>
    <t>H-0062-Pantalán de Enagás</t>
  </si>
  <si>
    <t>H-0065-Pantalán Fosfórico</t>
  </si>
  <si>
    <t>H-0070-Pantalán de Abonos</t>
  </si>
  <si>
    <t>H-0075-Atlantic Copper TNP-2</t>
  </si>
  <si>
    <t>H-0085-Pantalán de Fertinagro Sur</t>
  </si>
  <si>
    <t>H-0090-Reina Sofía</t>
  </si>
  <si>
    <t>H-0092-Pantalán de Decal</t>
  </si>
  <si>
    <t>H-0095-Monoboya de crudo</t>
  </si>
  <si>
    <t>Número de barcos fondeados</t>
  </si>
  <si>
    <t>G.T. de barcos fondeados</t>
  </si>
  <si>
    <t>G.T. por días de fondeo</t>
  </si>
  <si>
    <t>Número de barcos amarrados</t>
  </si>
  <si>
    <t>G.T. de barcos amarrados</t>
  </si>
  <si>
    <t>G.T. por días de barcos amarrados</t>
  </si>
  <si>
    <t>Número de barcos atracados</t>
  </si>
  <si>
    <t>Metros lineales de atraque (suma de esloras)</t>
  </si>
  <si>
    <t>Metros lineales por días de atraque</t>
  </si>
  <si>
    <t>5.5 Ocupación de superficie (sin datos)</t>
  </si>
  <si>
    <t>ZONAS</t>
  </si>
  <si>
    <t>DESCUBIERTAS</t>
  </si>
  <si>
    <t>CUBIERTAS Y</t>
  </si>
  <si>
    <t>CERRADAS</t>
  </si>
  <si>
    <t>TOTALES</t>
  </si>
  <si>
    <t>(m² / día)</t>
  </si>
  <si>
    <t>ABIERTAS (m² / día)</t>
  </si>
  <si>
    <t>Zona de muelles</t>
  </si>
  <si>
    <t>Otras zonas</t>
  </si>
  <si>
    <t>5.6 Medios mecánicos de tierra (sin datos)</t>
  </si>
  <si>
    <t>TIPO DE GRÚAS</t>
  </si>
  <si>
    <t>CON GANCHO</t>
  </si>
  <si>
    <t>CON CUCHARA</t>
  </si>
  <si>
    <t>Horas</t>
  </si>
  <si>
    <t>Toneladas</t>
  </si>
  <si>
    <t>GRÚAS DEL SERVICIO</t>
  </si>
  <si>
    <t>Hasta 6 toneladas</t>
  </si>
  <si>
    <t>Entre 7 y 12 toneladas</t>
  </si>
  <si>
    <t>Entre 13 y 16 toneladas</t>
  </si>
  <si>
    <t>Mayor de 16 toneladas</t>
  </si>
  <si>
    <t>TOTAL GRÚAS DEL SERVICIO</t>
  </si>
  <si>
    <t>GRÚAS DE PARTICULARES</t>
  </si>
  <si>
    <t>TOTAL GRÚAS DE PARTICULARES</t>
  </si>
  <si>
    <t>INSTALACIÓN Y PROPIETARIO</t>
  </si>
  <si>
    <t>HORAS</t>
  </si>
  <si>
    <t>TONELADAS</t>
  </si>
  <si>
    <t>Grúa automóvil Gottwald HMK 330 Servimad Muelle Ingeniero Juan Gonzalo</t>
  </si>
  <si>
    <t>Grúa automóvil Gottwald HMK 500-EG Ership Muelle Ingeniero Juan Gonzalo</t>
  </si>
  <si>
    <t>Grúa automóvil Gottwald GHMK 6507B Ership Muelle Ingeniero Juan Gonzalo</t>
  </si>
  <si>
    <t>Grúa automóvil Gottwald HMK 6407B Ership Muelle Ingeniero Juan Gonzalo</t>
  </si>
  <si>
    <t>Grúa automóvil Liebherr LHM 400 Algeposa Muelle Ingeniero Juan Gonzalo</t>
  </si>
  <si>
    <t>Grúa automóvil Liebherr LHM 500 Algeposa Muelle Ingeniero Juan Gonzalo</t>
  </si>
  <si>
    <t>Grúa automóvil Liebherr LHM 600 Algeposa Muelle Ingeniero Juan Gonzalo</t>
  </si>
  <si>
    <t>Grúa automóvil Liebher LHM 400 Berge Muelle Ingeniero Juan Gonzalo</t>
  </si>
  <si>
    <t>Grúa automóvil Liebher LHM 550 Berge Muelle Ingeniero Juan Gonzalo</t>
  </si>
  <si>
    <t>N.º de horas</t>
  </si>
  <si>
    <t>N.º de circulaciones RFAPH</t>
  </si>
  <si>
    <t>Toneladas Netas Remolcadas (TNR)</t>
  </si>
  <si>
    <t>Báscula Muelle Ingeniero Juan Gonzalo</t>
  </si>
  <si>
    <t>Báscula Muelle Sur</t>
  </si>
  <si>
    <t>Báscula FF.CC.</t>
  </si>
  <si>
    <t>Taras Totales</t>
  </si>
  <si>
    <t>Brutos Totales</t>
  </si>
  <si>
    <t xml:space="preserve"> No existen</t>
  </si>
  <si>
    <t>N.º de servicios</t>
  </si>
  <si>
    <t>5.16 Varaderos*</t>
  </si>
  <si>
    <t>N.º de varadas</t>
  </si>
  <si>
    <t>Toneladas varadas**</t>
  </si>
  <si>
    <t xml:space="preserve">* Los únicos varaderos existentes son los de astilleros. </t>
  </si>
  <si>
    <t xml:space="preserve">**sumatorio de las GT de los buques </t>
  </si>
  <si>
    <t>6 Inversiones</t>
  </si>
  <si>
    <t>6.1 Inversiones en ejecución o terminadas en el año 2024</t>
  </si>
  <si>
    <t>INVERISONES EN EJECUCIÓN O TERMINADAS  EN EL AÑO 2024</t>
  </si>
  <si>
    <t>Presupuesto</t>
  </si>
  <si>
    <t xml:space="preserve">Certificado </t>
  </si>
  <si>
    <t>Certificado</t>
  </si>
  <si>
    <t>CÓDIGOS</t>
  </si>
  <si>
    <t>DENOMINACIÓN DE LAS ACTUACIONES</t>
  </si>
  <si>
    <t xml:space="preserve">Aprobado </t>
  </si>
  <si>
    <t>a origen</t>
  </si>
  <si>
    <t>en el año</t>
  </si>
  <si>
    <t>SITUACIÓN</t>
  </si>
  <si>
    <t>Euros</t>
  </si>
  <si>
    <t>a)</t>
  </si>
  <si>
    <t xml:space="preserve"> En Proyectos de obra nueva:</t>
  </si>
  <si>
    <r>
      <rPr>
        <sz val="9"/>
        <rFont val="Arial"/>
        <family val="2"/>
        <charset val="1"/>
      </rPr>
      <t xml:space="preserve">HU1A1004 </t>
    </r>
    <r>
      <rPr>
        <sz val="8"/>
        <rFont val="Arial"/>
        <family val="2"/>
        <charset val="1"/>
      </rPr>
      <t>(SPIN HU00147)</t>
    </r>
  </si>
  <si>
    <t>Habilitación de la canal de navegación a nuevos tráficos</t>
  </si>
  <si>
    <t xml:space="preserve">Terminada </t>
  </si>
  <si>
    <r>
      <rPr>
        <sz val="9"/>
        <rFont val="Arial"/>
        <family val="2"/>
        <charset val="1"/>
      </rPr>
      <t>HU1E9003       (</t>
    </r>
    <r>
      <rPr>
        <sz val="8"/>
        <rFont val="Arial"/>
        <family val="2"/>
        <charset val="1"/>
      </rPr>
      <t>SPIN HU00093)</t>
    </r>
  </si>
  <si>
    <t xml:space="preserve"> - </t>
  </si>
  <si>
    <t>Nuevo Acceso único al Puerto Exterior</t>
  </si>
  <si>
    <r>
      <rPr>
        <sz val="9"/>
        <rFont val="Arial"/>
        <family val="2"/>
        <charset val="1"/>
      </rPr>
      <t xml:space="preserve">HU1A3010         </t>
    </r>
    <r>
      <rPr>
        <sz val="8"/>
        <rFont val="Arial"/>
        <family val="2"/>
        <charset val="1"/>
      </rPr>
      <t>(SPIN HU00018)</t>
    </r>
  </si>
  <si>
    <t>Nueva plataforma ro-ro en el muelle sur del puerto de Huelva</t>
  </si>
  <si>
    <t>En ejecución</t>
  </si>
  <si>
    <t>HU1A3011</t>
  </si>
  <si>
    <t>Muelle para Terminal de graneles líquidos</t>
  </si>
  <si>
    <t>(SPIN  HU00151</t>
  </si>
  <si>
    <r>
      <rPr>
        <sz val="9"/>
        <rFont val="Arial"/>
        <family val="2"/>
        <charset val="1"/>
      </rPr>
      <t xml:space="preserve">HU1B2003 </t>
    </r>
    <r>
      <rPr>
        <sz val="8"/>
        <rFont val="Arial"/>
        <family val="2"/>
        <charset val="1"/>
      </rPr>
      <t>(SPIN HU00027)</t>
    </r>
  </si>
  <si>
    <t>Ampliación pavimento y potencia eléctrica del Muelle de Minerales</t>
  </si>
  <si>
    <r>
      <rPr>
        <sz val="9"/>
        <rFont val="Arial"/>
        <family val="2"/>
        <charset val="1"/>
      </rPr>
      <t xml:space="preserve">HU1B4006  </t>
    </r>
    <r>
      <rPr>
        <sz val="8"/>
        <rFont val="Arial"/>
        <family val="2"/>
        <charset val="1"/>
      </rPr>
      <t>(SPIN HU00051)</t>
    </r>
  </si>
  <si>
    <t>Habilitación terminal Majarabique trenes de 550</t>
  </si>
  <si>
    <r>
      <rPr>
        <sz val="9"/>
        <rFont val="Arial"/>
        <family val="2"/>
        <charset val="1"/>
      </rPr>
      <t xml:space="preserve">HU1E2007   </t>
    </r>
    <r>
      <rPr>
        <sz val="8"/>
        <rFont val="Arial"/>
        <family val="2"/>
        <charset val="1"/>
      </rPr>
      <t>(SPIN HU00093)</t>
    </r>
  </si>
  <si>
    <t>Desarrollo de nuevas funcionalidades de las instalaciones de seguridad ferroviarias del Puerto de Huelva (Fase 2 WP 4.2) (MRR)</t>
  </si>
  <si>
    <r>
      <rPr>
        <sz val="9"/>
        <rFont val="Arial"/>
        <family val="2"/>
        <charset val="1"/>
      </rPr>
      <t>HU1E2009</t>
    </r>
    <r>
      <rPr>
        <sz val="8"/>
        <rFont val="Arial"/>
        <family val="2"/>
        <charset val="1"/>
      </rPr>
      <t xml:space="preserve"> (SPIN HU00088)</t>
    </r>
  </si>
  <si>
    <t xml:space="preserve"> Rehabilitación vía 2S2 acceso a terminal ferroviaria Muelle Sur (MRR)</t>
  </si>
  <si>
    <r>
      <rPr>
        <sz val="9"/>
        <rFont val="Arial"/>
        <family val="2"/>
        <charset val="1"/>
      </rPr>
      <t xml:space="preserve">HU1E9004  </t>
    </r>
    <r>
      <rPr>
        <sz val="8"/>
        <rFont val="Arial"/>
        <family val="2"/>
        <charset val="1"/>
      </rPr>
      <t>(SPIN HU00094)</t>
    </r>
  </si>
  <si>
    <t xml:space="preserve">Nuevo enlace entre la N-442 y el acceso único al puerto exterior </t>
  </si>
  <si>
    <r>
      <rPr>
        <sz val="9"/>
        <rFont val="Arial"/>
        <family val="2"/>
        <charset val="1"/>
      </rPr>
      <t xml:space="preserve">HU1B3007  </t>
    </r>
    <r>
      <rPr>
        <sz val="8"/>
        <rFont val="Arial"/>
        <family val="2"/>
        <charset val="1"/>
      </rPr>
      <t>(SPIN HU00040)</t>
    </r>
  </si>
  <si>
    <t xml:space="preserve">Conexión del saneamiento del Muelle Sur a la red básica </t>
  </si>
  <si>
    <r>
      <rPr>
        <sz val="9"/>
        <rFont val="Arial"/>
        <family val="2"/>
        <charset val="1"/>
      </rPr>
      <t xml:space="preserve">HU1F9001    </t>
    </r>
    <r>
      <rPr>
        <sz val="8"/>
        <rFont val="Arial"/>
        <family val="2"/>
        <charset val="1"/>
      </rPr>
      <t>(SPIN HU00095)</t>
    </r>
  </si>
  <si>
    <t>Red de conducción de frío de la APH</t>
  </si>
  <si>
    <t>Suma y sigue.....</t>
  </si>
  <si>
    <t>DENOMINACIÓN DE LA ACTUACIÓN</t>
  </si>
  <si>
    <t>al origen</t>
  </si>
  <si>
    <t>Suma anterior….</t>
  </si>
  <si>
    <r>
      <rPr>
        <sz val="9"/>
        <rFont val="Arial"/>
        <family val="2"/>
        <charset val="1"/>
      </rPr>
      <t xml:space="preserve">HU1D9001  </t>
    </r>
    <r>
      <rPr>
        <sz val="8"/>
        <rFont val="Arial"/>
        <family val="2"/>
        <charset val="1"/>
      </rPr>
      <t>(SPIN HU00068)</t>
    </r>
  </si>
  <si>
    <t>Plan de eficacia energética</t>
  </si>
  <si>
    <r>
      <rPr>
        <sz val="9"/>
        <rFont val="Arial"/>
        <family val="2"/>
        <charset val="1"/>
      </rPr>
      <t xml:space="preserve">HU1H2002 </t>
    </r>
    <r>
      <rPr>
        <sz val="8"/>
        <rFont val="Arial"/>
        <family val="2"/>
        <charset val="1"/>
      </rPr>
      <t>(SPIN HU00119)</t>
    </r>
  </si>
  <si>
    <t xml:space="preserve">Caracterización de suelos </t>
  </si>
  <si>
    <t>Terminada</t>
  </si>
  <si>
    <r>
      <rPr>
        <sz val="9"/>
        <rFont val="Arial"/>
        <family val="2"/>
        <charset val="1"/>
      </rPr>
      <t>HU1H9010 (</t>
    </r>
    <r>
      <rPr>
        <sz val="8"/>
        <rFont val="Arial"/>
        <family val="2"/>
        <charset val="1"/>
      </rPr>
      <t>SPIN HU00138)</t>
    </r>
  </si>
  <si>
    <t>Digitalización de procesos portuarios</t>
  </si>
  <si>
    <t>HU00175</t>
  </si>
  <si>
    <t>iRAIL</t>
  </si>
  <si>
    <t>HU1I1003</t>
  </si>
  <si>
    <t>Infraestructuras de red y ciberseguridad</t>
  </si>
  <si>
    <t>HU1I9001</t>
  </si>
  <si>
    <t xml:space="preserve">Sensorización y digitalización de infraestructuras </t>
  </si>
  <si>
    <t>HU00172</t>
  </si>
  <si>
    <t>Proyecto RAPID</t>
  </si>
  <si>
    <t xml:space="preserve">HU1G5005 </t>
  </si>
  <si>
    <t>Equipos informáticos</t>
  </si>
  <si>
    <t>HU00134</t>
  </si>
  <si>
    <t>Adecuación de tecnologías al entorno portuario</t>
  </si>
  <si>
    <t xml:space="preserve">Termianda </t>
  </si>
  <si>
    <t>HU1E9001</t>
  </si>
  <si>
    <t xml:space="preserve">Actuaciones de mejora de la accesibilidad </t>
  </si>
  <si>
    <t>HU00155</t>
  </si>
  <si>
    <t xml:space="preserve">  -</t>
  </si>
  <si>
    <t xml:space="preserve">A.T. Desarrollo proyectos y Comercialización del Muelle de Levante </t>
  </si>
  <si>
    <t>HU1B4009 HU00054</t>
  </si>
  <si>
    <t>Habilitación del Muelle de Levante</t>
  </si>
  <si>
    <t>HU1H1005</t>
  </si>
  <si>
    <t>Rehabilitación para garantizar la estabilidad estructural del muelle de carga de la Compañía Española de Minas de Tharsis</t>
  </si>
  <si>
    <t>HU1G2001</t>
  </si>
  <si>
    <t>Asistencias Técnicas</t>
  </si>
  <si>
    <t>HU1G4002</t>
  </si>
  <si>
    <t xml:space="preserve">Liquidaciones </t>
  </si>
  <si>
    <t>HU1H9001</t>
  </si>
  <si>
    <t xml:space="preserve">Otras inversiones </t>
  </si>
  <si>
    <t>HU1I1002</t>
  </si>
  <si>
    <t>Aplicaciones y derecho de uso</t>
  </si>
  <si>
    <t>Suma a)</t>
  </si>
  <si>
    <t>b)</t>
  </si>
  <si>
    <t xml:space="preserve"> En Proyectos de conservación</t>
  </si>
  <si>
    <t>Suma b)</t>
  </si>
  <si>
    <t>RESUMEN</t>
  </si>
  <si>
    <t>a) Inversiones en Proyectos de obra nueva......................................................</t>
  </si>
  <si>
    <t>b) Inversiones en Proyectos de conservación.................................................</t>
  </si>
  <si>
    <t>TOTAL ............................................................................................................................</t>
  </si>
  <si>
    <t>6.2 Descripción de las inversiones más importantes</t>
  </si>
  <si>
    <t>Consignatario</t>
  </si>
  <si>
    <t>Ruta</t>
  </si>
  <si>
    <t>Tráfico</t>
  </si>
  <si>
    <t>Frecuencia</t>
  </si>
  <si>
    <t>Servicios semanales</t>
  </si>
  <si>
    <t>CONTAINERSHIPS. CMA- CGM GROUP. (CISS SERVICE)</t>
  </si>
  <si>
    <t>CMA CGM Ibérica, S.A.U.</t>
  </si>
  <si>
    <t>Huelva- Tilbury-Hamburgo-Rotterdam- Ferrol- Las Palmas de Gran Canaria- Santa Cruz de Tenerife-Casablanca-Gibraltar-Cádiz-Huelva</t>
  </si>
  <si>
    <t>CONTAINER</t>
  </si>
  <si>
    <t>SEMANAL</t>
  </si>
  <si>
    <t>ALISIOS</t>
  </si>
  <si>
    <t xml:space="preserve">Huelva- Las Palmas de Gran Canaria-Santa Cruz de Tenerife-Fuerteventura-Lanzarote-Huelva </t>
  </si>
  <si>
    <r>
      <rPr>
        <sz val="10"/>
        <color theme="1"/>
        <rFont val="Arial"/>
        <family val="2"/>
        <charset val="1"/>
      </rPr>
      <t xml:space="preserve">BALEARIA+FRED OLSEN (CBS) </t>
    </r>
    <r>
      <rPr>
        <b/>
        <vertAlign val="superscript"/>
        <sz val="10"/>
        <color theme="1"/>
        <rFont val="Arial"/>
        <family val="2"/>
        <charset val="1"/>
      </rPr>
      <t>(*)</t>
    </r>
  </si>
  <si>
    <t>Huelva-Las Palmas de Gran Canaria-Tenerife-Huelva</t>
  </si>
  <si>
    <t>RO-RO/RO-PAX</t>
  </si>
  <si>
    <t>MAGHREB CONTAINER INTERNATIONAL (MCI)</t>
  </si>
  <si>
    <t>Huelva – Casablanca – Barcelona –Castellón - Alicante-Huelva</t>
  </si>
  <si>
    <r>
      <rPr>
        <vertAlign val="superscript"/>
        <sz val="10"/>
        <rFont val="Arial"/>
        <family val="2"/>
        <charset val="1"/>
      </rPr>
      <t>(*)</t>
    </r>
    <r>
      <rPr>
        <sz val="10"/>
        <rFont val="Arial"/>
        <family val="2"/>
        <charset val="1"/>
      </rPr>
      <t xml:space="preserve"> De junio a septiembre se reforzó con un buque. Por lo que el total de escalas semanales en los meses de verano fueron 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</si>
</sst>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64" formatCode="_-* #,##0.00\ _€_-;\-* #,##0.00\ _€_-;_-* \-??\ _€_-;_-@_-"/>
    <numFmt numFmtId="165" formatCode="0\ %"/>
    <numFmt numFmtId="166" formatCode="#,##0.00;\(#,##0.00\)"/>
    <numFmt numFmtId="167" formatCode="\-"/>
    <numFmt numFmtId="168" formatCode="0.00\ %"/>
    <numFmt numFmtId="169" formatCode="#,##0.0"/>
    <numFmt numFmtId="170" formatCode="#,##0.00\ ;\-#,##0.00\ ;&quot;- &quot;"/>
    <numFmt numFmtId="171" formatCode="#,##0&quot;     &quot;"/>
    <numFmt numFmtId="172" formatCode="0.000&quot;  &quot;"/>
    <numFmt numFmtId="173" formatCode="_-* #,##0\ _€_-;\-* #,##0\ _€_-;_-* \-??\ _€_-;_-@_-"/>
    <numFmt numFmtId="174" formatCode="#,##0.00&quot;   &quot;"/>
    <numFmt numFmtId="175" formatCode="#,##0.00&quot;    &quot;"/>
    <numFmt numFmtId="176" formatCode="_-* #,##0.0\ _€_-;\-* #,##0.0\ _€_-;_-* \-??\ _€_-;_-@_-"/>
    <numFmt numFmtId="177" formatCode="General&quot;    &quot;"/>
    <numFmt numFmtId="178" formatCode="General&quot;        &quot;"/>
    <numFmt numFmtId="179" formatCode="#,##0&quot;      &quot;"/>
    <numFmt numFmtId="180" formatCode="d\-m\-yyyy;@"/>
    <numFmt numFmtId="181" formatCode="dd\/mm\/yyyy"/>
    <numFmt numFmtId="182" formatCode="#,##0.00\ %"/>
    <numFmt numFmtId="183" formatCode="#,##0;[Red]#,##0"/>
    <numFmt numFmtId="184" formatCode="#,##0.00;[Red]#,##0.00"/>
  </numFmts>
  <fonts count="93">
    <font>
      <sz val="10"/>
      <name val="Arial"/>
      <charset val="1"/>
    </font>
    <font>
      <sz val="11"/>
      <color theme="1"/>
      <name val="Calibri"/>
      <family val="2"/>
      <charset val="1"/>
    </font>
    <font>
      <sz val="10"/>
      <name val="MS Sans Serif"/>
      <charset val="1"/>
    </font>
    <font>
      <sz val="10"/>
      <name val="Times New Roman"/>
      <family val="1"/>
      <charset val="1"/>
    </font>
    <font>
      <sz val="10"/>
      <name val="Arial"/>
      <family val="2"/>
      <charset val="1"/>
    </font>
    <font>
      <sz val="10"/>
      <name val="MS Sans Serif"/>
      <family val="2"/>
      <charset val="1"/>
    </font>
    <font>
      <b/>
      <sz val="11"/>
      <color theme="1"/>
      <name val="Calibri"/>
      <family val="2"/>
      <charset val="1"/>
    </font>
    <font>
      <vertAlign val="superscript"/>
      <sz val="11"/>
      <color theme="1"/>
      <name val="Calibri"/>
      <family val="2"/>
      <charset val="1"/>
    </font>
    <font>
      <sz val="11"/>
      <color rgb="FFFF0000"/>
      <name val="Calibri"/>
      <family val="2"/>
      <charset val="1"/>
    </font>
    <font>
      <b/>
      <sz val="11"/>
      <name val="Calibri"/>
      <family val="2"/>
      <charset val="1"/>
    </font>
    <font>
      <sz val="11"/>
      <name val="Calibri"/>
      <family val="2"/>
      <charset val="1"/>
    </font>
    <font>
      <b/>
      <sz val="16"/>
      <color theme="1"/>
      <name val="Calibri"/>
      <family val="2"/>
      <charset val="1"/>
    </font>
    <font>
      <b/>
      <sz val="14"/>
      <color theme="1"/>
      <name val="Calibri"/>
      <family val="2"/>
      <charset val="1"/>
    </font>
    <font>
      <b/>
      <sz val="10"/>
      <color rgb="FFFFFFFF"/>
      <name val="Calibri"/>
      <family val="2"/>
      <charset val="1"/>
    </font>
    <font>
      <sz val="10"/>
      <color theme="1"/>
      <name val="Calibri"/>
      <family val="2"/>
      <charset val="1"/>
    </font>
    <font>
      <b/>
      <sz val="10"/>
      <color theme="1"/>
      <name val="Calibri"/>
      <family val="2"/>
      <charset val="1"/>
    </font>
    <font>
      <b/>
      <sz val="8"/>
      <color rgb="FFFFFFFF"/>
      <name val="Calibri"/>
      <family val="2"/>
      <charset val="1"/>
    </font>
    <font>
      <sz val="10"/>
      <color rgb="FFFF0000"/>
      <name val="Calibri"/>
      <family val="2"/>
      <charset val="1"/>
    </font>
    <font>
      <i/>
      <sz val="10"/>
      <color theme="1"/>
      <name val="Calibri"/>
      <family val="2"/>
      <charset val="1"/>
    </font>
    <font>
      <sz val="10"/>
      <color rgb="FFFFFFFF"/>
      <name val="Calibri"/>
      <family val="2"/>
      <charset val="1"/>
    </font>
    <font>
      <b/>
      <sz val="8"/>
      <color rgb="FFFFFFFF"/>
      <name val="Tahoma"/>
      <family val="2"/>
      <charset val="1"/>
    </font>
    <font>
      <b/>
      <sz val="9"/>
      <color rgb="FFFFFFFF"/>
      <name val="Tahoma"/>
      <family val="2"/>
      <charset val="1"/>
    </font>
    <font>
      <sz val="9"/>
      <name val="Tahoma"/>
      <family val="2"/>
      <charset val="1"/>
    </font>
    <font>
      <sz val="10"/>
      <name val="Tahoma"/>
      <family val="2"/>
      <charset val="1"/>
    </font>
    <font>
      <b/>
      <sz val="10"/>
      <color rgb="FFFFFFFF"/>
      <name val="Tahoma"/>
      <family val="2"/>
      <charset val="1"/>
    </font>
    <font>
      <sz val="8.8000000000000007"/>
      <color theme="1"/>
      <name val="Cambria"/>
      <family val="1"/>
      <charset val="1"/>
    </font>
    <font>
      <b/>
      <sz val="10"/>
      <name val="Tahoma"/>
      <family val="2"/>
      <charset val="1"/>
    </font>
    <font>
      <b/>
      <sz val="16"/>
      <name val="Calibri"/>
      <family val="2"/>
      <charset val="1"/>
    </font>
    <font>
      <b/>
      <i/>
      <sz val="14"/>
      <name val="Calibri"/>
      <family val="2"/>
      <charset val="1"/>
    </font>
    <font>
      <sz val="14"/>
      <name val="Calibri"/>
      <family val="2"/>
      <charset val="1"/>
    </font>
    <font>
      <b/>
      <sz val="14"/>
      <name val="Calibri"/>
      <family val="2"/>
      <charset val="1"/>
    </font>
    <font>
      <b/>
      <sz val="12"/>
      <name val="Calibri"/>
      <family val="2"/>
      <charset val="1"/>
    </font>
    <font>
      <b/>
      <sz val="10"/>
      <name val="Arial"/>
      <family val="2"/>
      <charset val="1"/>
    </font>
    <font>
      <sz val="10"/>
      <color theme="0" tint="-0.499984740745262"/>
      <name val="Arial"/>
      <family val="2"/>
      <charset val="1"/>
    </font>
    <font>
      <b/>
      <sz val="7"/>
      <name val="Arial"/>
      <family val="2"/>
      <charset val="1"/>
    </font>
    <font>
      <sz val="8"/>
      <color theme="1"/>
      <name val="Arial"/>
      <family val="2"/>
      <charset val="1"/>
    </font>
    <font>
      <sz val="8"/>
      <name val="Arial"/>
      <family val="2"/>
      <charset val="1"/>
    </font>
    <font>
      <b/>
      <i/>
      <sz val="10"/>
      <name val="Arial"/>
      <family val="2"/>
      <charset val="1"/>
    </font>
    <font>
      <sz val="10"/>
      <name val="@Arial Unicode MS"/>
      <family val="2"/>
      <charset val="1"/>
    </font>
    <font>
      <i/>
      <sz val="10"/>
      <name val="Arial"/>
      <family val="2"/>
      <charset val="1"/>
    </font>
    <font>
      <b/>
      <sz val="16"/>
      <color rgb="FFFFFFFF"/>
      <name val="Calibri"/>
      <family val="2"/>
      <charset val="1"/>
    </font>
    <font>
      <sz val="10"/>
      <color rgb="FFFFFFFF"/>
      <name val="Arial"/>
      <charset val="1"/>
    </font>
    <font>
      <b/>
      <sz val="12"/>
      <color rgb="FFFF0000"/>
      <name val="Arial"/>
      <family val="2"/>
      <charset val="1"/>
    </font>
    <font>
      <b/>
      <sz val="10"/>
      <name val="Calibri"/>
      <family val="2"/>
      <charset val="1"/>
    </font>
    <font>
      <b/>
      <sz val="10"/>
      <color rgb="FFFF0000"/>
      <name val="Arial"/>
      <family val="2"/>
      <charset val="1"/>
    </font>
    <font>
      <b/>
      <sz val="11"/>
      <name val="Arial"/>
      <family val="2"/>
      <charset val="1"/>
    </font>
    <font>
      <sz val="11"/>
      <color rgb="FF3F3F76"/>
      <name val="Calibri"/>
      <family val="2"/>
      <charset val="1"/>
    </font>
    <font>
      <b/>
      <sz val="11"/>
      <color theme="0"/>
      <name val="Calibri"/>
      <family val="2"/>
      <charset val="1"/>
    </font>
    <font>
      <b/>
      <sz val="12"/>
      <color theme="1"/>
      <name val="Calibri"/>
      <family val="2"/>
      <charset val="1"/>
    </font>
    <font>
      <b/>
      <vertAlign val="superscript"/>
      <sz val="10"/>
      <name val="Arial"/>
      <family val="2"/>
      <charset val="1"/>
    </font>
    <font>
      <sz val="10"/>
      <color rgb="FFFF0000"/>
      <name val="Arial"/>
      <family val="2"/>
      <charset val="1"/>
    </font>
    <font>
      <vertAlign val="superscript"/>
      <sz val="10"/>
      <name val="Arial"/>
      <family val="2"/>
      <charset val="1"/>
    </font>
    <font>
      <vertAlign val="superscript"/>
      <sz val="10"/>
      <color rgb="FF000000"/>
      <name val="Arial"/>
      <family val="2"/>
      <charset val="1"/>
    </font>
    <font>
      <sz val="10"/>
      <color rgb="FF000000"/>
      <name val="Arial"/>
      <family val="2"/>
      <charset val="1"/>
    </font>
    <font>
      <strike/>
      <sz val="11"/>
      <color theme="1"/>
      <name val="Calibri"/>
      <family val="2"/>
      <charset val="1"/>
    </font>
    <font>
      <b/>
      <sz val="18"/>
      <color rgb="FFFF0000"/>
      <name val="Calibri"/>
      <family val="2"/>
      <charset val="1"/>
    </font>
    <font>
      <sz val="10"/>
      <name val="Calibri"/>
      <family val="2"/>
      <charset val="1"/>
    </font>
    <font>
      <sz val="12"/>
      <name val="Arial"/>
      <family val="2"/>
      <charset val="1"/>
    </font>
    <font>
      <sz val="10"/>
      <color theme="1"/>
      <name val="Arial"/>
      <family val="2"/>
      <charset val="1"/>
    </font>
    <font>
      <b/>
      <sz val="8"/>
      <color theme="0"/>
      <name val="Calibri"/>
      <family val="2"/>
      <charset val="1"/>
    </font>
    <font>
      <b/>
      <sz val="8"/>
      <color theme="0"/>
      <name val="Tahoma"/>
      <family val="2"/>
      <charset val="1"/>
    </font>
    <font>
      <sz val="8"/>
      <color theme="1"/>
      <name val="Calibri"/>
      <family val="2"/>
      <charset val="1"/>
    </font>
    <font>
      <sz val="8"/>
      <name val="Tahoma"/>
      <family val="2"/>
      <charset val="1"/>
    </font>
    <font>
      <sz val="8"/>
      <name val="Calibri"/>
      <family val="2"/>
      <charset val="1"/>
    </font>
    <font>
      <b/>
      <sz val="8"/>
      <name val="Tahoma"/>
      <family val="2"/>
      <charset val="1"/>
    </font>
    <font>
      <sz val="16"/>
      <color theme="1"/>
      <name val="Calibri"/>
      <family val="2"/>
      <charset val="1"/>
    </font>
    <font>
      <b/>
      <sz val="10"/>
      <color rgb="FFFFFFFF"/>
      <name val="Arial"/>
      <family val="2"/>
      <charset val="1"/>
    </font>
    <font>
      <b/>
      <vertAlign val="superscript"/>
      <sz val="10"/>
      <color rgb="FFFFFFFF"/>
      <name val="Arial"/>
      <family val="2"/>
      <charset val="1"/>
    </font>
    <font>
      <sz val="8"/>
      <color rgb="FF363636"/>
      <name val="Tahoma"/>
      <family val="2"/>
      <charset val="1"/>
    </font>
    <font>
      <b/>
      <sz val="9"/>
      <color rgb="FF363636"/>
      <name val="Calibri"/>
      <family val="2"/>
      <charset val="1"/>
    </font>
    <font>
      <b/>
      <sz val="9"/>
      <color rgb="FFFFFFFF"/>
      <name val="Calibri"/>
      <family val="2"/>
      <charset val="1"/>
    </font>
    <font>
      <sz val="9"/>
      <color rgb="FF363636"/>
      <name val="Calibri"/>
      <family val="2"/>
      <charset val="1"/>
    </font>
    <font>
      <sz val="9"/>
      <color theme="1"/>
      <name val="Calibri"/>
      <family val="2"/>
      <charset val="1"/>
    </font>
    <font>
      <b/>
      <sz val="9"/>
      <color theme="1"/>
      <name val="Calibri"/>
      <family val="2"/>
      <charset val="1"/>
    </font>
    <font>
      <sz val="9"/>
      <color rgb="FFFFFFFF"/>
      <name val="Calibri"/>
      <family val="2"/>
      <charset val="1"/>
    </font>
    <font>
      <sz val="11"/>
      <color theme="1"/>
      <name val="Arial"/>
      <family val="2"/>
      <charset val="1"/>
    </font>
    <font>
      <b/>
      <sz val="10"/>
      <color theme="1"/>
      <name val="Arial"/>
      <family val="2"/>
      <charset val="1"/>
    </font>
    <font>
      <b/>
      <sz val="9"/>
      <name val="Calibri"/>
      <family val="2"/>
      <charset val="1"/>
    </font>
    <font>
      <b/>
      <sz val="12"/>
      <name val="Arial"/>
      <family val="2"/>
      <charset val="1"/>
    </font>
    <font>
      <b/>
      <sz val="9"/>
      <color rgb="FFFFFFFF"/>
      <name val="Arial"/>
      <family val="2"/>
      <charset val="1"/>
    </font>
    <font>
      <sz val="9"/>
      <name val="Arial"/>
      <family val="2"/>
      <charset val="1"/>
    </font>
    <font>
      <b/>
      <sz val="9"/>
      <name val="Arial"/>
      <family val="2"/>
      <charset val="1"/>
    </font>
    <font>
      <u/>
      <sz val="11"/>
      <color theme="1"/>
      <name val="Calibri"/>
      <family val="2"/>
      <charset val="1"/>
    </font>
    <font>
      <b/>
      <sz val="9"/>
      <name val="Times New Roman"/>
      <family val="1"/>
      <charset val="1"/>
    </font>
    <font>
      <sz val="12"/>
      <name val="Calibri"/>
      <family val="2"/>
      <charset val="1"/>
    </font>
    <font>
      <sz val="10"/>
      <color rgb="FFFFFFFF"/>
      <name val="Arial"/>
      <family val="2"/>
      <charset val="1"/>
    </font>
    <font>
      <b/>
      <sz val="14"/>
      <color rgb="FF333333"/>
      <name val="Calibri"/>
      <family val="2"/>
      <charset val="1"/>
    </font>
    <font>
      <sz val="10"/>
      <color rgb="FF333333"/>
      <name val="Arial"/>
      <family val="2"/>
      <charset val="1"/>
    </font>
    <font>
      <sz val="9"/>
      <color rgb="FF333333"/>
      <name val="Arial"/>
      <family val="2"/>
      <charset val="1"/>
    </font>
    <font>
      <sz val="9"/>
      <color rgb="FFFFFFFF"/>
      <name val="Arial"/>
      <family val="2"/>
      <charset val="1"/>
    </font>
    <font>
      <u/>
      <sz val="9"/>
      <name val="Arial"/>
      <family val="2"/>
      <charset val="1"/>
    </font>
    <font>
      <b/>
      <vertAlign val="superscript"/>
      <sz val="10"/>
      <color theme="1"/>
      <name val="Arial"/>
      <family val="2"/>
      <charset val="1"/>
    </font>
    <font>
      <sz val="10"/>
      <name val="Arial"/>
      <charset val="1"/>
    </font>
  </fonts>
  <fills count="11">
    <fill>
      <patternFill patternType="none"/>
    </fill>
    <fill>
      <patternFill patternType="gray125"/>
    </fill>
    <fill>
      <patternFill patternType="solid">
        <fgColor rgb="FFFFCC99"/>
        <bgColor rgb="FFD9D9D9"/>
      </patternFill>
    </fill>
    <fill>
      <patternFill patternType="solid">
        <fgColor rgb="FFA5A5A5"/>
        <bgColor rgb="FF95B3D7"/>
      </patternFill>
    </fill>
    <fill>
      <patternFill patternType="solid">
        <fgColor theme="0"/>
        <bgColor rgb="FFF5F5F5"/>
      </patternFill>
    </fill>
    <fill>
      <patternFill patternType="solid">
        <fgColor rgb="FF1380C4"/>
        <bgColor rgb="FF008080"/>
      </patternFill>
    </fill>
    <fill>
      <patternFill patternType="solid">
        <fgColor theme="0" tint="-0.14999847407452621"/>
        <bgColor rgb="FFDCDCDC"/>
      </patternFill>
    </fill>
    <fill>
      <patternFill patternType="solid">
        <fgColor theme="0" tint="-4.9989318521683403E-2"/>
        <bgColor rgb="FFF5F5F5"/>
      </patternFill>
    </fill>
    <fill>
      <patternFill patternType="solid">
        <fgColor rgb="FFFFFF00"/>
        <bgColor rgb="FFFFFF00"/>
      </patternFill>
    </fill>
    <fill>
      <patternFill patternType="solid">
        <fgColor rgb="FFF5F5F5"/>
        <bgColor rgb="FFF2F2F2"/>
      </patternFill>
    </fill>
    <fill>
      <patternFill patternType="solid">
        <fgColor rgb="FFDDDDDD"/>
        <bgColor rgb="FFDCDCDC"/>
      </patternFill>
    </fill>
  </fills>
  <borders count="6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right style="thin">
        <color auto="1"/>
      </right>
      <top/>
      <bottom/>
      <diagonal/>
    </border>
    <border>
      <left/>
      <right style="thin">
        <color auto="1"/>
      </right>
      <top style="thin">
        <color auto="1"/>
      </top>
      <bottom style="thin">
        <color auto="1"/>
      </bottom>
      <diagonal/>
    </border>
    <border>
      <left style="hair">
        <color auto="1"/>
      </left>
      <right/>
      <top/>
      <bottom/>
      <diagonal/>
    </border>
    <border>
      <left style="thin">
        <color auto="1"/>
      </left>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bottom/>
      <diagonal/>
    </border>
    <border>
      <left style="thin">
        <color auto="1"/>
      </left>
      <right style="medium">
        <color auto="1"/>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rgb="FF505050"/>
      </right>
      <top style="thin">
        <color auto="1"/>
      </top>
      <bottom style="thin">
        <color auto="1"/>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top style="medium">
        <color theme="4" tint="-0.249977111117893"/>
      </top>
      <bottom/>
      <diagonal/>
    </border>
    <border>
      <left style="medium">
        <color rgb="FF95B3D7"/>
      </left>
      <right/>
      <top style="medium">
        <color rgb="FF95B3D7"/>
      </top>
      <bottom style="medium">
        <color rgb="FF95B3D7"/>
      </bottom>
      <diagonal/>
    </border>
    <border>
      <left style="thin">
        <color rgb="FFDCDCDC"/>
      </left>
      <right style="thin">
        <color rgb="FFDCDCDC"/>
      </right>
      <top style="thin">
        <color rgb="FFDCDCDC"/>
      </top>
      <bottom style="thin">
        <color rgb="FFDCDCDC"/>
      </bottom>
      <diagonal/>
    </border>
    <border>
      <left/>
      <right/>
      <top style="medium">
        <color rgb="FF95B3D7"/>
      </top>
      <bottom style="medium">
        <color rgb="FF95B3D7"/>
      </bottom>
      <diagonal/>
    </border>
    <border>
      <left/>
      <right style="medium">
        <color rgb="FF95B3D7"/>
      </right>
      <top style="medium">
        <color rgb="FF95B3D7"/>
      </top>
      <bottom style="medium">
        <color rgb="FF95B3D7"/>
      </bottom>
      <diagonal/>
    </border>
    <border>
      <left style="thin">
        <color rgb="FFC0C0C0"/>
      </left>
      <right style="thin">
        <color rgb="FFC0C0C0"/>
      </right>
      <top style="thin">
        <color rgb="FFC0C0C0"/>
      </top>
      <bottom style="thin">
        <color rgb="FFC0C0C0"/>
      </bottom>
      <diagonal/>
    </border>
    <border>
      <left/>
      <right/>
      <top/>
      <bottom style="thin">
        <color theme="0" tint="-0.249977111117893"/>
      </bottom>
      <diagonal/>
    </border>
    <border>
      <left style="thin">
        <color rgb="FFC0C0C0"/>
      </left>
      <right style="thin">
        <color theme="0" tint="-0.249977111117893"/>
      </right>
      <top/>
      <bottom style="thin">
        <color theme="0" tint="-0.249977111117893"/>
      </bottom>
      <diagonal/>
    </border>
    <border>
      <left/>
      <right style="thin">
        <color rgb="FFC0C0C0"/>
      </right>
      <top style="thin">
        <color rgb="FFC0C0C0"/>
      </top>
      <bottom style="thin">
        <color rgb="FFC0C0C0"/>
      </bottom>
      <diagonal/>
    </border>
    <border>
      <left/>
      <right style="thin">
        <color theme="0" tint="-0.249977111117893"/>
      </right>
      <top/>
      <bottom/>
      <diagonal/>
    </border>
    <border>
      <left/>
      <right style="thin">
        <color rgb="FFC0C0C0"/>
      </right>
      <top/>
      <bottom/>
      <diagonal/>
    </border>
    <border>
      <left/>
      <right style="thin">
        <color rgb="FFC0C0C0"/>
      </right>
      <top/>
      <bottom style="thin">
        <color theme="0" tint="-0.14999847407452621"/>
      </bottom>
      <diagonal/>
    </border>
    <border>
      <left style="thin">
        <color rgb="FFC0C0C0"/>
      </left>
      <right style="thin">
        <color rgb="FFC0C0C0"/>
      </right>
      <top style="thin">
        <color rgb="FFC0C0C0"/>
      </top>
      <bottom/>
      <diagonal/>
    </border>
    <border>
      <left style="medium">
        <color auto="1"/>
      </left>
      <right/>
      <top style="medium">
        <color auto="1"/>
      </top>
      <bottom/>
      <diagonal/>
    </border>
    <border>
      <left/>
      <right/>
      <top style="medium">
        <color auto="1"/>
      </top>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auto="1"/>
      </left>
      <right/>
      <top/>
      <bottom style="thin">
        <color auto="1"/>
      </bottom>
      <diagonal/>
    </border>
    <border>
      <left/>
      <right style="medium">
        <color auto="1"/>
      </right>
      <top/>
      <bottom style="thin">
        <color auto="1"/>
      </bottom>
      <diagonal/>
    </border>
    <border>
      <left/>
      <right/>
      <top/>
      <bottom style="double">
        <color auto="1"/>
      </bottom>
      <diagonal/>
    </border>
  </borders>
  <cellStyleXfs count="31">
    <xf numFmtId="0" fontId="0" fillId="0" borderId="0"/>
    <xf numFmtId="164" fontId="92" fillId="0" borderId="0" applyBorder="0" applyProtection="0"/>
    <xf numFmtId="165" fontId="92" fillId="0" borderId="0" applyBorder="0" applyProtection="0"/>
    <xf numFmtId="164" fontId="92" fillId="0" borderId="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1" fillId="0" borderId="0"/>
    <xf numFmtId="0" fontId="1" fillId="0" borderId="0"/>
    <xf numFmtId="0" fontId="1" fillId="0" borderId="0"/>
    <xf numFmtId="0" fontId="5" fillId="0" borderId="0"/>
    <xf numFmtId="0" fontId="1" fillId="0" borderId="0"/>
    <xf numFmtId="0" fontId="1" fillId="0" borderId="0"/>
    <xf numFmtId="165" fontId="92" fillId="0" borderId="0" applyBorder="0" applyProtection="0"/>
    <xf numFmtId="0" fontId="46" fillId="2" borderId="1" applyProtection="0"/>
    <xf numFmtId="0" fontId="47" fillId="3" borderId="2" applyProtection="0"/>
  </cellStyleXfs>
  <cellXfs count="934">
    <xf numFmtId="0" fontId="0" fillId="0" borderId="0" xfId="0"/>
    <xf numFmtId="0" fontId="32" fillId="5" borderId="3" xfId="17" applyFont="1" applyFill="1" applyBorder="1" applyAlignment="1">
      <alignment horizontal="left"/>
    </xf>
    <xf numFmtId="0" fontId="4" fillId="4" borderId="3" xfId="17" applyFont="1" applyFill="1" applyBorder="1" applyAlignment="1">
      <alignment horizontal="left"/>
    </xf>
    <xf numFmtId="0" fontId="32" fillId="5" borderId="3" xfId="17" applyFont="1" applyFill="1" applyBorder="1" applyAlignment="1">
      <alignment horizontal="center" vertical="top" wrapText="1"/>
    </xf>
    <xf numFmtId="0" fontId="32" fillId="5" borderId="3" xfId="17" applyFont="1" applyFill="1" applyBorder="1" applyAlignment="1">
      <alignment horizontal="left" vertical="center" wrapText="1"/>
    </xf>
    <xf numFmtId="0" fontId="32" fillId="5" borderId="3" xfId="0" applyFont="1" applyFill="1" applyBorder="1" applyAlignment="1">
      <alignment horizontal="center"/>
    </xf>
    <xf numFmtId="0" fontId="32" fillId="5" borderId="9" xfId="0" applyFont="1" applyFill="1" applyBorder="1" applyAlignment="1">
      <alignment horizontal="center"/>
    </xf>
    <xf numFmtId="0" fontId="32" fillId="5" borderId="14" xfId="0" applyFont="1" applyFill="1" applyBorder="1" applyAlignment="1">
      <alignment horizontal="center"/>
    </xf>
    <xf numFmtId="0" fontId="38" fillId="4" borderId="0" xfId="17" applyFont="1" applyFill="1" applyAlignment="1">
      <alignment horizontal="justify" wrapText="1"/>
    </xf>
    <xf numFmtId="0" fontId="25" fillId="4" borderId="0" xfId="0" applyFont="1" applyFill="1" applyAlignment="1">
      <alignment horizontal="left" wrapText="1"/>
    </xf>
    <xf numFmtId="0" fontId="13" fillId="5" borderId="3" xfId="14" applyFont="1" applyFill="1" applyBorder="1" applyAlignment="1">
      <alignment horizontal="center" vertical="center" wrapText="1"/>
    </xf>
    <xf numFmtId="0" fontId="19" fillId="5" borderId="3" xfId="14" applyFont="1" applyFill="1" applyBorder="1" applyAlignment="1">
      <alignment horizontal="center" vertical="center" wrapText="1"/>
    </xf>
    <xf numFmtId="0" fontId="14" fillId="4" borderId="0" xfId="14" applyFont="1" applyFill="1" applyAlignment="1">
      <alignment horizontal="right" vertical="center" wrapText="1"/>
    </xf>
    <xf numFmtId="0" fontId="14" fillId="4" borderId="0" xfId="14" applyFont="1" applyFill="1" applyAlignment="1">
      <alignment horizontal="left" vertical="center" indent="1"/>
    </xf>
    <xf numFmtId="0" fontId="14" fillId="4" borderId="0" xfId="14" applyFont="1" applyFill="1" applyAlignment="1">
      <alignment horizontal="left" vertical="center"/>
    </xf>
    <xf numFmtId="0" fontId="1" fillId="0" borderId="0" xfId="7"/>
    <xf numFmtId="0" fontId="6" fillId="0" borderId="0" xfId="7" applyFont="1"/>
    <xf numFmtId="0" fontId="8" fillId="0" borderId="0" xfId="7" applyFont="1"/>
    <xf numFmtId="0" fontId="9" fillId="0" borderId="0" xfId="7" applyFont="1"/>
    <xf numFmtId="0" fontId="10" fillId="0" borderId="0" xfId="7" applyFont="1"/>
    <xf numFmtId="0" fontId="0" fillId="4" borderId="0" xfId="0" applyFill="1"/>
    <xf numFmtId="0" fontId="1" fillId="4" borderId="0" xfId="6" applyFill="1"/>
    <xf numFmtId="0" fontId="11" fillId="4" borderId="0" xfId="7" applyFont="1" applyFill="1"/>
    <xf numFmtId="0" fontId="12" fillId="4" borderId="0" xfId="6" applyFont="1" applyFill="1"/>
    <xf numFmtId="0" fontId="13" fillId="5" borderId="3" xfId="14" applyFont="1" applyFill="1" applyBorder="1" applyAlignment="1">
      <alignment horizontal="center" vertical="center" wrapText="1"/>
    </xf>
    <xf numFmtId="0" fontId="14" fillId="4" borderId="4" xfId="14" applyFont="1" applyFill="1" applyBorder="1" applyAlignment="1">
      <alignment horizontal="left" vertical="center" wrapText="1" indent="1"/>
    </xf>
    <xf numFmtId="0" fontId="14" fillId="4" borderId="4" xfId="14" applyFont="1" applyFill="1" applyBorder="1" applyAlignment="1">
      <alignment horizontal="right" vertical="center" wrapText="1"/>
    </xf>
    <xf numFmtId="0" fontId="13" fillId="5" borderId="4" xfId="14" applyFont="1" applyFill="1" applyBorder="1" applyAlignment="1">
      <alignment horizontal="left" vertical="center" wrapText="1" indent="1"/>
    </xf>
    <xf numFmtId="166" fontId="13" fillId="5" borderId="4" xfId="14" applyNumberFormat="1" applyFont="1" applyFill="1" applyBorder="1" applyAlignment="1">
      <alignment vertical="center" wrapText="1"/>
    </xf>
    <xf numFmtId="164" fontId="13" fillId="5" borderId="4" xfId="1" applyFont="1" applyFill="1" applyBorder="1" applyAlignment="1" applyProtection="1">
      <alignment horizontal="right" vertical="center" wrapText="1"/>
    </xf>
    <xf numFmtId="0" fontId="14" fillId="4" borderId="4" xfId="14" applyFont="1" applyFill="1" applyBorder="1" applyAlignment="1">
      <alignment vertical="center" wrapText="1"/>
    </xf>
    <xf numFmtId="164" fontId="14" fillId="4" borderId="4" xfId="1" applyFont="1" applyFill="1" applyBorder="1" applyAlignment="1" applyProtection="1">
      <alignment horizontal="right" vertical="center" wrapText="1"/>
    </xf>
    <xf numFmtId="0" fontId="15" fillId="4" borderId="4" xfId="14" applyFont="1" applyFill="1" applyBorder="1" applyAlignment="1">
      <alignment horizontal="left" vertical="center" wrapText="1" indent="2"/>
    </xf>
    <xf numFmtId="166" fontId="15" fillId="4" borderId="4" xfId="14" applyNumberFormat="1" applyFont="1" applyFill="1" applyBorder="1" applyAlignment="1">
      <alignment vertical="center" wrapText="1"/>
    </xf>
    <xf numFmtId="164" fontId="15" fillId="4" borderId="4" xfId="1" applyFont="1" applyFill="1" applyBorder="1" applyAlignment="1" applyProtection="1">
      <alignment horizontal="right" vertical="center" wrapText="1"/>
    </xf>
    <xf numFmtId="0" fontId="14" fillId="4" borderId="4" xfId="14" applyFont="1" applyFill="1" applyBorder="1" applyAlignment="1">
      <alignment horizontal="left" vertical="center" wrapText="1" indent="3"/>
    </xf>
    <xf numFmtId="166" fontId="14" fillId="4" borderId="4" xfId="14" applyNumberFormat="1" applyFont="1" applyFill="1" applyBorder="1" applyAlignment="1">
      <alignment vertical="center" wrapText="1"/>
    </xf>
    <xf numFmtId="0" fontId="14" fillId="4" borderId="4" xfId="14" applyFont="1" applyFill="1" applyBorder="1" applyAlignment="1">
      <alignment horizontal="left" vertical="center" wrapText="1" indent="2"/>
    </xf>
    <xf numFmtId="0" fontId="15" fillId="4" borderId="4" xfId="14" applyFont="1" applyFill="1" applyBorder="1" applyAlignment="1">
      <alignment horizontal="left" vertical="center" wrapText="1" indent="3"/>
    </xf>
    <xf numFmtId="167" fontId="14" fillId="4" borderId="4" xfId="14" applyNumberFormat="1" applyFont="1" applyFill="1" applyBorder="1" applyAlignment="1">
      <alignment vertical="center" wrapText="1"/>
    </xf>
    <xf numFmtId="167" fontId="15" fillId="4" borderId="4" xfId="14" applyNumberFormat="1" applyFont="1" applyFill="1" applyBorder="1" applyAlignment="1">
      <alignment vertical="center" wrapText="1"/>
    </xf>
    <xf numFmtId="0" fontId="14" fillId="4" borderId="4" xfId="14" applyFont="1" applyFill="1" applyBorder="1" applyAlignment="1">
      <alignment horizontal="left" vertical="center" wrapText="1"/>
    </xf>
    <xf numFmtId="0" fontId="14" fillId="4" borderId="4" xfId="14" applyFont="1" applyFill="1" applyBorder="1" applyAlignment="1">
      <alignment horizontal="center" vertical="center" wrapText="1"/>
    </xf>
    <xf numFmtId="166" fontId="13" fillId="5" borderId="3" xfId="14" applyNumberFormat="1" applyFont="1" applyFill="1" applyBorder="1" applyAlignment="1">
      <alignment horizontal="right" vertical="center" wrapText="1"/>
    </xf>
    <xf numFmtId="164" fontId="13" fillId="5" borderId="3" xfId="1" applyFont="1" applyFill="1" applyBorder="1" applyAlignment="1" applyProtection="1">
      <alignment horizontal="right" vertical="center" wrapText="1"/>
    </xf>
    <xf numFmtId="0" fontId="12" fillId="4" borderId="0" xfId="7" applyFont="1" applyFill="1"/>
    <xf numFmtId="0" fontId="16" fillId="5" borderId="3" xfId="14" applyFont="1" applyFill="1" applyBorder="1" applyAlignment="1">
      <alignment horizontal="center" vertical="center" wrapText="1"/>
    </xf>
    <xf numFmtId="0" fontId="15" fillId="4" borderId="3" xfId="14" applyFont="1" applyFill="1" applyBorder="1" applyAlignment="1">
      <alignment horizontal="left" vertical="center" wrapText="1" indent="1"/>
    </xf>
    <xf numFmtId="166" fontId="15" fillId="4" borderId="3" xfId="14" applyNumberFormat="1" applyFont="1" applyFill="1" applyBorder="1" applyAlignment="1">
      <alignment horizontal="right" vertical="center" wrapText="1"/>
    </xf>
    <xf numFmtId="166" fontId="17" fillId="4" borderId="4" xfId="14" applyNumberFormat="1" applyFont="1" applyFill="1" applyBorder="1" applyAlignment="1">
      <alignment horizontal="right" vertical="center" wrapText="1"/>
    </xf>
    <xf numFmtId="166" fontId="14" fillId="4" borderId="4" xfId="14" applyNumberFormat="1" applyFont="1" applyFill="1" applyBorder="1" applyAlignment="1">
      <alignment horizontal="right" vertical="center" wrapText="1"/>
    </xf>
    <xf numFmtId="167" fontId="14" fillId="4" borderId="4" xfId="14" applyNumberFormat="1" applyFont="1" applyFill="1" applyBorder="1" applyAlignment="1">
      <alignment horizontal="right" vertical="center" wrapText="1"/>
    </xf>
    <xf numFmtId="0" fontId="15" fillId="4" borderId="4" xfId="14" applyFont="1" applyFill="1" applyBorder="1" applyAlignment="1">
      <alignment horizontal="left" vertical="center" wrapText="1" indent="1"/>
    </xf>
    <xf numFmtId="166" fontId="15" fillId="4" borderId="4" xfId="14" applyNumberFormat="1" applyFont="1" applyFill="1" applyBorder="1" applyAlignment="1">
      <alignment horizontal="right" vertical="center" wrapText="1"/>
    </xf>
    <xf numFmtId="167" fontId="15" fillId="4" borderId="4" xfId="14" applyNumberFormat="1" applyFont="1" applyFill="1" applyBorder="1" applyAlignment="1">
      <alignment horizontal="right" vertical="center" wrapText="1"/>
    </xf>
    <xf numFmtId="0" fontId="18" fillId="4" borderId="4" xfId="14" applyFont="1" applyFill="1" applyBorder="1" applyAlignment="1">
      <alignment horizontal="left" vertical="center" wrapText="1" indent="4"/>
    </xf>
    <xf numFmtId="166" fontId="18" fillId="4" borderId="4" xfId="14" applyNumberFormat="1" applyFont="1" applyFill="1" applyBorder="1" applyAlignment="1">
      <alignment vertical="center" wrapText="1"/>
    </xf>
    <xf numFmtId="167" fontId="18" fillId="4" borderId="4" xfId="14" applyNumberFormat="1" applyFont="1" applyFill="1" applyBorder="1" applyAlignment="1">
      <alignment vertical="center" wrapText="1"/>
    </xf>
    <xf numFmtId="0" fontId="14" fillId="4" borderId="0" xfId="14" applyFont="1" applyFill="1" applyAlignment="1">
      <alignment horizontal="right" vertical="center" wrapText="1"/>
    </xf>
    <xf numFmtId="0" fontId="14" fillId="4" borderId="5" xfId="14" applyFont="1" applyFill="1" applyBorder="1" applyAlignment="1">
      <alignment horizontal="left" vertical="center" wrapText="1" indent="1"/>
    </xf>
    <xf numFmtId="166" fontId="14" fillId="4" borderId="6" xfId="14" applyNumberFormat="1" applyFont="1" applyFill="1" applyBorder="1" applyAlignment="1">
      <alignment horizontal="right" vertical="center" wrapText="1"/>
    </xf>
    <xf numFmtId="166" fontId="14" fillId="4" borderId="7" xfId="14" applyNumberFormat="1" applyFont="1" applyFill="1" applyBorder="1" applyAlignment="1">
      <alignment horizontal="right" vertical="center" wrapText="1"/>
    </xf>
    <xf numFmtId="0" fontId="14" fillId="4" borderId="4" xfId="14" applyFont="1" applyFill="1" applyBorder="1" applyAlignment="1">
      <alignment horizontal="left" vertical="center" indent="1"/>
    </xf>
    <xf numFmtId="0" fontId="14" fillId="4" borderId="8" xfId="14" applyFont="1" applyFill="1" applyBorder="1" applyAlignment="1">
      <alignment horizontal="right" vertical="center"/>
    </xf>
    <xf numFmtId="166" fontId="15" fillId="4" borderId="8" xfId="14" applyNumberFormat="1" applyFont="1" applyFill="1" applyBorder="1" applyAlignment="1">
      <alignment vertical="center" wrapText="1"/>
    </xf>
    <xf numFmtId="165" fontId="1" fillId="4" borderId="0" xfId="2" applyFont="1" applyFill="1" applyBorder="1" applyProtection="1"/>
    <xf numFmtId="0" fontId="14" fillId="4" borderId="4" xfId="14" applyFont="1" applyFill="1" applyBorder="1" applyAlignment="1">
      <alignment horizontal="left" vertical="center" indent="2"/>
    </xf>
    <xf numFmtId="0" fontId="14" fillId="4" borderId="8" xfId="14" applyFont="1" applyFill="1" applyBorder="1" applyAlignment="1">
      <alignment vertical="center"/>
    </xf>
    <xf numFmtId="168" fontId="1" fillId="4" borderId="0" xfId="2" applyNumberFormat="1" applyFont="1" applyFill="1" applyBorder="1" applyProtection="1"/>
    <xf numFmtId="0" fontId="14" fillId="4" borderId="4" xfId="14" applyFont="1" applyFill="1" applyBorder="1" applyAlignment="1">
      <alignment horizontal="left" vertical="center" wrapText="1" indent="4"/>
    </xf>
    <xf numFmtId="166" fontId="14" fillId="4" borderId="8" xfId="14" applyNumberFormat="1" applyFont="1" applyFill="1" applyBorder="1" applyAlignment="1">
      <alignment vertical="center" wrapText="1"/>
    </xf>
    <xf numFmtId="0" fontId="18" fillId="4" borderId="4" xfId="14" applyFont="1" applyFill="1" applyBorder="1" applyAlignment="1">
      <alignment horizontal="left" vertical="center" wrapText="1" indent="5"/>
    </xf>
    <xf numFmtId="166" fontId="18" fillId="4" borderId="8" xfId="14" applyNumberFormat="1" applyFont="1" applyFill="1" applyBorder="1" applyAlignment="1">
      <alignment vertical="center" wrapText="1"/>
    </xf>
    <xf numFmtId="0" fontId="14" fillId="4" borderId="8" xfId="14" applyFont="1" applyFill="1" applyBorder="1" applyAlignment="1">
      <alignment vertical="center" wrapText="1"/>
    </xf>
    <xf numFmtId="167" fontId="15" fillId="4" borderId="8" xfId="14" applyNumberFormat="1" applyFont="1" applyFill="1" applyBorder="1" applyAlignment="1">
      <alignment vertical="center" wrapText="1"/>
    </xf>
    <xf numFmtId="167" fontId="14" fillId="4" borderId="8" xfId="14" applyNumberFormat="1" applyFont="1" applyFill="1" applyBorder="1" applyAlignment="1">
      <alignment vertical="center" wrapText="1"/>
    </xf>
    <xf numFmtId="4" fontId="1" fillId="4" borderId="0" xfId="6" applyNumberFormat="1" applyFill="1"/>
    <xf numFmtId="4" fontId="10" fillId="4" borderId="0" xfId="0" applyNumberFormat="1" applyFont="1" applyFill="1"/>
    <xf numFmtId="166" fontId="13" fillId="5" borderId="8" xfId="14" applyNumberFormat="1" applyFont="1" applyFill="1" applyBorder="1" applyAlignment="1">
      <alignment vertical="center" wrapText="1"/>
    </xf>
    <xf numFmtId="0" fontId="14" fillId="4" borderId="4" xfId="14" applyFont="1" applyFill="1" applyBorder="1" applyAlignment="1">
      <alignment horizontal="left" vertical="center"/>
    </xf>
    <xf numFmtId="0" fontId="13" fillId="5" borderId="3" xfId="14" applyFont="1" applyFill="1" applyBorder="1" applyAlignment="1">
      <alignment horizontal="left" vertical="center" wrapText="1" indent="1"/>
    </xf>
    <xf numFmtId="166" fontId="13" fillId="5" borderId="3" xfId="14" applyNumberFormat="1" applyFont="1" applyFill="1" applyBorder="1" applyAlignment="1">
      <alignment vertical="center" wrapText="1"/>
    </xf>
    <xf numFmtId="169" fontId="20" fillId="5" borderId="3" xfId="0" applyNumberFormat="1" applyFont="1" applyFill="1" applyBorder="1" applyAlignment="1">
      <alignment horizontal="center" vertical="center"/>
    </xf>
    <xf numFmtId="1" fontId="21" fillId="5" borderId="9" xfId="0" applyNumberFormat="1" applyFont="1" applyFill="1" applyBorder="1" applyAlignment="1">
      <alignment horizontal="center" vertical="center"/>
    </xf>
    <xf numFmtId="169" fontId="22" fillId="4" borderId="4" xfId="0" applyNumberFormat="1" applyFont="1" applyFill="1" applyBorder="1" applyAlignment="1">
      <alignment horizontal="left" vertical="center"/>
    </xf>
    <xf numFmtId="169" fontId="23" fillId="4" borderId="4" xfId="0" applyNumberFormat="1" applyFont="1" applyFill="1" applyBorder="1" applyAlignment="1">
      <alignment vertical="center"/>
    </xf>
    <xf numFmtId="169" fontId="23" fillId="4" borderId="8" xfId="0" applyNumberFormat="1" applyFont="1" applyFill="1" applyBorder="1" applyAlignment="1">
      <alignment vertical="center"/>
    </xf>
    <xf numFmtId="4" fontId="24" fillId="5" borderId="3" xfId="0" applyNumberFormat="1" applyFont="1" applyFill="1" applyBorder="1" applyAlignment="1" applyProtection="1">
      <alignment horizontal="center" vertical="center"/>
      <protection locked="0"/>
    </xf>
    <xf numFmtId="170" fontId="24" fillId="5" borderId="9" xfId="0" applyNumberFormat="1" applyFont="1" applyFill="1" applyBorder="1" applyAlignment="1">
      <alignment horizontal="right" vertical="center"/>
    </xf>
    <xf numFmtId="169" fontId="26" fillId="4" borderId="10" xfId="0" applyNumberFormat="1" applyFont="1" applyFill="1" applyBorder="1" applyAlignment="1" applyProtection="1">
      <alignment horizontal="left" vertical="center"/>
      <protection locked="0"/>
    </xf>
    <xf numFmtId="170" fontId="26" fillId="4" borderId="0" xfId="0" applyNumberFormat="1" applyFont="1" applyFill="1" applyAlignment="1" applyProtection="1">
      <alignment horizontal="right" vertical="center"/>
      <protection locked="0"/>
    </xf>
    <xf numFmtId="0" fontId="4" fillId="4" borderId="0" xfId="17" applyFont="1" applyFill="1"/>
    <xf numFmtId="0" fontId="27" fillId="4" borderId="0" xfId="17" applyFont="1" applyFill="1"/>
    <xf numFmtId="0" fontId="28" fillId="4" borderId="0" xfId="17" applyFont="1" applyFill="1"/>
    <xf numFmtId="0" fontId="29" fillId="4" borderId="0" xfId="17" applyFont="1" applyFill="1"/>
    <xf numFmtId="0" fontId="30" fillId="4" borderId="0" xfId="17" applyFont="1" applyFill="1"/>
    <xf numFmtId="0" fontId="4" fillId="4" borderId="0" xfId="17" applyFont="1" applyFill="1" applyAlignment="1">
      <alignment horizontal="left"/>
    </xf>
    <xf numFmtId="0" fontId="31" fillId="4" borderId="0" xfId="17" applyFont="1" applyFill="1"/>
    <xf numFmtId="0" fontId="32" fillId="4" borderId="0" xfId="17" applyFont="1" applyFill="1"/>
    <xf numFmtId="0" fontId="33" fillId="4" borderId="0" xfId="17" applyFont="1" applyFill="1"/>
    <xf numFmtId="0" fontId="32" fillId="5" borderId="3" xfId="17" applyFont="1" applyFill="1" applyBorder="1"/>
    <xf numFmtId="0" fontId="4" fillId="4" borderId="3" xfId="17" applyFont="1" applyFill="1" applyBorder="1" applyAlignment="1" applyProtection="1">
      <alignment horizontal="right"/>
      <protection locked="0"/>
    </xf>
    <xf numFmtId="171" fontId="4" fillId="4" borderId="0" xfId="17" applyNumberFormat="1" applyFont="1" applyFill="1"/>
    <xf numFmtId="0" fontId="4" fillId="4" borderId="11" xfId="17" applyFont="1" applyFill="1" applyBorder="1" applyAlignment="1" applyProtection="1">
      <alignment horizontal="right"/>
      <protection locked="0"/>
    </xf>
    <xf numFmtId="0" fontId="4" fillId="4" borderId="12" xfId="17" applyFont="1" applyFill="1" applyBorder="1"/>
    <xf numFmtId="0" fontId="32" fillId="5" borderId="3" xfId="17" applyFont="1" applyFill="1" applyBorder="1" applyProtection="1">
      <protection locked="0"/>
    </xf>
    <xf numFmtId="0" fontId="4" fillId="0" borderId="3" xfId="17" applyFont="1" applyBorder="1" applyAlignment="1" applyProtection="1">
      <alignment horizontal="right"/>
      <protection locked="0"/>
    </xf>
    <xf numFmtId="0" fontId="4" fillId="4" borderId="0" xfId="17" applyFont="1" applyFill="1" applyProtection="1">
      <protection locked="0"/>
    </xf>
    <xf numFmtId="0" fontId="4" fillId="0" borderId="0" xfId="17" applyFont="1"/>
    <xf numFmtId="0" fontId="32" fillId="0" borderId="0" xfId="17" applyFont="1"/>
    <xf numFmtId="0" fontId="32" fillId="5" borderId="3" xfId="17" applyFont="1" applyFill="1" applyBorder="1" applyAlignment="1">
      <alignment horizontal="justify"/>
    </xf>
    <xf numFmtId="2" fontId="4" fillId="0" borderId="3" xfId="17" applyNumberFormat="1" applyFont="1" applyBorder="1" applyAlignment="1" applyProtection="1">
      <alignment horizontal="right"/>
      <protection locked="0"/>
    </xf>
    <xf numFmtId="0" fontId="35" fillId="0" borderId="0" xfId="17" applyFont="1"/>
    <xf numFmtId="0" fontId="9" fillId="4" borderId="0" xfId="17" applyFont="1" applyFill="1" applyAlignment="1">
      <alignment horizontal="left"/>
    </xf>
    <xf numFmtId="172" fontId="4" fillId="4" borderId="0" xfId="17" applyNumberFormat="1" applyFont="1" applyFill="1" applyAlignment="1">
      <alignment horizontal="left"/>
    </xf>
    <xf numFmtId="0" fontId="32" fillId="5" borderId="3" xfId="17" applyFont="1" applyFill="1" applyBorder="1" applyAlignment="1">
      <alignment horizontal="justify" vertical="top" wrapText="1"/>
    </xf>
    <xf numFmtId="172" fontId="4" fillId="4" borderId="3" xfId="17" applyNumberFormat="1" applyFont="1" applyFill="1" applyBorder="1" applyAlignment="1" applyProtection="1">
      <alignment horizontal="right"/>
      <protection locked="0"/>
    </xf>
    <xf numFmtId="0" fontId="32" fillId="5" borderId="13" xfId="17" applyFont="1" applyFill="1" applyBorder="1" applyAlignment="1">
      <alignment horizontal="justify" vertical="top" wrapText="1"/>
    </xf>
    <xf numFmtId="0" fontId="4" fillId="4" borderId="0" xfId="17" applyFont="1" applyFill="1" applyAlignment="1">
      <alignment horizontal="center"/>
    </xf>
    <xf numFmtId="0" fontId="36" fillId="4" borderId="0" xfId="17" applyFont="1" applyFill="1"/>
    <xf numFmtId="0" fontId="4" fillId="4" borderId="0" xfId="17" applyFont="1" applyFill="1" applyAlignment="1" applyProtection="1">
      <alignment horizontal="right"/>
      <protection locked="0"/>
    </xf>
    <xf numFmtId="0" fontId="37" fillId="4" borderId="0" xfId="17" applyFont="1" applyFill="1"/>
    <xf numFmtId="0" fontId="9" fillId="4" borderId="0" xfId="0" applyFont="1" applyFill="1" applyAlignment="1">
      <alignment horizontal="left"/>
    </xf>
    <xf numFmtId="0" fontId="0" fillId="4" borderId="0" xfId="0" applyFill="1" applyAlignment="1">
      <alignment horizontal="center"/>
    </xf>
    <xf numFmtId="0" fontId="0" fillId="4" borderId="0" xfId="0" applyFill="1" applyAlignment="1">
      <alignment horizontal="left"/>
    </xf>
    <xf numFmtId="0" fontId="32" fillId="5" borderId="3" xfId="0" applyFont="1" applyFill="1" applyBorder="1" applyAlignment="1">
      <alignment horizontal="center"/>
    </xf>
    <xf numFmtId="0" fontId="32" fillId="5" borderId="15" xfId="0" applyFont="1" applyFill="1" applyBorder="1" applyAlignment="1">
      <alignment horizontal="right"/>
    </xf>
    <xf numFmtId="0" fontId="32" fillId="5" borderId="16" xfId="0" applyFont="1" applyFill="1" applyBorder="1" applyAlignment="1">
      <alignment horizontal="right"/>
    </xf>
    <xf numFmtId="0" fontId="0" fillId="4" borderId="11" xfId="0" applyFill="1" applyBorder="1"/>
    <xf numFmtId="0" fontId="4" fillId="4" borderId="9" xfId="0" applyFont="1" applyFill="1" applyBorder="1"/>
    <xf numFmtId="0" fontId="23" fillId="4" borderId="16" xfId="0" applyFont="1" applyFill="1" applyBorder="1" applyAlignment="1">
      <alignment horizontal="center" vertical="center"/>
    </xf>
    <xf numFmtId="3" fontId="23" fillId="4" borderId="16" xfId="0" applyNumberFormat="1" applyFont="1" applyFill="1" applyBorder="1" applyAlignment="1">
      <alignment horizontal="center" vertical="center"/>
    </xf>
    <xf numFmtId="0" fontId="26" fillId="4" borderId="16" xfId="0" applyFont="1" applyFill="1" applyBorder="1" applyAlignment="1">
      <alignment horizontal="center" vertical="center"/>
    </xf>
    <xf numFmtId="0" fontId="23" fillId="4" borderId="16" xfId="0" applyFont="1" applyFill="1" applyBorder="1" applyAlignment="1">
      <alignment horizontal="center" vertical="center" wrapText="1"/>
    </xf>
    <xf numFmtId="0" fontId="39" fillId="4" borderId="0" xfId="17" applyFont="1" applyFill="1"/>
    <xf numFmtId="0" fontId="9" fillId="4" borderId="0" xfId="17" applyFont="1" applyFill="1"/>
    <xf numFmtId="0" fontId="32" fillId="5" borderId="3" xfId="17" applyFont="1" applyFill="1" applyBorder="1" applyAlignment="1">
      <alignment horizontal="left" vertical="center" wrapText="1"/>
    </xf>
    <xf numFmtId="0" fontId="32" fillId="4" borderId="0" xfId="17" applyFont="1" applyFill="1" applyAlignment="1">
      <alignment horizontal="center"/>
    </xf>
    <xf numFmtId="0" fontId="32" fillId="5" borderId="13" xfId="17" applyFont="1" applyFill="1" applyBorder="1" applyAlignment="1">
      <alignment horizontal="left" vertical="top" wrapText="1"/>
    </xf>
    <xf numFmtId="0" fontId="32" fillId="5" borderId="16" xfId="17" applyFont="1" applyFill="1" applyBorder="1" applyAlignment="1">
      <alignment horizontal="left" vertical="top" wrapText="1"/>
    </xf>
    <xf numFmtId="0" fontId="4" fillId="4" borderId="3" xfId="17" applyFont="1" applyFill="1" applyBorder="1" applyAlignment="1">
      <alignment horizontal="left"/>
    </xf>
    <xf numFmtId="0" fontId="4" fillId="4" borderId="3" xfId="17" applyFont="1" applyFill="1" applyBorder="1" applyAlignment="1">
      <alignment horizontal="center"/>
    </xf>
    <xf numFmtId="164" fontId="4" fillId="4" borderId="3" xfId="3" applyFont="1" applyFill="1" applyBorder="1" applyAlignment="1" applyProtection="1">
      <alignment horizontal="right"/>
      <protection locked="0"/>
    </xf>
    <xf numFmtId="164" fontId="4" fillId="4" borderId="3" xfId="3" applyFont="1" applyFill="1" applyBorder="1" applyAlignment="1" applyProtection="1">
      <alignment horizontal="right"/>
    </xf>
    <xf numFmtId="0" fontId="32" fillId="5" borderId="3" xfId="17" applyFont="1" applyFill="1" applyBorder="1" applyAlignment="1">
      <alignment horizontal="left"/>
    </xf>
    <xf numFmtId="164" fontId="32" fillId="5" borderId="3" xfId="3" applyFont="1" applyFill="1" applyBorder="1" applyProtection="1"/>
    <xf numFmtId="164" fontId="32" fillId="4" borderId="0" xfId="17" applyNumberFormat="1" applyFont="1" applyFill="1"/>
    <xf numFmtId="0" fontId="32" fillId="4" borderId="0" xfId="17" applyFont="1" applyFill="1" applyAlignment="1">
      <alignment horizontal="left"/>
    </xf>
    <xf numFmtId="0" fontId="32" fillId="5" borderId="3" xfId="17" applyFont="1" applyFill="1" applyBorder="1" applyAlignment="1">
      <alignment horizontal="left" vertical="center"/>
    </xf>
    <xf numFmtId="164" fontId="4" fillId="0" borderId="3" xfId="3" applyFont="1" applyBorder="1" applyProtection="1">
      <protection locked="0"/>
    </xf>
    <xf numFmtId="164" fontId="4" fillId="0" borderId="3" xfId="3" applyFont="1" applyBorder="1" applyProtection="1"/>
    <xf numFmtId="164" fontId="4" fillId="4" borderId="0" xfId="17" applyNumberFormat="1" applyFont="1" applyFill="1"/>
    <xf numFmtId="0" fontId="3" fillId="4" borderId="0" xfId="17" applyFill="1"/>
    <xf numFmtId="0" fontId="30" fillId="4" borderId="0" xfId="17" applyFont="1" applyFill="1" applyAlignment="1">
      <alignment horizontal="left"/>
    </xf>
    <xf numFmtId="0" fontId="39" fillId="4" borderId="0" xfId="17" applyFont="1" applyFill="1" applyAlignment="1">
      <alignment horizontal="left"/>
    </xf>
    <xf numFmtId="0" fontId="31" fillId="4" borderId="0" xfId="17" applyFont="1" applyFill="1" applyAlignment="1">
      <alignment horizontal="left"/>
    </xf>
    <xf numFmtId="0" fontId="32" fillId="4" borderId="3" xfId="17" applyFont="1" applyFill="1" applyBorder="1" applyAlignment="1">
      <alignment horizontal="left"/>
    </xf>
    <xf numFmtId="0" fontId="32" fillId="4" borderId="3" xfId="17" applyFont="1" applyFill="1" applyBorder="1"/>
    <xf numFmtId="173" fontId="4" fillId="4" borderId="3" xfId="3" applyNumberFormat="1" applyFont="1" applyFill="1" applyBorder="1" applyAlignment="1" applyProtection="1">
      <alignment horizontal="right"/>
      <protection locked="0"/>
    </xf>
    <xf numFmtId="0" fontId="4" fillId="4" borderId="3" xfId="17" applyFont="1" applyFill="1" applyBorder="1" applyAlignment="1">
      <alignment horizontal="left" wrapText="1"/>
    </xf>
    <xf numFmtId="173" fontId="32" fillId="5" borderId="3" xfId="3" applyNumberFormat="1" applyFont="1" applyFill="1" applyBorder="1" applyAlignment="1" applyProtection="1">
      <alignment horizontal="right"/>
    </xf>
    <xf numFmtId="164" fontId="32" fillId="5" borderId="3" xfId="3" applyFont="1" applyFill="1" applyBorder="1" applyAlignment="1" applyProtection="1">
      <alignment horizontal="right"/>
    </xf>
    <xf numFmtId="1" fontId="4" fillId="5" borderId="3" xfId="17" applyNumberFormat="1" applyFont="1" applyFill="1" applyBorder="1" applyAlignment="1">
      <alignment horizontal="right"/>
    </xf>
    <xf numFmtId="0" fontId="32" fillId="5" borderId="3" xfId="17" applyFont="1" applyFill="1" applyBorder="1" applyAlignment="1">
      <alignment horizontal="center"/>
    </xf>
    <xf numFmtId="174" fontId="32" fillId="4" borderId="3" xfId="17" applyNumberFormat="1" applyFont="1" applyFill="1" applyBorder="1" applyAlignment="1">
      <alignment horizontal="center"/>
    </xf>
    <xf numFmtId="175" fontId="32" fillId="4" borderId="3" xfId="17" applyNumberFormat="1" applyFont="1" applyFill="1" applyBorder="1"/>
    <xf numFmtId="175" fontId="4" fillId="4" borderId="3" xfId="17" applyNumberFormat="1" applyFont="1" applyFill="1" applyBorder="1"/>
    <xf numFmtId="0" fontId="32" fillId="4" borderId="3" xfId="17" applyFont="1" applyFill="1" applyBorder="1" applyAlignment="1">
      <alignment horizontal="center"/>
    </xf>
    <xf numFmtId="174" fontId="32" fillId="4" borderId="3" xfId="17" applyNumberFormat="1" applyFont="1" applyFill="1" applyBorder="1"/>
    <xf numFmtId="176" fontId="4" fillId="4" borderId="3" xfId="3" applyNumberFormat="1" applyFont="1" applyFill="1" applyBorder="1" applyAlignment="1" applyProtection="1">
      <alignment horizontal="right"/>
      <protection locked="0"/>
    </xf>
    <xf numFmtId="174" fontId="4" fillId="4" borderId="3" xfId="17" applyNumberFormat="1" applyFont="1" applyFill="1" applyBorder="1" applyAlignment="1" applyProtection="1">
      <alignment horizontal="right"/>
      <protection locked="0"/>
    </xf>
    <xf numFmtId="0" fontId="4" fillId="4" borderId="3" xfId="17" applyFont="1" applyFill="1" applyBorder="1" applyAlignment="1">
      <alignment horizontal="left" vertical="center"/>
    </xf>
    <xf numFmtId="176" fontId="4" fillId="4" borderId="3" xfId="3" applyNumberFormat="1" applyFont="1" applyFill="1" applyBorder="1" applyAlignment="1" applyProtection="1">
      <alignment horizontal="right" vertical="center"/>
      <protection locked="0"/>
    </xf>
    <xf numFmtId="176" fontId="4" fillId="0" borderId="3" xfId="3" applyNumberFormat="1" applyFont="1" applyBorder="1" applyAlignment="1" applyProtection="1">
      <alignment horizontal="right" vertical="center"/>
      <protection locked="0"/>
    </xf>
    <xf numFmtId="176" fontId="32" fillId="5" borderId="3" xfId="3" applyNumberFormat="1" applyFont="1" applyFill="1" applyBorder="1" applyAlignment="1" applyProtection="1">
      <alignment horizontal="right"/>
    </xf>
    <xf numFmtId="173" fontId="32" fillId="4" borderId="3" xfId="3" applyNumberFormat="1" applyFont="1" applyFill="1" applyBorder="1" applyAlignment="1" applyProtection="1">
      <alignment horizontal="right"/>
    </xf>
    <xf numFmtId="175" fontId="32" fillId="4" borderId="3" xfId="17" applyNumberFormat="1" applyFont="1" applyFill="1" applyBorder="1" applyAlignment="1">
      <alignment horizontal="right"/>
    </xf>
    <xf numFmtId="174" fontId="32" fillId="5" borderId="3" xfId="17" applyNumberFormat="1" applyFont="1" applyFill="1" applyBorder="1" applyAlignment="1">
      <alignment horizontal="left"/>
    </xf>
    <xf numFmtId="0" fontId="40" fillId="4" borderId="0" xfId="7" applyFont="1" applyFill="1"/>
    <xf numFmtId="0" fontId="41" fillId="4" borderId="0" xfId="0" applyFont="1" applyFill="1"/>
    <xf numFmtId="0" fontId="42" fillId="4" borderId="0" xfId="17" applyFont="1" applyFill="1"/>
    <xf numFmtId="0" fontId="4" fillId="4" borderId="3" xfId="17" applyFont="1" applyFill="1" applyBorder="1"/>
    <xf numFmtId="173" fontId="4" fillId="4" borderId="3" xfId="3" applyNumberFormat="1" applyFont="1" applyFill="1" applyBorder="1" applyProtection="1"/>
    <xf numFmtId="173" fontId="32" fillId="5" borderId="3" xfId="3" applyNumberFormat="1" applyFont="1" applyFill="1" applyBorder="1" applyProtection="1"/>
    <xf numFmtId="4" fontId="4" fillId="4" borderId="0" xfId="17" applyNumberFormat="1" applyFont="1" applyFill="1"/>
    <xf numFmtId="0" fontId="44" fillId="4" borderId="0" xfId="17" applyFont="1" applyFill="1"/>
    <xf numFmtId="173" fontId="4" fillId="4" borderId="0" xfId="17" applyNumberFormat="1" applyFont="1" applyFill="1"/>
    <xf numFmtId="0" fontId="3" fillId="4" borderId="0" xfId="17" applyFill="1" applyAlignment="1">
      <alignment vertical="center" wrapText="1"/>
    </xf>
    <xf numFmtId="0" fontId="45" fillId="5" borderId="17" xfId="17" applyFont="1" applyFill="1" applyBorder="1" applyAlignment="1">
      <alignment horizontal="center" vertical="center" wrapText="1"/>
    </xf>
    <xf numFmtId="0" fontId="4" fillId="4" borderId="18" xfId="17" applyFont="1" applyFill="1" applyBorder="1" applyAlignment="1">
      <alignment vertical="center" wrapText="1"/>
    </xf>
    <xf numFmtId="0" fontId="4" fillId="4" borderId="4" xfId="17" applyFont="1" applyFill="1" applyBorder="1" applyAlignment="1">
      <alignment vertical="center" wrapText="1"/>
    </xf>
    <xf numFmtId="3" fontId="4" fillId="4" borderId="4" xfId="17" applyNumberFormat="1" applyFont="1" applyFill="1" applyBorder="1" applyAlignment="1">
      <alignment vertical="center" wrapText="1"/>
    </xf>
    <xf numFmtId="3" fontId="4" fillId="4" borderId="19" xfId="17" applyNumberFormat="1" applyFont="1" applyFill="1" applyBorder="1" applyAlignment="1">
      <alignment vertical="center" wrapText="1"/>
    </xf>
    <xf numFmtId="173" fontId="3" fillId="4" borderId="0" xfId="3" applyNumberFormat="1" applyFont="1" applyFill="1" applyBorder="1" applyAlignment="1" applyProtection="1">
      <alignment vertical="center" wrapText="1"/>
    </xf>
    <xf numFmtId="0" fontId="4" fillId="4" borderId="20" xfId="17" applyFont="1" applyFill="1" applyBorder="1" applyAlignment="1">
      <alignment vertical="center" wrapText="1"/>
    </xf>
    <xf numFmtId="0" fontId="32" fillId="4" borderId="21" xfId="17" applyFont="1" applyFill="1" applyBorder="1" applyAlignment="1">
      <alignment horizontal="left" vertical="center" wrapText="1"/>
    </xf>
    <xf numFmtId="3" fontId="3" fillId="4" borderId="21" xfId="17" applyNumberFormat="1" applyFill="1" applyBorder="1" applyAlignment="1">
      <alignment horizontal="right" vertical="center" wrapText="1"/>
    </xf>
    <xf numFmtId="3" fontId="4" fillId="0" borderId="21" xfId="29" applyNumberFormat="1" applyFont="1" applyFill="1" applyBorder="1" applyAlignment="1" applyProtection="1">
      <alignment horizontal="right" vertical="center" wrapText="1"/>
    </xf>
    <xf numFmtId="3" fontId="4" fillId="4" borderId="21" xfId="17" applyNumberFormat="1" applyFont="1" applyFill="1" applyBorder="1" applyAlignment="1">
      <alignment horizontal="right" vertical="center" wrapText="1"/>
    </xf>
    <xf numFmtId="3" fontId="9" fillId="0" borderId="22" xfId="30" applyNumberFormat="1" applyFont="1" applyFill="1" applyBorder="1" applyAlignment="1" applyProtection="1">
      <alignment horizontal="right" vertical="center" wrapText="1"/>
    </xf>
    <xf numFmtId="3" fontId="3" fillId="4" borderId="0" xfId="17" applyNumberFormat="1" applyFill="1" applyAlignment="1">
      <alignment vertical="center" wrapText="1"/>
    </xf>
    <xf numFmtId="0" fontId="4" fillId="4" borderId="23" xfId="17" applyFont="1" applyFill="1" applyBorder="1" applyAlignment="1">
      <alignment vertical="center" wrapText="1"/>
    </xf>
    <xf numFmtId="0" fontId="32" fillId="4" borderId="3" xfId="17" applyFont="1" applyFill="1" applyBorder="1" applyAlignment="1">
      <alignment horizontal="left" vertical="center" wrapText="1"/>
    </xf>
    <xf numFmtId="3" fontId="3" fillId="4" borderId="3" xfId="17" applyNumberFormat="1" applyFill="1" applyBorder="1" applyAlignment="1">
      <alignment horizontal="right" vertical="center" wrapText="1"/>
    </xf>
    <xf numFmtId="3" fontId="4" fillId="4" borderId="3" xfId="17" applyNumberFormat="1" applyFont="1" applyFill="1" applyBorder="1" applyAlignment="1">
      <alignment horizontal="right" vertical="center" wrapText="1"/>
    </xf>
    <xf numFmtId="3" fontId="3" fillId="4" borderId="24" xfId="17" applyNumberFormat="1" applyFill="1" applyBorder="1" applyAlignment="1">
      <alignment horizontal="right" vertical="center" wrapText="1"/>
    </xf>
    <xf numFmtId="0" fontId="39" fillId="4" borderId="3" xfId="17" applyFont="1" applyFill="1" applyBorder="1" applyAlignment="1">
      <alignment vertical="center" wrapText="1"/>
    </xf>
    <xf numFmtId="3" fontId="4" fillId="4" borderId="14" xfId="17" applyNumberFormat="1" applyFont="1" applyFill="1" applyBorder="1" applyAlignment="1">
      <alignment horizontal="right" vertical="center" wrapText="1"/>
    </xf>
    <xf numFmtId="3" fontId="3" fillId="4" borderId="0" xfId="17" applyNumberFormat="1" applyFill="1" applyAlignment="1">
      <alignment vertical="center"/>
    </xf>
    <xf numFmtId="0" fontId="4" fillId="4" borderId="25" xfId="17" applyFont="1" applyFill="1" applyBorder="1" applyAlignment="1">
      <alignment vertical="center" wrapText="1"/>
    </xf>
    <xf numFmtId="0" fontId="39" fillId="4" borderId="14" xfId="17" applyFont="1" applyFill="1" applyBorder="1" applyAlignment="1">
      <alignment vertical="center" wrapText="1"/>
    </xf>
    <xf numFmtId="3" fontId="3" fillId="4" borderId="14" xfId="17" applyNumberFormat="1" applyFill="1" applyBorder="1" applyAlignment="1">
      <alignment horizontal="right" vertical="center" wrapText="1"/>
    </xf>
    <xf numFmtId="3" fontId="3" fillId="4" borderId="26" xfId="17" applyNumberFormat="1" applyFill="1" applyBorder="1" applyAlignment="1">
      <alignment horizontal="right" vertical="center" wrapText="1"/>
    </xf>
    <xf numFmtId="0" fontId="4" fillId="4" borderId="27" xfId="17" applyFont="1" applyFill="1" applyBorder="1" applyAlignment="1">
      <alignment vertical="center" wrapText="1"/>
    </xf>
    <xf numFmtId="0" fontId="39" fillId="4" borderId="28" xfId="17" applyFont="1" applyFill="1" applyBorder="1" applyAlignment="1">
      <alignment horizontal="left" vertical="center" wrapText="1"/>
    </xf>
    <xf numFmtId="3" fontId="3" fillId="4" borderId="28" xfId="17" applyNumberFormat="1" applyFill="1" applyBorder="1" applyAlignment="1">
      <alignment horizontal="right" vertical="center" wrapText="1"/>
    </xf>
    <xf numFmtId="3" fontId="39" fillId="0" borderId="28" xfId="17" applyNumberFormat="1" applyFont="1" applyBorder="1" applyAlignment="1">
      <alignment horizontal="right" vertical="center" wrapText="1"/>
    </xf>
    <xf numFmtId="3" fontId="3" fillId="4" borderId="29" xfId="17" applyNumberFormat="1" applyFill="1" applyBorder="1" applyAlignment="1">
      <alignment horizontal="right" vertical="center" wrapText="1"/>
    </xf>
    <xf numFmtId="0" fontId="3" fillId="4" borderId="4" xfId="17" applyFill="1" applyBorder="1" applyAlignment="1">
      <alignment horizontal="left" vertical="center" wrapText="1"/>
    </xf>
    <xf numFmtId="3" fontId="3" fillId="4" borderId="4" xfId="17" applyNumberFormat="1" applyFill="1" applyBorder="1" applyAlignment="1">
      <alignment horizontal="right" vertical="center" wrapText="1"/>
    </xf>
    <xf numFmtId="3" fontId="3" fillId="4" borderId="19" xfId="17" applyNumberFormat="1" applyFill="1" applyBorder="1" applyAlignment="1">
      <alignment horizontal="right" vertical="center" wrapText="1"/>
    </xf>
    <xf numFmtId="0" fontId="32" fillId="4" borderId="20" xfId="17" applyFont="1" applyFill="1" applyBorder="1" applyAlignment="1">
      <alignment vertical="center" wrapText="1"/>
    </xf>
    <xf numFmtId="3" fontId="4" fillId="0" borderId="21" xfId="17" applyNumberFormat="1" applyFont="1" applyBorder="1" applyAlignment="1">
      <alignment horizontal="right" vertical="center" wrapText="1"/>
    </xf>
    <xf numFmtId="0" fontId="39" fillId="4" borderId="23" xfId="17" applyFont="1" applyFill="1" applyBorder="1" applyAlignment="1">
      <alignment vertical="center" wrapText="1"/>
    </xf>
    <xf numFmtId="3" fontId="39" fillId="4" borderId="3" xfId="17" applyNumberFormat="1" applyFont="1" applyFill="1" applyBorder="1" applyAlignment="1">
      <alignment horizontal="right" vertical="center" wrapText="1"/>
    </xf>
    <xf numFmtId="3" fontId="4" fillId="4" borderId="24" xfId="17" applyNumberFormat="1" applyFont="1" applyFill="1" applyBorder="1" applyAlignment="1">
      <alignment horizontal="right" vertical="center" wrapText="1"/>
    </xf>
    <xf numFmtId="0" fontId="39" fillId="4" borderId="25" xfId="17" applyFont="1" applyFill="1" applyBorder="1" applyAlignment="1">
      <alignment vertical="center" wrapText="1"/>
    </xf>
    <xf numFmtId="3" fontId="39" fillId="4" borderId="14" xfId="17" applyNumberFormat="1" applyFont="1" applyFill="1" applyBorder="1" applyAlignment="1">
      <alignment horizontal="right" vertical="center" wrapText="1"/>
    </xf>
    <xf numFmtId="3" fontId="4" fillId="4" borderId="26" xfId="17" applyNumberFormat="1" applyFont="1" applyFill="1" applyBorder="1" applyAlignment="1">
      <alignment horizontal="right" vertical="center" wrapText="1"/>
    </xf>
    <xf numFmtId="0" fontId="39" fillId="4" borderId="27" xfId="17" applyFont="1" applyFill="1" applyBorder="1" applyAlignment="1">
      <alignment vertical="center" wrapText="1"/>
    </xf>
    <xf numFmtId="3" fontId="39" fillId="4" borderId="28" xfId="17" applyNumberFormat="1" applyFont="1" applyFill="1" applyBorder="1" applyAlignment="1">
      <alignment horizontal="right" vertical="center" wrapText="1"/>
    </xf>
    <xf numFmtId="3" fontId="4" fillId="4" borderId="28" xfId="17" applyNumberFormat="1" applyFont="1" applyFill="1" applyBorder="1" applyAlignment="1">
      <alignment horizontal="right" vertical="center" wrapText="1"/>
    </xf>
    <xf numFmtId="3" fontId="4" fillId="4" borderId="29" xfId="17" applyNumberFormat="1" applyFont="1" applyFill="1" applyBorder="1" applyAlignment="1">
      <alignment horizontal="right" vertical="center" wrapText="1"/>
    </xf>
    <xf numFmtId="3" fontId="4" fillId="4" borderId="4" xfId="17" applyNumberFormat="1" applyFont="1" applyFill="1" applyBorder="1" applyAlignment="1">
      <alignment horizontal="right" vertical="center" wrapText="1"/>
    </xf>
    <xf numFmtId="3" fontId="4" fillId="4" borderId="19" xfId="17" applyNumberFormat="1" applyFont="1" applyFill="1" applyBorder="1" applyAlignment="1">
      <alignment horizontal="right" vertical="center" wrapText="1"/>
    </xf>
    <xf numFmtId="3" fontId="4" fillId="0" borderId="21" xfId="29" applyNumberFormat="1" applyFont="1" applyFill="1" applyBorder="1" applyAlignment="1" applyProtection="1">
      <alignment horizontal="right" vertical="center"/>
    </xf>
    <xf numFmtId="3" fontId="9" fillId="0" borderId="30" xfId="30" applyNumberFormat="1" applyFont="1" applyFill="1" applyBorder="1" applyAlignment="1" applyProtection="1">
      <alignment horizontal="right" vertical="center" wrapText="1"/>
    </xf>
    <xf numFmtId="0" fontId="4" fillId="4" borderId="31" xfId="17" applyFont="1" applyFill="1" applyBorder="1" applyAlignment="1">
      <alignment vertical="center" wrapText="1"/>
    </xf>
    <xf numFmtId="0" fontId="32" fillId="4" borderId="13" xfId="17" applyFont="1" applyFill="1" applyBorder="1" applyAlignment="1">
      <alignment horizontal="left" vertical="center" wrapText="1"/>
    </xf>
    <xf numFmtId="3" fontId="4" fillId="4" borderId="13" xfId="17" applyNumberFormat="1" applyFont="1" applyFill="1" applyBorder="1" applyAlignment="1">
      <alignment horizontal="right" vertical="center" wrapText="1"/>
    </xf>
    <xf numFmtId="3" fontId="4" fillId="4" borderId="13" xfId="17" applyNumberFormat="1" applyFont="1" applyFill="1" applyBorder="1" applyAlignment="1">
      <alignment horizontal="right" vertical="center"/>
    </xf>
    <xf numFmtId="3" fontId="4" fillId="4" borderId="32" xfId="17" applyNumberFormat="1" applyFont="1" applyFill="1" applyBorder="1" applyAlignment="1">
      <alignment horizontal="right" vertical="center" wrapText="1"/>
    </xf>
    <xf numFmtId="0" fontId="32" fillId="4" borderId="23" xfId="17" applyFont="1" applyFill="1" applyBorder="1" applyAlignment="1">
      <alignment vertical="center" wrapText="1"/>
    </xf>
    <xf numFmtId="0" fontId="39" fillId="4" borderId="3" xfId="17" applyFont="1" applyFill="1" applyBorder="1" applyAlignment="1">
      <alignment horizontal="left" vertical="center" wrapText="1"/>
    </xf>
    <xf numFmtId="3" fontId="39" fillId="4" borderId="3" xfId="17" applyNumberFormat="1" applyFont="1" applyFill="1" applyBorder="1" applyAlignment="1">
      <alignment horizontal="left" vertical="center" wrapText="1"/>
    </xf>
    <xf numFmtId="0" fontId="37" fillId="4" borderId="3" xfId="17" applyFont="1" applyFill="1" applyBorder="1" applyAlignment="1">
      <alignment horizontal="left" vertical="center" wrapText="1"/>
    </xf>
    <xf numFmtId="0" fontId="39" fillId="4" borderId="3" xfId="17" applyFont="1" applyFill="1" applyBorder="1" applyAlignment="1">
      <alignment wrapText="1"/>
    </xf>
    <xf numFmtId="0" fontId="3" fillId="4" borderId="3" xfId="17" applyFill="1" applyBorder="1" applyAlignment="1">
      <alignment vertical="center" wrapText="1"/>
    </xf>
    <xf numFmtId="0" fontId="39" fillId="0" borderId="28" xfId="17" applyFont="1" applyBorder="1" applyAlignment="1">
      <alignment horizontal="left" vertical="center" wrapText="1"/>
    </xf>
    <xf numFmtId="3" fontId="4" fillId="0" borderId="28" xfId="17" applyNumberFormat="1" applyFont="1" applyBorder="1" applyAlignment="1">
      <alignment horizontal="right" vertical="center" wrapText="1"/>
    </xf>
    <xf numFmtId="3" fontId="10" fillId="0" borderId="21" xfId="29" applyNumberFormat="1" applyFont="1" applyFill="1" applyBorder="1" applyAlignment="1" applyProtection="1">
      <alignment horizontal="right" vertical="center"/>
    </xf>
    <xf numFmtId="0" fontId="39" fillId="4" borderId="23" xfId="17" applyFont="1" applyFill="1" applyBorder="1" applyAlignment="1">
      <alignment horizontal="left" vertical="center" wrapText="1"/>
    </xf>
    <xf numFmtId="0" fontId="39" fillId="4" borderId="25" xfId="17" applyFont="1" applyFill="1" applyBorder="1" applyAlignment="1">
      <alignment horizontal="left" vertical="center" wrapText="1"/>
    </xf>
    <xf numFmtId="0" fontId="39" fillId="4" borderId="14" xfId="17" applyFont="1" applyFill="1" applyBorder="1" applyAlignment="1">
      <alignment horizontal="left" vertical="center" wrapText="1"/>
    </xf>
    <xf numFmtId="0" fontId="39" fillId="4" borderId="27" xfId="17" applyFont="1" applyFill="1" applyBorder="1" applyAlignment="1">
      <alignment horizontal="left" vertical="center" wrapText="1"/>
    </xf>
    <xf numFmtId="0" fontId="3" fillId="4" borderId="18" xfId="17" applyFill="1" applyBorder="1" applyAlignment="1">
      <alignment horizontal="left" vertical="center" wrapText="1"/>
    </xf>
    <xf numFmtId="0" fontId="4" fillId="4" borderId="33" xfId="17" applyFont="1" applyFill="1" applyBorder="1" applyAlignment="1">
      <alignment vertical="center" wrapText="1"/>
    </xf>
    <xf numFmtId="0" fontId="3" fillId="4" borderId="34" xfId="17" applyFill="1" applyBorder="1" applyAlignment="1">
      <alignment horizontal="right" vertical="center" wrapText="1"/>
    </xf>
    <xf numFmtId="3" fontId="32" fillId="0" borderId="34" xfId="17" applyNumberFormat="1" applyFont="1" applyBorder="1" applyAlignment="1">
      <alignment horizontal="right" vertical="center" wrapText="1"/>
    </xf>
    <xf numFmtId="3" fontId="32" fillId="4" borderId="34" xfId="17" applyNumberFormat="1" applyFont="1" applyFill="1" applyBorder="1" applyAlignment="1">
      <alignment horizontal="right" vertical="center" wrapText="1"/>
    </xf>
    <xf numFmtId="3" fontId="32" fillId="4" borderId="35" xfId="17" applyNumberFormat="1" applyFont="1" applyFill="1" applyBorder="1" applyAlignment="1">
      <alignment horizontal="right" vertical="center" wrapText="1"/>
    </xf>
    <xf numFmtId="0" fontId="4" fillId="4" borderId="0" xfId="20" applyFont="1" applyFill="1"/>
    <xf numFmtId="0" fontId="48" fillId="4" borderId="0" xfId="7" applyFont="1" applyFill="1"/>
    <xf numFmtId="0" fontId="39" fillId="4" borderId="0" xfId="20" applyFont="1" applyFill="1" applyAlignment="1">
      <alignment horizontal="left"/>
    </xf>
    <xf numFmtId="0" fontId="32" fillId="4" borderId="0" xfId="20" applyFont="1" applyFill="1"/>
    <xf numFmtId="0" fontId="4" fillId="4" borderId="3" xfId="20" applyFont="1" applyFill="1" applyBorder="1" applyProtection="1">
      <protection locked="0"/>
    </xf>
    <xf numFmtId="177" fontId="4" fillId="4" borderId="3" xfId="20" applyNumberFormat="1" applyFont="1" applyFill="1" applyBorder="1" applyAlignment="1" applyProtection="1">
      <alignment horizontal="left"/>
      <protection locked="0"/>
    </xf>
    <xf numFmtId="0" fontId="4" fillId="4" borderId="11" xfId="20" applyFont="1" applyFill="1" applyBorder="1" applyProtection="1">
      <protection locked="0"/>
    </xf>
    <xf numFmtId="0" fontId="4" fillId="4" borderId="3" xfId="20" applyFont="1" applyFill="1" applyBorder="1" applyAlignment="1">
      <alignment horizontal="left"/>
    </xf>
    <xf numFmtId="0" fontId="4" fillId="0" borderId="3" xfId="20" applyFont="1" applyBorder="1"/>
    <xf numFmtId="0" fontId="4" fillId="0" borderId="3" xfId="20" applyFont="1" applyBorder="1" applyProtection="1">
      <protection locked="0"/>
    </xf>
    <xf numFmtId="0" fontId="4" fillId="0" borderId="3" xfId="20" applyFont="1" applyBorder="1" applyAlignment="1">
      <alignment horizontal="right"/>
    </xf>
    <xf numFmtId="0" fontId="3" fillId="4" borderId="0" xfId="20" applyFill="1"/>
    <xf numFmtId="0" fontId="31" fillId="4" borderId="0" xfId="20" applyFont="1" applyFill="1" applyAlignment="1">
      <alignment horizontal="left"/>
    </xf>
    <xf numFmtId="0" fontId="39" fillId="4" borderId="0" xfId="20" applyFont="1" applyFill="1"/>
    <xf numFmtId="0" fontId="32" fillId="5" borderId="3" xfId="20" applyFont="1" applyFill="1" applyBorder="1" applyAlignment="1">
      <alignment horizontal="left" vertical="center" wrapText="1"/>
    </xf>
    <xf numFmtId="0" fontId="32" fillId="5" borderId="9" xfId="20" applyFont="1" applyFill="1" applyBorder="1" applyAlignment="1">
      <alignment horizontal="left" vertical="center" wrapText="1"/>
    </xf>
    <xf numFmtId="0" fontId="4" fillId="4" borderId="13" xfId="20" applyFont="1" applyFill="1" applyBorder="1" applyAlignment="1">
      <alignment horizontal="left" vertical="top" wrapText="1"/>
    </xf>
    <xf numFmtId="164" fontId="4" fillId="4" borderId="13" xfId="3" applyFont="1" applyFill="1" applyBorder="1" applyAlignment="1" applyProtection="1">
      <alignment horizontal="right" vertical="top" wrapText="1"/>
    </xf>
    <xf numFmtId="0" fontId="3" fillId="0" borderId="0" xfId="20"/>
    <xf numFmtId="0" fontId="32" fillId="4" borderId="0" xfId="20" applyFont="1" applyFill="1" applyAlignment="1">
      <alignment horizontal="center"/>
    </xf>
    <xf numFmtId="0" fontId="32" fillId="5" borderId="3" xfId="20" applyFont="1" applyFill="1" applyBorder="1" applyAlignment="1">
      <alignment horizontal="left"/>
    </xf>
    <xf numFmtId="0" fontId="32" fillId="5" borderId="36" xfId="20" applyFont="1" applyFill="1" applyBorder="1" applyAlignment="1">
      <alignment horizontal="left"/>
    </xf>
    <xf numFmtId="4" fontId="4" fillId="4" borderId="3" xfId="20" applyNumberFormat="1" applyFont="1" applyFill="1" applyBorder="1" applyAlignment="1">
      <alignment horizontal="right"/>
    </xf>
    <xf numFmtId="3" fontId="4" fillId="4" borderId="3" xfId="20" applyNumberFormat="1" applyFont="1" applyFill="1" applyBorder="1" applyAlignment="1">
      <alignment horizontal="right"/>
    </xf>
    <xf numFmtId="4" fontId="4" fillId="4" borderId="3" xfId="20" applyNumberFormat="1" applyFont="1" applyFill="1" applyBorder="1" applyAlignment="1" applyProtection="1">
      <alignment horizontal="right"/>
      <protection locked="0"/>
    </xf>
    <xf numFmtId="0" fontId="50" fillId="4" borderId="0" xfId="20" applyFont="1" applyFill="1"/>
    <xf numFmtId="0" fontId="32" fillId="4" borderId="0" xfId="20" applyFont="1" applyFill="1" applyAlignment="1">
      <alignment horizontal="left"/>
    </xf>
    <xf numFmtId="0" fontId="4" fillId="0" borderId="3" xfId="20" applyFont="1" applyBorder="1" applyAlignment="1">
      <alignment horizontal="left"/>
    </xf>
    <xf numFmtId="178" fontId="4" fillId="4" borderId="3" xfId="20" applyNumberFormat="1" applyFont="1" applyFill="1" applyBorder="1" applyAlignment="1" applyProtection="1">
      <alignment horizontal="left"/>
      <protection locked="0"/>
    </xf>
    <xf numFmtId="4" fontId="4" fillId="4" borderId="3" xfId="20" applyNumberFormat="1" applyFont="1" applyFill="1" applyBorder="1" applyAlignment="1" applyProtection="1">
      <alignment horizontal="left"/>
      <protection locked="0"/>
    </xf>
    <xf numFmtId="4" fontId="4" fillId="4" borderId="14" xfId="20" applyNumberFormat="1" applyFont="1" applyFill="1" applyBorder="1" applyAlignment="1" applyProtection="1">
      <alignment horizontal="left"/>
      <protection locked="0"/>
    </xf>
    <xf numFmtId="0" fontId="4" fillId="0" borderId="4" xfId="20" applyFont="1" applyBorder="1" applyAlignment="1" applyProtection="1">
      <alignment horizontal="left" vertical="center"/>
      <protection locked="0"/>
    </xf>
    <xf numFmtId="0" fontId="4" fillId="0" borderId="12" xfId="20" applyFont="1" applyBorder="1" applyAlignment="1" applyProtection="1">
      <alignment horizontal="left" vertical="center"/>
      <protection locked="0"/>
    </xf>
    <xf numFmtId="178" fontId="4" fillId="0" borderId="4" xfId="20" applyNumberFormat="1" applyFont="1" applyBorder="1" applyAlignment="1" applyProtection="1">
      <alignment horizontal="left" vertical="center"/>
      <protection locked="0"/>
    </xf>
    <xf numFmtId="4" fontId="4" fillId="0" borderId="14" xfId="20" applyNumberFormat="1" applyFont="1" applyBorder="1" applyAlignment="1" applyProtection="1">
      <alignment horizontal="left"/>
      <protection locked="0"/>
    </xf>
    <xf numFmtId="0" fontId="4" fillId="4" borderId="14" xfId="20" applyFont="1" applyFill="1" applyBorder="1" applyProtection="1">
      <protection locked="0"/>
    </xf>
    <xf numFmtId="0" fontId="4" fillId="4" borderId="13" xfId="20" applyFont="1" applyFill="1" applyBorder="1" applyProtection="1">
      <protection locked="0"/>
    </xf>
    <xf numFmtId="0" fontId="4" fillId="0" borderId="13" xfId="20" applyFont="1" applyBorder="1" applyProtection="1">
      <protection locked="0"/>
    </xf>
    <xf numFmtId="0" fontId="4" fillId="0" borderId="15" xfId="20" applyFont="1" applyBorder="1" applyAlignment="1" applyProtection="1">
      <alignment vertical="center"/>
      <protection locked="0"/>
    </xf>
    <xf numFmtId="178" fontId="4" fillId="0" borderId="13" xfId="20" applyNumberFormat="1" applyFont="1" applyBorder="1" applyAlignment="1" applyProtection="1">
      <alignment horizontal="left" wrapText="1"/>
      <protection locked="0"/>
    </xf>
    <xf numFmtId="4" fontId="4" fillId="0" borderId="13" xfId="20" applyNumberFormat="1" applyFont="1" applyBorder="1" applyAlignment="1" applyProtection="1">
      <alignment horizontal="left" vertical="center"/>
      <protection locked="0"/>
    </xf>
    <xf numFmtId="178" fontId="4" fillId="0" borderId="3" xfId="20" applyNumberFormat="1" applyFont="1" applyBorder="1" applyAlignment="1" applyProtection="1">
      <alignment horizontal="left"/>
      <protection locked="0"/>
    </xf>
    <xf numFmtId="4" fontId="4" fillId="0" borderId="3" xfId="20" applyNumberFormat="1" applyFont="1" applyBorder="1" applyAlignment="1" applyProtection="1">
      <alignment horizontal="left"/>
      <protection locked="0"/>
    </xf>
    <xf numFmtId="178" fontId="0" fillId="0" borderId="3" xfId="20" applyNumberFormat="1" applyFont="1" applyBorder="1" applyAlignment="1" applyProtection="1">
      <alignment horizontal="left"/>
      <protection locked="0"/>
    </xf>
    <xf numFmtId="0" fontId="4" fillId="0" borderId="11" xfId="20" applyFont="1" applyBorder="1" applyProtection="1">
      <protection locked="0"/>
    </xf>
    <xf numFmtId="4" fontId="4" fillId="0" borderId="3" xfId="20" applyNumberFormat="1" applyFont="1" applyBorder="1" applyAlignment="1" applyProtection="1">
      <alignment horizontal="left" wrapText="1"/>
      <protection locked="0"/>
    </xf>
    <xf numFmtId="0" fontId="4" fillId="0" borderId="3" xfId="20" applyFont="1" applyBorder="1" applyAlignment="1" applyProtection="1">
      <alignment vertical="center"/>
      <protection locked="0"/>
    </xf>
    <xf numFmtId="0" fontId="4" fillId="0" borderId="11" xfId="20" applyFont="1" applyBorder="1" applyAlignment="1" applyProtection="1">
      <alignment vertical="center"/>
      <protection locked="0"/>
    </xf>
    <xf numFmtId="0" fontId="4" fillId="0" borderId="3" xfId="20" applyFont="1" applyBorder="1" applyAlignment="1">
      <alignment vertical="center"/>
    </xf>
    <xf numFmtId="0" fontId="4" fillId="0" borderId="14" xfId="20" applyFont="1" applyBorder="1" applyAlignment="1" applyProtection="1">
      <alignment vertical="center"/>
      <protection locked="0"/>
    </xf>
    <xf numFmtId="0" fontId="4" fillId="0" borderId="37" xfId="20" applyFont="1" applyBorder="1" applyAlignment="1" applyProtection="1">
      <alignment vertical="center"/>
      <protection locked="0"/>
    </xf>
    <xf numFmtId="0" fontId="4" fillId="0" borderId="37" xfId="20" applyFont="1" applyBorder="1" applyAlignment="1">
      <alignment vertical="center"/>
    </xf>
    <xf numFmtId="4" fontId="4" fillId="0" borderId="14" xfId="20" applyNumberFormat="1" applyFont="1" applyBorder="1" applyAlignment="1" applyProtection="1">
      <alignment horizontal="left" wrapText="1"/>
      <protection locked="0"/>
    </xf>
    <xf numFmtId="0" fontId="4" fillId="0" borderId="14" xfId="20" applyFont="1" applyBorder="1" applyProtection="1">
      <protection locked="0"/>
    </xf>
    <xf numFmtId="0" fontId="4" fillId="0" borderId="37" xfId="20" applyFont="1" applyBorder="1" applyProtection="1">
      <protection locked="0"/>
    </xf>
    <xf numFmtId="178" fontId="4" fillId="0" borderId="37" xfId="20" applyNumberFormat="1" applyFont="1" applyBorder="1" applyAlignment="1" applyProtection="1">
      <alignment horizontal="left"/>
      <protection locked="0"/>
    </xf>
    <xf numFmtId="178" fontId="0" fillId="0" borderId="11" xfId="20" applyNumberFormat="1" applyFont="1" applyBorder="1" applyAlignment="1" applyProtection="1">
      <alignment horizontal="left"/>
      <protection locked="0"/>
    </xf>
    <xf numFmtId="4" fontId="4" fillId="0" borderId="14" xfId="20" applyNumberFormat="1" applyFont="1" applyBorder="1" applyAlignment="1" applyProtection="1">
      <alignment horizontal="left" vertical="center"/>
      <protection locked="0"/>
    </xf>
    <xf numFmtId="4" fontId="4" fillId="0" borderId="13" xfId="20" applyNumberFormat="1" applyFont="1" applyBorder="1" applyAlignment="1" applyProtection="1">
      <alignment horizontal="left"/>
      <protection locked="0"/>
    </xf>
    <xf numFmtId="0" fontId="4" fillId="0" borderId="13" xfId="20" applyFont="1" applyBorder="1" applyAlignment="1" applyProtection="1">
      <alignment vertical="center"/>
      <protection locked="0"/>
    </xf>
    <xf numFmtId="178" fontId="4" fillId="0" borderId="15" xfId="20" applyNumberFormat="1" applyFont="1" applyBorder="1" applyAlignment="1" applyProtection="1">
      <alignment horizontal="left" vertical="center"/>
      <protection locked="0"/>
    </xf>
    <xf numFmtId="0" fontId="4" fillId="0" borderId="11" xfId="20" applyFont="1" applyBorder="1" applyAlignment="1">
      <alignment vertical="center"/>
    </xf>
    <xf numFmtId="0" fontId="4" fillId="4" borderId="3" xfId="20" applyFont="1" applyFill="1" applyBorder="1"/>
    <xf numFmtId="0" fontId="4" fillId="4" borderId="3" xfId="20" applyFont="1" applyFill="1" applyBorder="1" applyAlignment="1">
      <alignment vertical="center"/>
    </xf>
    <xf numFmtId="0" fontId="4" fillId="0" borderId="3" xfId="20" applyFont="1" applyBorder="1" applyAlignment="1">
      <alignment vertical="center" wrapText="1"/>
    </xf>
    <xf numFmtId="0" fontId="31" fillId="4" borderId="0" xfId="20" applyFont="1" applyFill="1"/>
    <xf numFmtId="0" fontId="3" fillId="4" borderId="0" xfId="20" applyFill="1" applyAlignment="1">
      <alignment horizontal="center"/>
    </xf>
    <xf numFmtId="0" fontId="4" fillId="4" borderId="3" xfId="20" applyFont="1" applyFill="1" applyBorder="1" applyAlignment="1">
      <alignment horizontal="right"/>
    </xf>
    <xf numFmtId="0" fontId="4" fillId="4" borderId="3" xfId="20" applyFont="1" applyFill="1" applyBorder="1" applyAlignment="1">
      <alignment horizontal="center"/>
    </xf>
    <xf numFmtId="0" fontId="4" fillId="4" borderId="38" xfId="20" applyFont="1" applyFill="1" applyBorder="1"/>
    <xf numFmtId="0" fontId="4" fillId="4" borderId="9" xfId="20" applyFont="1" applyFill="1" applyBorder="1" applyAlignment="1">
      <alignment horizontal="center"/>
    </xf>
    <xf numFmtId="0" fontId="4" fillId="4" borderId="0" xfId="20" applyFont="1" applyFill="1" applyAlignment="1">
      <alignment horizontal="center"/>
    </xf>
    <xf numFmtId="0" fontId="4" fillId="4" borderId="0" xfId="21" applyFill="1"/>
    <xf numFmtId="0" fontId="30" fillId="4" borderId="0" xfId="21" applyFont="1" applyFill="1"/>
    <xf numFmtId="0" fontId="31" fillId="4" borderId="0" xfId="21" applyFont="1" applyFill="1"/>
    <xf numFmtId="0" fontId="32" fillId="6" borderId="14" xfId="21" applyFont="1" applyFill="1" applyBorder="1" applyAlignment="1">
      <alignment horizontal="left" vertical="center" wrapText="1"/>
    </xf>
    <xf numFmtId="0" fontId="32" fillId="5" borderId="14" xfId="21" applyFont="1" applyFill="1" applyBorder="1" applyAlignment="1">
      <alignment horizontal="left" vertical="center" wrapText="1"/>
    </xf>
    <xf numFmtId="0" fontId="4" fillId="4" borderId="3" xfId="21" applyFill="1" applyBorder="1" applyAlignment="1" applyProtection="1">
      <alignment horizontal="left"/>
      <protection locked="0"/>
    </xf>
    <xf numFmtId="173" fontId="4" fillId="4" borderId="3" xfId="3" applyNumberFormat="1" applyFont="1" applyFill="1" applyBorder="1" applyAlignment="1" applyProtection="1">
      <alignment horizontal="center"/>
      <protection locked="0"/>
    </xf>
    <xf numFmtId="178" fontId="4" fillId="4" borderId="3" xfId="21" applyNumberFormat="1" applyFill="1" applyBorder="1" applyAlignment="1" applyProtection="1">
      <alignment horizontal="left"/>
      <protection locked="0"/>
    </xf>
    <xf numFmtId="0" fontId="1" fillId="4" borderId="0" xfId="22" applyFill="1"/>
    <xf numFmtId="0" fontId="12" fillId="4" borderId="0" xfId="22" applyFont="1" applyFill="1"/>
    <xf numFmtId="0" fontId="6" fillId="4" borderId="0" xfId="22" applyFont="1" applyFill="1"/>
    <xf numFmtId="0" fontId="48" fillId="4" borderId="0" xfId="22" applyFont="1" applyFill="1"/>
    <xf numFmtId="0" fontId="32" fillId="4" borderId="0" xfId="21" applyFont="1" applyFill="1"/>
    <xf numFmtId="0" fontId="1" fillId="4" borderId="0" xfId="22" applyFill="1" applyAlignment="1">
      <alignment horizontal="center"/>
    </xf>
    <xf numFmtId="0" fontId="32" fillId="5" borderId="3" xfId="21" applyFont="1" applyFill="1" applyBorder="1" applyAlignment="1">
      <alignment horizontal="left" vertical="center" wrapText="1"/>
    </xf>
    <xf numFmtId="0" fontId="1" fillId="4" borderId="3" xfId="22" applyFill="1" applyBorder="1" applyAlignment="1">
      <alignment horizontal="left"/>
    </xf>
    <xf numFmtId="0" fontId="10" fillId="4" borderId="3" xfId="22" applyFont="1" applyFill="1" applyBorder="1" applyAlignment="1">
      <alignment horizontal="left"/>
    </xf>
    <xf numFmtId="0" fontId="1" fillId="4" borderId="3" xfId="22" applyFill="1" applyBorder="1" applyAlignment="1">
      <alignment horizontal="right"/>
    </xf>
    <xf numFmtId="0" fontId="1" fillId="4" borderId="3" xfId="22" applyFill="1" applyBorder="1" applyAlignment="1">
      <alignment horizontal="left" wrapText="1"/>
    </xf>
    <xf numFmtId="0" fontId="10" fillId="4" borderId="3" xfId="22" applyFont="1" applyFill="1" applyBorder="1" applyAlignment="1">
      <alignment horizontal="right"/>
    </xf>
    <xf numFmtId="0" fontId="1" fillId="0" borderId="3" xfId="22" applyBorder="1" applyAlignment="1">
      <alignment horizontal="right"/>
    </xf>
    <xf numFmtId="0" fontId="10" fillId="0" borderId="3" xfId="22" applyFont="1" applyBorder="1" applyAlignment="1">
      <alignment horizontal="right"/>
    </xf>
    <xf numFmtId="0" fontId="1" fillId="4" borderId="0" xfId="22" applyFill="1" applyAlignment="1">
      <alignment horizontal="left"/>
    </xf>
    <xf numFmtId="0" fontId="1" fillId="4" borderId="0" xfId="22" applyFill="1" applyAlignment="1">
      <alignment horizontal="right"/>
    </xf>
    <xf numFmtId="3" fontId="1" fillId="4" borderId="0" xfId="22" applyNumberFormat="1" applyFill="1" applyAlignment="1">
      <alignment horizontal="right"/>
    </xf>
    <xf numFmtId="0" fontId="9" fillId="5" borderId="3" xfId="22" applyFont="1" applyFill="1" applyBorder="1" applyAlignment="1">
      <alignment horizontal="left"/>
    </xf>
    <xf numFmtId="0" fontId="9" fillId="4" borderId="3" xfId="22" applyFont="1" applyFill="1" applyBorder="1" applyAlignment="1">
      <alignment horizontal="right"/>
    </xf>
    <xf numFmtId="0" fontId="3" fillId="4" borderId="0" xfId="15" applyFill="1"/>
    <xf numFmtId="0" fontId="3" fillId="4" borderId="0" xfId="15" applyFill="1" applyAlignment="1">
      <alignment horizontal="left"/>
    </xf>
    <xf numFmtId="0" fontId="3" fillId="4" borderId="0" xfId="15" applyFill="1" applyAlignment="1">
      <alignment horizontal="right"/>
    </xf>
    <xf numFmtId="0" fontId="31" fillId="4" borderId="0" xfId="15" applyFont="1" applyFill="1"/>
    <xf numFmtId="0" fontId="4" fillId="4" borderId="0" xfId="15" applyFont="1" applyFill="1" applyAlignment="1">
      <alignment horizontal="left"/>
    </xf>
    <xf numFmtId="0" fontId="4" fillId="4" borderId="0" xfId="15" applyFont="1" applyFill="1" applyAlignment="1">
      <alignment horizontal="right"/>
    </xf>
    <xf numFmtId="0" fontId="55" fillId="4" borderId="0" xfId="7" applyFont="1" applyFill="1"/>
    <xf numFmtId="0" fontId="32" fillId="5" borderId="3" xfId="15" applyFont="1" applyFill="1" applyBorder="1"/>
    <xf numFmtId="0" fontId="32" fillId="5" borderId="3" xfId="15" applyFont="1" applyFill="1" applyBorder="1" applyAlignment="1">
      <alignment horizontal="left"/>
    </xf>
    <xf numFmtId="0" fontId="32" fillId="5" borderId="3" xfId="15" applyFont="1" applyFill="1" applyBorder="1" applyAlignment="1">
      <alignment horizontal="right"/>
    </xf>
    <xf numFmtId="0" fontId="4" fillId="4" borderId="13" xfId="15" applyFont="1" applyFill="1" applyBorder="1" applyAlignment="1">
      <alignment horizontal="left"/>
    </xf>
    <xf numFmtId="179" fontId="4" fillId="4" borderId="4" xfId="15" applyNumberFormat="1" applyFont="1" applyFill="1" applyBorder="1" applyAlignment="1" applyProtection="1">
      <alignment horizontal="left"/>
      <protection locked="0"/>
    </xf>
    <xf numFmtId="179" fontId="4" fillId="4" borderId="13" xfId="15" applyNumberFormat="1" applyFont="1" applyFill="1" applyBorder="1" applyAlignment="1" applyProtection="1">
      <alignment horizontal="left"/>
      <protection locked="0"/>
    </xf>
    <xf numFmtId="179" fontId="4" fillId="4" borderId="37" xfId="15" applyNumberFormat="1" applyFont="1" applyFill="1" applyBorder="1" applyAlignment="1" applyProtection="1">
      <alignment horizontal="left"/>
      <protection locked="0"/>
    </xf>
    <xf numFmtId="49" fontId="4" fillId="4" borderId="36" xfId="15" applyNumberFormat="1" applyFont="1" applyFill="1" applyBorder="1" applyAlignment="1" applyProtection="1">
      <alignment horizontal="left"/>
      <protection locked="0"/>
    </xf>
    <xf numFmtId="0" fontId="4" fillId="4" borderId="14" xfId="3" applyNumberFormat="1" applyFont="1" applyFill="1" applyBorder="1" applyAlignment="1" applyProtection="1">
      <alignment horizontal="right"/>
      <protection locked="0"/>
    </xf>
    <xf numFmtId="179" fontId="4" fillId="4" borderId="0" xfId="15" applyNumberFormat="1" applyFont="1" applyFill="1" applyAlignment="1" applyProtection="1">
      <alignment horizontal="left"/>
      <protection locked="0"/>
    </xf>
    <xf numFmtId="0" fontId="4" fillId="4" borderId="8" xfId="15" applyFont="1" applyFill="1" applyBorder="1" applyAlignment="1" applyProtection="1">
      <alignment horizontal="left"/>
      <protection locked="0"/>
    </xf>
    <xf numFmtId="179" fontId="4" fillId="4" borderId="39" xfId="15" applyNumberFormat="1" applyFont="1" applyFill="1" applyBorder="1" applyAlignment="1" applyProtection="1">
      <alignment horizontal="left"/>
      <protection locked="0"/>
    </xf>
    <xf numFmtId="0" fontId="4" fillId="4" borderId="16" xfId="15" applyFont="1" applyFill="1" applyBorder="1" applyAlignment="1" applyProtection="1">
      <alignment horizontal="left"/>
      <protection locked="0"/>
    </xf>
    <xf numFmtId="0" fontId="4" fillId="4" borderId="3" xfId="15" applyFont="1" applyFill="1" applyBorder="1" applyProtection="1">
      <protection locked="0"/>
    </xf>
    <xf numFmtId="0" fontId="4" fillId="4" borderId="3" xfId="15" applyFont="1" applyFill="1" applyBorder="1" applyAlignment="1" applyProtection="1">
      <alignment horizontal="left"/>
      <protection locked="0"/>
    </xf>
    <xf numFmtId="0" fontId="4" fillId="4" borderId="3" xfId="3" applyNumberFormat="1" applyFont="1" applyFill="1" applyBorder="1" applyAlignment="1" applyProtection="1">
      <alignment horizontal="right"/>
      <protection locked="0"/>
    </xf>
    <xf numFmtId="0" fontId="4" fillId="4" borderId="36" xfId="15" applyFont="1" applyFill="1" applyBorder="1" applyAlignment="1" applyProtection="1">
      <alignment horizontal="left"/>
      <protection locked="0"/>
    </xf>
    <xf numFmtId="179" fontId="4" fillId="4" borderId="12" xfId="15" applyNumberFormat="1" applyFont="1" applyFill="1" applyBorder="1" applyAlignment="1" applyProtection="1">
      <alignment horizontal="left"/>
      <protection locked="0"/>
    </xf>
    <xf numFmtId="179" fontId="4" fillId="4" borderId="15" xfId="15" applyNumberFormat="1" applyFont="1" applyFill="1" applyBorder="1" applyAlignment="1" applyProtection="1">
      <alignment horizontal="left"/>
      <protection locked="0"/>
    </xf>
    <xf numFmtId="0" fontId="4" fillId="4" borderId="14" xfId="15" applyFont="1" applyFill="1" applyBorder="1" applyAlignment="1" applyProtection="1">
      <alignment horizontal="left" vertical="center"/>
      <protection locked="0"/>
    </xf>
    <xf numFmtId="49" fontId="4" fillId="4" borderId="8" xfId="15" applyNumberFormat="1" applyFont="1" applyFill="1" applyBorder="1" applyAlignment="1" applyProtection="1">
      <alignment horizontal="left"/>
      <protection locked="0"/>
    </xf>
    <xf numFmtId="49" fontId="4" fillId="4" borderId="14" xfId="15" applyNumberFormat="1" applyFont="1" applyFill="1" applyBorder="1" applyAlignment="1" applyProtection="1">
      <alignment horizontal="left"/>
      <protection locked="0"/>
    </xf>
    <xf numFmtId="49" fontId="4" fillId="4" borderId="4" xfId="15" applyNumberFormat="1" applyFont="1" applyFill="1" applyBorder="1" applyAlignment="1" applyProtection="1">
      <alignment horizontal="left"/>
      <protection locked="0"/>
    </xf>
    <xf numFmtId="49" fontId="4" fillId="4" borderId="13" xfId="15" applyNumberFormat="1" applyFont="1" applyFill="1" applyBorder="1" applyAlignment="1" applyProtection="1">
      <alignment horizontal="left"/>
      <protection locked="0"/>
    </xf>
    <xf numFmtId="0" fontId="3" fillId="4" borderId="12" xfId="15" applyFill="1" applyBorder="1"/>
    <xf numFmtId="0" fontId="3" fillId="4" borderId="15" xfId="15" applyFill="1" applyBorder="1"/>
    <xf numFmtId="49" fontId="4" fillId="4" borderId="16" xfId="15" applyNumberFormat="1" applyFont="1" applyFill="1" applyBorder="1" applyAlignment="1" applyProtection="1">
      <alignment horizontal="left"/>
      <protection locked="0"/>
    </xf>
    <xf numFmtId="179" fontId="4" fillId="4" borderId="40" xfId="15" applyNumberFormat="1" applyFont="1" applyFill="1" applyBorder="1" applyAlignment="1" applyProtection="1">
      <alignment horizontal="left"/>
      <protection locked="0"/>
    </xf>
    <xf numFmtId="0" fontId="4" fillId="4" borderId="36" xfId="15" applyFont="1" applyFill="1" applyBorder="1"/>
    <xf numFmtId="0" fontId="4" fillId="4" borderId="8" xfId="15" applyFont="1" applyFill="1" applyBorder="1"/>
    <xf numFmtId="0" fontId="4" fillId="4" borderId="0" xfId="15" applyFont="1" applyFill="1"/>
    <xf numFmtId="0" fontId="57" fillId="4" borderId="8" xfId="15" applyFont="1" applyFill="1" applyBorder="1"/>
    <xf numFmtId="0" fontId="4" fillId="4" borderId="40" xfId="15" applyFont="1" applyFill="1" applyBorder="1" applyAlignment="1" applyProtection="1">
      <alignment horizontal="left" vertical="center"/>
      <protection locked="0"/>
    </xf>
    <xf numFmtId="0" fontId="4" fillId="4" borderId="14" xfId="3" applyNumberFormat="1" applyFont="1" applyFill="1" applyBorder="1" applyAlignment="1" applyProtection="1">
      <alignment horizontal="right" vertical="center"/>
    </xf>
    <xf numFmtId="0" fontId="4" fillId="4" borderId="14" xfId="0" applyFont="1" applyFill="1" applyBorder="1"/>
    <xf numFmtId="0" fontId="4" fillId="4" borderId="40" xfId="15" applyFont="1" applyFill="1" applyBorder="1"/>
    <xf numFmtId="0" fontId="4" fillId="4" borderId="4" xfId="15" applyFont="1" applyFill="1" applyBorder="1" applyProtection="1">
      <protection locked="0"/>
    </xf>
    <xf numFmtId="0" fontId="4" fillId="4" borderId="4" xfId="15" applyFont="1" applyFill="1" applyBorder="1" applyAlignment="1" applyProtection="1">
      <alignment horizontal="left"/>
      <protection locked="0"/>
    </xf>
    <xf numFmtId="0" fontId="4" fillId="4" borderId="4" xfId="3" applyNumberFormat="1" applyFont="1" applyFill="1" applyBorder="1" applyAlignment="1" applyProtection="1">
      <alignment horizontal="right"/>
      <protection locked="0"/>
    </xf>
    <xf numFmtId="0" fontId="4" fillId="4" borderId="13" xfId="15" applyFont="1" applyFill="1" applyBorder="1"/>
    <xf numFmtId="0" fontId="4" fillId="4" borderId="13" xfId="3" applyNumberFormat="1" applyFont="1" applyFill="1" applyBorder="1" applyAlignment="1" applyProtection="1">
      <alignment horizontal="right"/>
    </xf>
    <xf numFmtId="179" fontId="4" fillId="4" borderId="39" xfId="15" applyNumberFormat="1" applyFont="1" applyFill="1" applyBorder="1" applyAlignment="1">
      <alignment horizontal="left"/>
    </xf>
    <xf numFmtId="0" fontId="4" fillId="4" borderId="16" xfId="15" applyFont="1" applyFill="1" applyBorder="1" applyAlignment="1">
      <alignment horizontal="left"/>
    </xf>
    <xf numFmtId="0" fontId="3" fillId="4" borderId="0" xfId="3" applyNumberFormat="1" applyFont="1" applyFill="1" applyBorder="1" applyAlignment="1" applyProtection="1">
      <alignment horizontal="right"/>
    </xf>
    <xf numFmtId="0" fontId="10" fillId="4" borderId="0" xfId="22" applyFont="1" applyFill="1"/>
    <xf numFmtId="0" fontId="32" fillId="4" borderId="0" xfId="15" applyFont="1" applyFill="1"/>
    <xf numFmtId="0" fontId="32" fillId="4" borderId="0" xfId="15" applyFont="1" applyFill="1" applyAlignment="1">
      <alignment horizontal="left"/>
    </xf>
    <xf numFmtId="0" fontId="9" fillId="5" borderId="11" xfId="22" applyFont="1" applyFill="1" applyBorder="1" applyAlignment="1">
      <alignment horizontal="left"/>
    </xf>
    <xf numFmtId="0" fontId="10" fillId="4" borderId="3" xfId="22" applyFont="1" applyFill="1" applyBorder="1"/>
    <xf numFmtId="0" fontId="10" fillId="0" borderId="3" xfId="0" applyFont="1" applyBorder="1" applyAlignment="1">
      <alignment horizontal="center" vertical="center" wrapText="1"/>
    </xf>
    <xf numFmtId="0" fontId="10" fillId="4" borderId="14" xfId="22" applyFont="1" applyFill="1" applyBorder="1" applyAlignment="1">
      <alignment horizontal="right"/>
    </xf>
    <xf numFmtId="0" fontId="10" fillId="4" borderId="11" xfId="22" applyFont="1" applyFill="1" applyBorder="1"/>
    <xf numFmtId="0" fontId="10" fillId="0" borderId="3" xfId="0" applyFont="1" applyBorder="1" applyAlignment="1">
      <alignment horizontal="right" vertical="center" wrapText="1"/>
    </xf>
    <xf numFmtId="0" fontId="10" fillId="4" borderId="13" xfId="22" applyFont="1" applyFill="1" applyBorder="1" applyAlignment="1">
      <alignment horizontal="right"/>
    </xf>
    <xf numFmtId="0" fontId="10" fillId="4" borderId="14" xfId="22" applyFont="1" applyFill="1" applyBorder="1"/>
    <xf numFmtId="0" fontId="10" fillId="4" borderId="11" xfId="22" applyFont="1" applyFill="1" applyBorder="1" applyAlignment="1">
      <alignment horizontal="left"/>
    </xf>
    <xf numFmtId="0" fontId="10" fillId="4" borderId="9" xfId="22" applyFont="1" applyFill="1" applyBorder="1" applyAlignment="1">
      <alignment horizontal="left"/>
    </xf>
    <xf numFmtId="0" fontId="4" fillId="0" borderId="3" xfId="0" applyFont="1" applyBorder="1" applyAlignment="1">
      <alignment horizontal="right" vertical="center" wrapText="1"/>
    </xf>
    <xf numFmtId="0" fontId="10" fillId="4" borderId="13" xfId="22" applyFont="1" applyFill="1" applyBorder="1" applyAlignment="1">
      <alignment horizontal="left"/>
    </xf>
    <xf numFmtId="0" fontId="31" fillId="4" borderId="0" xfId="15" applyFont="1" applyFill="1" applyAlignment="1">
      <alignment horizontal="left"/>
    </xf>
    <xf numFmtId="0" fontId="9" fillId="5" borderId="3" xfId="22" applyFont="1" applyFill="1" applyBorder="1"/>
    <xf numFmtId="0" fontId="1" fillId="4" borderId="3" xfId="22" applyFill="1" applyBorder="1"/>
    <xf numFmtId="0" fontId="10" fillId="4" borderId="13" xfId="22" applyFont="1" applyFill="1" applyBorder="1"/>
    <xf numFmtId="0" fontId="4" fillId="4" borderId="0" xfId="17" applyFont="1" applyFill="1" applyAlignment="1" applyProtection="1">
      <alignment horizontal="center"/>
      <protection locked="0"/>
    </xf>
    <xf numFmtId="0" fontId="32" fillId="4" borderId="0" xfId="17" applyFont="1" applyFill="1" applyAlignment="1" applyProtection="1">
      <alignment horizontal="center"/>
      <protection locked="0"/>
    </xf>
    <xf numFmtId="0" fontId="39" fillId="4" borderId="0" xfId="17" applyFont="1" applyFill="1" applyAlignment="1">
      <alignment horizontal="justify"/>
    </xf>
    <xf numFmtId="0" fontId="4" fillId="4" borderId="39" xfId="17" applyFont="1" applyFill="1" applyBorder="1" applyAlignment="1">
      <alignment horizontal="left"/>
    </xf>
    <xf numFmtId="0" fontId="4" fillId="4" borderId="39" xfId="17" applyFont="1" applyFill="1" applyBorder="1" applyAlignment="1">
      <alignment horizontal="center"/>
    </xf>
    <xf numFmtId="0" fontId="32" fillId="5" borderId="14" xfId="17" applyFont="1" applyFill="1" applyBorder="1" applyAlignment="1">
      <alignment horizontal="center" vertical="center"/>
    </xf>
    <xf numFmtId="0" fontId="32" fillId="5" borderId="4" xfId="17" applyFont="1" applyFill="1" applyBorder="1" applyAlignment="1">
      <alignment horizontal="center" vertical="center"/>
    </xf>
    <xf numFmtId="0" fontId="32" fillId="5" borderId="14" xfId="17" applyFont="1" applyFill="1" applyBorder="1" applyAlignment="1">
      <alignment horizontal="center" vertical="center" wrapText="1"/>
    </xf>
    <xf numFmtId="0" fontId="4" fillId="0" borderId="3" xfId="17" applyFont="1" applyBorder="1" applyAlignment="1">
      <alignment horizontal="left"/>
    </xf>
    <xf numFmtId="2" fontId="4" fillId="4" borderId="3" xfId="17" applyNumberFormat="1" applyFont="1" applyFill="1" applyBorder="1" applyAlignment="1">
      <alignment horizontal="right" vertical="center"/>
    </xf>
    <xf numFmtId="3" fontId="4" fillId="4" borderId="3" xfId="17" applyNumberFormat="1" applyFont="1" applyFill="1" applyBorder="1" applyAlignment="1">
      <alignment horizontal="right" vertical="center"/>
    </xf>
    <xf numFmtId="0" fontId="4" fillId="4" borderId="3" xfId="17" applyFont="1" applyFill="1" applyBorder="1" applyAlignment="1">
      <alignment horizontal="right" vertical="center"/>
    </xf>
    <xf numFmtId="0" fontId="58" fillId="4" borderId="3" xfId="17" applyFont="1" applyFill="1" applyBorder="1" applyAlignment="1">
      <alignment horizontal="left" vertical="center"/>
    </xf>
    <xf numFmtId="0" fontId="58" fillId="0" borderId="3" xfId="17" applyFont="1" applyBorder="1" applyAlignment="1">
      <alignment horizontal="left"/>
    </xf>
    <xf numFmtId="0" fontId="58" fillId="4" borderId="3" xfId="17" applyFont="1" applyFill="1" applyBorder="1" applyAlignment="1">
      <alignment horizontal="left"/>
    </xf>
    <xf numFmtId="2" fontId="58" fillId="4" borderId="3" xfId="17" applyNumberFormat="1" applyFont="1" applyFill="1" applyBorder="1" applyAlignment="1">
      <alignment horizontal="right" vertical="center"/>
    </xf>
    <xf numFmtId="3" fontId="58" fillId="4" borderId="3" xfId="17" applyNumberFormat="1" applyFont="1" applyFill="1" applyBorder="1" applyAlignment="1">
      <alignment horizontal="right" vertical="center"/>
    </xf>
    <xf numFmtId="0" fontId="58" fillId="4" borderId="3" xfId="17" applyFont="1" applyFill="1" applyBorder="1" applyAlignment="1">
      <alignment horizontal="right" vertical="center"/>
    </xf>
    <xf numFmtId="173" fontId="58" fillId="4" borderId="3" xfId="3" applyNumberFormat="1" applyFont="1" applyFill="1" applyBorder="1" applyAlignment="1" applyProtection="1">
      <alignment horizontal="center"/>
    </xf>
    <xf numFmtId="164" fontId="58" fillId="4" borderId="3" xfId="3" applyFont="1" applyFill="1" applyBorder="1" applyAlignment="1" applyProtection="1">
      <alignment horizontal="center"/>
    </xf>
    <xf numFmtId="0" fontId="58" fillId="4" borderId="3" xfId="17" applyFont="1" applyFill="1" applyBorder="1" applyAlignment="1">
      <alignment horizontal="right"/>
    </xf>
    <xf numFmtId="164" fontId="58" fillId="4" borderId="3" xfId="3" applyFont="1" applyFill="1" applyBorder="1" applyAlignment="1" applyProtection="1">
      <alignment horizontal="center"/>
      <protection locked="0"/>
    </xf>
    <xf numFmtId="164" fontId="58" fillId="4" borderId="3" xfId="3" applyFont="1" applyFill="1" applyBorder="1" applyAlignment="1" applyProtection="1">
      <alignment horizontal="left"/>
    </xf>
    <xf numFmtId="0" fontId="4" fillId="4" borderId="0" xfId="17" applyFont="1" applyFill="1" applyAlignment="1">
      <alignment horizontal="right"/>
    </xf>
    <xf numFmtId="173" fontId="4" fillId="4" borderId="3" xfId="3" applyNumberFormat="1" applyFont="1" applyFill="1" applyBorder="1" applyAlignment="1" applyProtection="1">
      <alignment horizontal="right"/>
    </xf>
    <xf numFmtId="0" fontId="4" fillId="4" borderId="3" xfId="17" applyFont="1" applyFill="1" applyBorder="1" applyAlignment="1">
      <alignment horizontal="right"/>
    </xf>
    <xf numFmtId="0" fontId="4" fillId="4" borderId="14" xfId="17" applyFont="1" applyFill="1" applyBorder="1" applyAlignment="1">
      <alignment horizontal="left"/>
    </xf>
    <xf numFmtId="1" fontId="4" fillId="4" borderId="3" xfId="17" applyNumberFormat="1" applyFont="1" applyFill="1" applyBorder="1" applyAlignment="1">
      <alignment horizontal="right"/>
    </xf>
    <xf numFmtId="0" fontId="1" fillId="4" borderId="0" xfId="24" applyFill="1"/>
    <xf numFmtId="0" fontId="12" fillId="4" borderId="0" xfId="9" applyFont="1" applyFill="1"/>
    <xf numFmtId="0" fontId="1" fillId="4" borderId="0" xfId="9" applyFill="1"/>
    <xf numFmtId="0" fontId="48" fillId="4" borderId="0" xfId="9" applyFont="1" applyFill="1"/>
    <xf numFmtId="0" fontId="59" fillId="5" borderId="0" xfId="0" applyFont="1" applyFill="1" applyAlignment="1">
      <alignment horizontal="center"/>
    </xf>
    <xf numFmtId="0" fontId="60" fillId="5" borderId="0" xfId="0" applyFont="1" applyFill="1" applyAlignment="1">
      <alignment horizontal="center" vertical="center"/>
    </xf>
    <xf numFmtId="4" fontId="60" fillId="5" borderId="0" xfId="0" applyNumberFormat="1" applyFont="1" applyFill="1" applyAlignment="1">
      <alignment horizontal="center" vertical="center"/>
    </xf>
    <xf numFmtId="0" fontId="61" fillId="4" borderId="0" xfId="0" applyFont="1" applyFill="1"/>
    <xf numFmtId="0" fontId="62" fillId="4" borderId="0" xfId="0" applyFont="1" applyFill="1" applyAlignment="1">
      <alignment vertical="center"/>
    </xf>
    <xf numFmtId="4" fontId="63" fillId="4" borderId="0" xfId="0" applyNumberFormat="1" applyFont="1" applyFill="1"/>
    <xf numFmtId="0" fontId="62" fillId="4" borderId="0" xfId="0" applyFont="1" applyFill="1" applyAlignment="1">
      <alignment horizontal="right" vertical="center"/>
    </xf>
    <xf numFmtId="4" fontId="62" fillId="4" borderId="0" xfId="0" applyNumberFormat="1" applyFont="1" applyFill="1" applyAlignment="1">
      <alignment horizontal="right" vertical="center"/>
    </xf>
    <xf numFmtId="0" fontId="61" fillId="4" borderId="42" xfId="0" applyFont="1" applyFill="1" applyBorder="1"/>
    <xf numFmtId="0" fontId="62" fillId="4" borderId="42" xfId="0" applyFont="1" applyFill="1" applyBorder="1" applyAlignment="1">
      <alignment vertical="center"/>
    </xf>
    <xf numFmtId="4" fontId="62" fillId="4" borderId="42" xfId="0" applyNumberFormat="1" applyFont="1" applyFill="1" applyBorder="1" applyAlignment="1">
      <alignment horizontal="right" vertical="center"/>
    </xf>
    <xf numFmtId="0" fontId="62" fillId="4" borderId="42" xfId="0" applyFont="1" applyFill="1" applyBorder="1" applyAlignment="1">
      <alignment horizontal="right" vertical="center"/>
    </xf>
    <xf numFmtId="4" fontId="62" fillId="4" borderId="42" xfId="0" applyNumberFormat="1" applyFont="1" applyFill="1" applyBorder="1"/>
    <xf numFmtId="0" fontId="62" fillId="4" borderId="42" xfId="0" applyFont="1" applyFill="1" applyBorder="1"/>
    <xf numFmtId="4" fontId="62" fillId="4" borderId="0" xfId="0" applyNumberFormat="1" applyFont="1" applyFill="1"/>
    <xf numFmtId="0" fontId="62" fillId="4" borderId="0" xfId="0" applyFont="1" applyFill="1"/>
    <xf numFmtId="0" fontId="62" fillId="4" borderId="0" xfId="0" applyFont="1" applyFill="1" applyAlignment="1">
      <alignment horizontal="right"/>
    </xf>
    <xf numFmtId="0" fontId="62" fillId="4" borderId="42" xfId="0" applyFont="1" applyFill="1" applyBorder="1" applyAlignment="1">
      <alignment horizontal="right"/>
    </xf>
    <xf numFmtId="0" fontId="62" fillId="4" borderId="0" xfId="0" applyFont="1" applyFill="1" applyAlignment="1">
      <alignment horizontal="center" vertical="center"/>
    </xf>
    <xf numFmtId="4" fontId="62" fillId="4" borderId="0" xfId="0" applyNumberFormat="1" applyFont="1" applyFill="1" applyAlignment="1">
      <alignment horizontal="center"/>
    </xf>
    <xf numFmtId="0" fontId="64" fillId="4" borderId="42" xfId="0" applyFont="1" applyFill="1" applyBorder="1" applyAlignment="1">
      <alignment vertical="center"/>
    </xf>
    <xf numFmtId="4" fontId="64" fillId="4" borderId="42" xfId="0" applyNumberFormat="1" applyFont="1" applyFill="1" applyBorder="1"/>
    <xf numFmtId="0" fontId="62" fillId="4" borderId="0" xfId="16" applyFont="1" applyFill="1" applyAlignment="1">
      <alignment vertical="center"/>
    </xf>
    <xf numFmtId="0" fontId="62" fillId="4" borderId="0" xfId="16" applyFont="1" applyFill="1" applyAlignment="1">
      <alignment horizontal="right" vertical="center"/>
    </xf>
    <xf numFmtId="0" fontId="4" fillId="4" borderId="0" xfId="16" applyFill="1" applyAlignment="1">
      <alignment vertical="center"/>
    </xf>
    <xf numFmtId="0" fontId="1" fillId="4" borderId="0" xfId="24" applyFill="1" applyAlignment="1">
      <alignment horizontal="center"/>
    </xf>
    <xf numFmtId="0" fontId="1" fillId="4" borderId="0" xfId="7" applyFill="1"/>
    <xf numFmtId="0" fontId="65" fillId="4" borderId="0" xfId="22" applyFont="1" applyFill="1"/>
    <xf numFmtId="0" fontId="4" fillId="0" borderId="0" xfId="0" applyFont="1"/>
    <xf numFmtId="180"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4" fillId="4" borderId="0" xfId="0" applyFont="1" applyFill="1"/>
    <xf numFmtId="0" fontId="27" fillId="4" borderId="0" xfId="0" applyFont="1" applyFill="1"/>
    <xf numFmtId="180" fontId="4" fillId="4" borderId="0" xfId="0" applyNumberFormat="1" applyFont="1" applyFill="1" applyAlignment="1">
      <alignment horizontal="center" vertical="center" wrapText="1"/>
    </xf>
    <xf numFmtId="0" fontId="4" fillId="4" borderId="0" xfId="0" applyFont="1" applyFill="1" applyAlignment="1">
      <alignment horizontal="center" vertical="center" wrapText="1"/>
    </xf>
    <xf numFmtId="0" fontId="43" fillId="4" borderId="0" xfId="0" applyFont="1" applyFill="1"/>
    <xf numFmtId="0" fontId="66" fillId="5" borderId="43" xfId="0" applyFont="1" applyFill="1" applyBorder="1" applyAlignment="1">
      <alignment vertical="center"/>
    </xf>
    <xf numFmtId="0" fontId="66" fillId="5" borderId="43" xfId="0" applyFont="1" applyFill="1" applyBorder="1" applyAlignment="1">
      <alignment vertical="center" wrapText="1"/>
    </xf>
    <xf numFmtId="0" fontId="68" fillId="4" borderId="44" xfId="0" applyFont="1" applyFill="1" applyBorder="1" applyAlignment="1">
      <alignment horizontal="left" vertical="center"/>
    </xf>
    <xf numFmtId="181" fontId="68" fillId="4" borderId="44" xfId="0" applyNumberFormat="1" applyFont="1" applyFill="1" applyBorder="1" applyAlignment="1">
      <alignment horizontal="right" vertical="center"/>
    </xf>
    <xf numFmtId="4" fontId="68" fillId="4" borderId="44" xfId="0" applyNumberFormat="1" applyFont="1" applyFill="1" applyBorder="1" applyAlignment="1">
      <alignment horizontal="right" vertical="center"/>
    </xf>
    <xf numFmtId="0" fontId="68" fillId="4" borderId="44" xfId="0" applyFont="1" applyFill="1" applyBorder="1" applyAlignment="1">
      <alignment horizontal="left" vertical="center" wrapText="1"/>
    </xf>
    <xf numFmtId="181" fontId="68" fillId="4" borderId="44" xfId="0" applyNumberFormat="1" applyFont="1" applyFill="1" applyBorder="1" applyAlignment="1">
      <alignment horizontal="left" vertical="center"/>
    </xf>
    <xf numFmtId="0" fontId="66" fillId="5" borderId="45" xfId="0" applyFont="1" applyFill="1" applyBorder="1" applyAlignment="1">
      <alignment vertical="center" wrapText="1"/>
    </xf>
    <xf numFmtId="0" fontId="66" fillId="5" borderId="46" xfId="0" applyFont="1" applyFill="1" applyBorder="1" applyAlignment="1">
      <alignment vertical="center" wrapText="1"/>
    </xf>
    <xf numFmtId="0" fontId="1" fillId="4" borderId="0" xfId="26" applyFill="1"/>
    <xf numFmtId="0" fontId="11" fillId="4" borderId="0" xfId="26" applyFont="1" applyFill="1"/>
    <xf numFmtId="0" fontId="58" fillId="4" borderId="0" xfId="26" applyFont="1" applyFill="1"/>
    <xf numFmtId="0" fontId="15" fillId="4" borderId="0" xfId="26" applyFont="1" applyFill="1"/>
    <xf numFmtId="0" fontId="12" fillId="4" borderId="0" xfId="26" applyFont="1" applyFill="1"/>
    <xf numFmtId="0" fontId="48" fillId="4" borderId="0" xfId="26" applyFont="1" applyFill="1"/>
    <xf numFmtId="0" fontId="14" fillId="4" borderId="0" xfId="26" applyFont="1" applyFill="1"/>
    <xf numFmtId="0" fontId="6" fillId="4" borderId="0" xfId="26" applyFont="1" applyFill="1"/>
    <xf numFmtId="3" fontId="69" fillId="4" borderId="0" xfId="0" applyNumberFormat="1" applyFont="1" applyFill="1" applyAlignment="1">
      <alignment horizontal="left" vertical="center" wrapText="1"/>
    </xf>
    <xf numFmtId="3" fontId="70" fillId="5" borderId="3" xfId="0" applyNumberFormat="1" applyFont="1" applyFill="1" applyBorder="1" applyAlignment="1">
      <alignment horizontal="center" vertical="center" wrapText="1"/>
    </xf>
    <xf numFmtId="3" fontId="1" fillId="4" borderId="0" xfId="26" applyNumberFormat="1" applyFill="1"/>
    <xf numFmtId="4" fontId="1" fillId="4" borderId="0" xfId="26" applyNumberFormat="1" applyFill="1"/>
    <xf numFmtId="3" fontId="71" fillId="4" borderId="3" xfId="0" applyNumberFormat="1" applyFont="1" applyFill="1" applyBorder="1" applyAlignment="1">
      <alignment horizontal="left" vertical="center" wrapText="1"/>
    </xf>
    <xf numFmtId="3" fontId="71" fillId="4" borderId="3" xfId="0" applyNumberFormat="1" applyFont="1" applyFill="1" applyBorder="1" applyAlignment="1">
      <alignment horizontal="right" vertical="center" wrapText="1"/>
    </xf>
    <xf numFmtId="3" fontId="69" fillId="4" borderId="3" xfId="0" applyNumberFormat="1" applyFont="1" applyFill="1" applyBorder="1" applyAlignment="1">
      <alignment horizontal="right" vertical="center" wrapText="1"/>
    </xf>
    <xf numFmtId="3" fontId="72" fillId="4" borderId="3" xfId="0" applyNumberFormat="1" applyFont="1" applyFill="1" applyBorder="1" applyAlignment="1">
      <alignment horizontal="right" vertical="center" wrapText="1"/>
    </xf>
    <xf numFmtId="3" fontId="71" fillId="0" borderId="3" xfId="0" applyNumberFormat="1" applyFont="1" applyBorder="1" applyAlignment="1">
      <alignment horizontal="right" vertical="center" wrapText="1"/>
    </xf>
    <xf numFmtId="3" fontId="72" fillId="0" borderId="3" xfId="0" applyNumberFormat="1" applyFont="1" applyBorder="1" applyAlignment="1">
      <alignment horizontal="right" vertical="center" wrapText="1"/>
    </xf>
    <xf numFmtId="3" fontId="69" fillId="0" borderId="3" xfId="0" applyNumberFormat="1" applyFont="1" applyBorder="1" applyAlignment="1">
      <alignment horizontal="right" vertical="center" wrapText="1"/>
    </xf>
    <xf numFmtId="3" fontId="70" fillId="5" borderId="3" xfId="0" applyNumberFormat="1" applyFont="1" applyFill="1" applyBorder="1" applyAlignment="1">
      <alignment horizontal="left" vertical="center" wrapText="1"/>
    </xf>
    <xf numFmtId="3" fontId="70" fillId="5" borderId="3" xfId="0" applyNumberFormat="1" applyFont="1" applyFill="1" applyBorder="1" applyAlignment="1">
      <alignment vertical="center" wrapText="1"/>
    </xf>
    <xf numFmtId="3" fontId="72" fillId="7" borderId="3" xfId="0" applyNumberFormat="1" applyFont="1" applyFill="1" applyBorder="1" applyAlignment="1">
      <alignment horizontal="right" vertical="center" wrapText="1"/>
    </xf>
    <xf numFmtId="0" fontId="70" fillId="5" borderId="3" xfId="0" applyFont="1" applyFill="1" applyBorder="1" applyAlignment="1">
      <alignment horizontal="left" vertical="center" wrapText="1"/>
    </xf>
    <xf numFmtId="173" fontId="70" fillId="5" borderId="3" xfId="1" applyNumberFormat="1" applyFont="1" applyFill="1" applyBorder="1" applyAlignment="1" applyProtection="1">
      <alignment horizontal="right" vertical="center" wrapText="1"/>
    </xf>
    <xf numFmtId="3" fontId="71" fillId="4" borderId="3" xfId="0" applyNumberFormat="1" applyFont="1" applyFill="1" applyBorder="1" applyAlignment="1">
      <alignment horizontal="right" vertical="center" wrapText="1" indent="1"/>
    </xf>
    <xf numFmtId="3" fontId="73" fillId="4" borderId="3" xfId="0" applyNumberFormat="1" applyFont="1" applyFill="1" applyBorder="1" applyAlignment="1">
      <alignment horizontal="right" vertical="center" wrapText="1" indent="1"/>
    </xf>
    <xf numFmtId="3" fontId="70" fillId="5" borderId="3" xfId="0" applyNumberFormat="1" applyFont="1" applyFill="1" applyBorder="1" applyAlignment="1">
      <alignment horizontal="right" vertical="center" wrapText="1"/>
    </xf>
    <xf numFmtId="3" fontId="58" fillId="4" borderId="0" xfId="26" applyNumberFormat="1" applyFont="1" applyFill="1"/>
    <xf numFmtId="3" fontId="70" fillId="5" borderId="3" xfId="0" applyNumberFormat="1" applyFont="1" applyFill="1" applyBorder="1" applyAlignment="1">
      <alignment horizontal="left" vertical="center"/>
    </xf>
    <xf numFmtId="3" fontId="70" fillId="5" borderId="3" xfId="0" applyNumberFormat="1" applyFont="1" applyFill="1" applyBorder="1" applyAlignment="1">
      <alignment horizontal="right" vertical="center" wrapText="1" indent="1"/>
    </xf>
    <xf numFmtId="3" fontId="74" fillId="5" borderId="3" xfId="0" applyNumberFormat="1" applyFont="1" applyFill="1" applyBorder="1" applyAlignment="1">
      <alignment horizontal="right" vertical="center" wrapText="1"/>
    </xf>
    <xf numFmtId="0" fontId="69" fillId="4" borderId="0" xfId="0" applyFont="1" applyFill="1" applyAlignment="1">
      <alignment horizontal="center" vertical="center" wrapText="1"/>
    </xf>
    <xf numFmtId="3" fontId="69" fillId="4" borderId="0" xfId="0" applyNumberFormat="1" applyFont="1" applyFill="1" applyAlignment="1">
      <alignment horizontal="center" vertical="center" wrapText="1"/>
    </xf>
    <xf numFmtId="3" fontId="73" fillId="6" borderId="3" xfId="0" applyNumberFormat="1" applyFont="1" applyFill="1" applyBorder="1" applyAlignment="1">
      <alignment horizontal="right" vertical="center" wrapText="1" indent="1"/>
    </xf>
    <xf numFmtId="182" fontId="69" fillId="7" borderId="3" xfId="0" applyNumberFormat="1" applyFont="1" applyFill="1" applyBorder="1" applyAlignment="1">
      <alignment horizontal="left" vertical="center" wrapText="1"/>
    </xf>
    <xf numFmtId="182" fontId="73" fillId="6" borderId="3" xfId="0" applyNumberFormat="1" applyFont="1" applyFill="1" applyBorder="1" applyAlignment="1">
      <alignment horizontal="right" vertical="center" wrapText="1" indent="1"/>
    </xf>
    <xf numFmtId="182" fontId="69" fillId="7" borderId="3" xfId="0" applyNumberFormat="1" applyFont="1" applyFill="1" applyBorder="1" applyAlignment="1">
      <alignment horizontal="right" vertical="center" wrapText="1" indent="1"/>
    </xf>
    <xf numFmtId="4" fontId="58" fillId="4" borderId="0" xfId="26" applyNumberFormat="1" applyFont="1" applyFill="1"/>
    <xf numFmtId="0" fontId="70" fillId="5" borderId="47" xfId="0" applyFont="1" applyFill="1" applyBorder="1" applyAlignment="1">
      <alignment horizontal="center" vertical="center"/>
    </xf>
    <xf numFmtId="3" fontId="70" fillId="5" borderId="47" xfId="0" applyNumberFormat="1" applyFont="1" applyFill="1" applyBorder="1" applyAlignment="1">
      <alignment horizontal="center" vertical="center" wrapText="1"/>
    </xf>
    <xf numFmtId="0" fontId="71" fillId="4" borderId="47" xfId="0" applyFont="1" applyFill="1" applyBorder="1" applyAlignment="1">
      <alignment horizontal="left" vertical="center" wrapText="1" indent="2"/>
    </xf>
    <xf numFmtId="3" fontId="71" fillId="4" borderId="47" xfId="0" applyNumberFormat="1" applyFont="1" applyFill="1" applyBorder="1" applyAlignment="1">
      <alignment horizontal="right" vertical="center" wrapText="1" indent="2"/>
    </xf>
    <xf numFmtId="0" fontId="70" fillId="5" borderId="47" xfId="0" applyFont="1" applyFill="1" applyBorder="1" applyAlignment="1">
      <alignment horizontal="left" vertical="center" wrapText="1" indent="2"/>
    </xf>
    <xf numFmtId="3" fontId="70" fillId="5" borderId="47" xfId="0" applyNumberFormat="1" applyFont="1" applyFill="1" applyBorder="1" applyAlignment="1">
      <alignment horizontal="right" vertical="center" wrapText="1" indent="2"/>
    </xf>
    <xf numFmtId="3" fontId="73" fillId="7" borderId="3" xfId="0" applyNumberFormat="1" applyFont="1" applyFill="1" applyBorder="1" applyAlignment="1">
      <alignment horizontal="right" vertical="center" wrapText="1" indent="1"/>
    </xf>
    <xf numFmtId="0" fontId="70" fillId="5" borderId="3" xfId="0" applyFont="1" applyFill="1" applyBorder="1" applyAlignment="1">
      <alignment vertical="center"/>
    </xf>
    <xf numFmtId="0" fontId="70" fillId="5" borderId="37" xfId="0" applyFont="1" applyFill="1" applyBorder="1" applyAlignment="1">
      <alignment horizontal="left" vertical="center"/>
    </xf>
    <xf numFmtId="0" fontId="71" fillId="4" borderId="3" xfId="0" applyFont="1" applyFill="1" applyBorder="1" applyAlignment="1">
      <alignment vertical="center" wrapText="1"/>
    </xf>
    <xf numFmtId="3" fontId="69" fillId="4" borderId="0" xfId="0" applyNumberFormat="1" applyFont="1" applyFill="1" applyAlignment="1">
      <alignment vertical="center" wrapText="1"/>
    </xf>
    <xf numFmtId="0" fontId="70" fillId="5" borderId="3" xfId="0" applyFont="1" applyFill="1" applyBorder="1" applyAlignment="1">
      <alignment horizontal="left" vertical="center" indent="2"/>
    </xf>
    <xf numFmtId="0" fontId="71" fillId="4" borderId="3" xfId="0" applyFont="1" applyFill="1" applyBorder="1" applyAlignment="1">
      <alignment horizontal="left" vertical="center" wrapText="1" indent="2"/>
    </xf>
    <xf numFmtId="3" fontId="71" fillId="4" borderId="3" xfId="0" applyNumberFormat="1" applyFont="1" applyFill="1" applyBorder="1" applyAlignment="1">
      <alignment horizontal="right" vertical="center" wrapText="1" indent="2"/>
    </xf>
    <xf numFmtId="0" fontId="70" fillId="5" borderId="3" xfId="0" applyFont="1" applyFill="1" applyBorder="1" applyAlignment="1">
      <alignment horizontal="left" vertical="center" wrapText="1" indent="2"/>
    </xf>
    <xf numFmtId="3" fontId="70" fillId="5" borderId="3" xfId="0" applyNumberFormat="1" applyFont="1" applyFill="1" applyBorder="1" applyAlignment="1">
      <alignment horizontal="right" vertical="center" wrapText="1" indent="2"/>
    </xf>
    <xf numFmtId="0" fontId="1" fillId="4" borderId="0" xfId="26" applyFill="1" applyAlignment="1">
      <alignment horizontal="left"/>
    </xf>
    <xf numFmtId="0" fontId="12" fillId="4" borderId="0" xfId="26" applyFont="1" applyFill="1" applyAlignment="1">
      <alignment horizontal="left"/>
    </xf>
    <xf numFmtId="0" fontId="58" fillId="4" borderId="0" xfId="26" applyFont="1" applyFill="1" applyAlignment="1">
      <alignment horizontal="left"/>
    </xf>
    <xf numFmtId="0" fontId="15" fillId="4" borderId="0" xfId="26" applyFont="1" applyFill="1" applyAlignment="1">
      <alignment horizontal="left"/>
    </xf>
    <xf numFmtId="0" fontId="48" fillId="4" borderId="0" xfId="26" applyFont="1" applyFill="1" applyAlignment="1">
      <alignment horizontal="left"/>
    </xf>
    <xf numFmtId="0" fontId="14" fillId="4" borderId="0" xfId="26" applyFont="1" applyFill="1" applyAlignment="1">
      <alignment horizontal="left"/>
    </xf>
    <xf numFmtId="3" fontId="72" fillId="4" borderId="3" xfId="0" applyNumberFormat="1" applyFont="1" applyFill="1" applyBorder="1" applyAlignment="1">
      <alignment horizontal="right" vertical="center" wrapText="1" indent="1"/>
    </xf>
    <xf numFmtId="3" fontId="74" fillId="5" borderId="3" xfId="0" applyNumberFormat="1" applyFont="1" applyFill="1" applyBorder="1" applyAlignment="1">
      <alignment horizontal="right" vertical="center" wrapText="1" indent="1"/>
    </xf>
    <xf numFmtId="3" fontId="71" fillId="4" borderId="47" xfId="0" applyNumberFormat="1" applyFont="1" applyFill="1" applyBorder="1" applyAlignment="1">
      <alignment horizontal="left" vertical="center" wrapText="1"/>
    </xf>
    <xf numFmtId="3" fontId="71" fillId="4" borderId="47" xfId="0" applyNumberFormat="1" applyFont="1" applyFill="1" applyBorder="1" applyAlignment="1">
      <alignment horizontal="right" vertical="center" wrapText="1" indent="1"/>
    </xf>
    <xf numFmtId="3" fontId="70" fillId="5" borderId="47" xfId="0" applyNumberFormat="1" applyFont="1" applyFill="1" applyBorder="1" applyAlignment="1">
      <alignment horizontal="right" vertical="center" wrapText="1" indent="1"/>
    </xf>
    <xf numFmtId="3" fontId="72" fillId="4" borderId="47" xfId="0" applyNumberFormat="1" applyFont="1" applyFill="1" applyBorder="1" applyAlignment="1">
      <alignment horizontal="right" vertical="center" wrapText="1" indent="1"/>
    </xf>
    <xf numFmtId="3" fontId="74" fillId="5" borderId="47" xfId="0" applyNumberFormat="1" applyFont="1" applyFill="1" applyBorder="1" applyAlignment="1">
      <alignment horizontal="right" vertical="center" wrapText="1" indent="1"/>
    </xf>
    <xf numFmtId="3" fontId="74" fillId="5" borderId="47" xfId="0" applyNumberFormat="1" applyFont="1" applyFill="1" applyBorder="1" applyAlignment="1">
      <alignment horizontal="right" vertical="center" wrapText="1"/>
    </xf>
    <xf numFmtId="3" fontId="71" fillId="0" borderId="47" xfId="0" applyNumberFormat="1" applyFont="1" applyBorder="1" applyAlignment="1">
      <alignment horizontal="left" vertical="center" wrapText="1"/>
    </xf>
    <xf numFmtId="3" fontId="71" fillId="8" borderId="47" xfId="0" applyNumberFormat="1" applyFont="1" applyFill="1" applyBorder="1" applyAlignment="1">
      <alignment horizontal="left" vertical="center" wrapText="1"/>
    </xf>
    <xf numFmtId="3" fontId="70" fillId="5" borderId="47" xfId="0" applyNumberFormat="1" applyFont="1" applyFill="1" applyBorder="1" applyAlignment="1">
      <alignment horizontal="left" vertical="center" wrapText="1"/>
    </xf>
    <xf numFmtId="0" fontId="0" fillId="4" borderId="48" xfId="0" applyFill="1" applyBorder="1"/>
    <xf numFmtId="3" fontId="70" fillId="5" borderId="49" xfId="0" applyNumberFormat="1" applyFont="1" applyFill="1" applyBorder="1" applyAlignment="1">
      <alignment horizontal="center" vertical="center"/>
    </xf>
    <xf numFmtId="3" fontId="70" fillId="5" borderId="50" xfId="0" applyNumberFormat="1" applyFont="1" applyFill="1" applyBorder="1" applyAlignment="1">
      <alignment horizontal="center" vertical="center"/>
    </xf>
    <xf numFmtId="3" fontId="69" fillId="4" borderId="47" xfId="0" applyNumberFormat="1" applyFont="1" applyFill="1" applyBorder="1" applyAlignment="1">
      <alignment horizontal="left" vertical="center" wrapText="1"/>
    </xf>
    <xf numFmtId="0" fontId="1" fillId="4" borderId="52" xfId="26" applyFill="1" applyBorder="1"/>
    <xf numFmtId="0" fontId="1" fillId="4" borderId="53" xfId="26" applyFill="1" applyBorder="1"/>
    <xf numFmtId="3" fontId="70" fillId="5" borderId="50" xfId="0" applyNumberFormat="1" applyFont="1" applyFill="1" applyBorder="1" applyAlignment="1">
      <alignment horizontal="center" vertical="center" wrapText="1"/>
    </xf>
    <xf numFmtId="0" fontId="70" fillId="5" borderId="47" xfId="0" applyFont="1" applyFill="1" applyBorder="1" applyAlignment="1">
      <alignment horizontal="right" vertical="center" wrapText="1"/>
    </xf>
    <xf numFmtId="3" fontId="72" fillId="4" borderId="47" xfId="0" applyNumberFormat="1" applyFont="1" applyFill="1" applyBorder="1" applyAlignment="1">
      <alignment horizontal="right" vertical="center" wrapText="1"/>
    </xf>
    <xf numFmtId="0" fontId="71" fillId="4" borderId="47" xfId="0" applyFont="1" applyFill="1" applyBorder="1" applyAlignment="1">
      <alignment horizontal="left" vertical="center" wrapText="1"/>
    </xf>
    <xf numFmtId="0" fontId="71" fillId="4" borderId="47" xfId="0" applyFont="1" applyFill="1" applyBorder="1" applyAlignment="1">
      <alignment horizontal="right" vertical="center" wrapText="1" indent="1"/>
    </xf>
    <xf numFmtId="0" fontId="70" fillId="5" borderId="47" xfId="0" applyFont="1" applyFill="1" applyBorder="1" applyAlignment="1">
      <alignment horizontal="right" vertical="center" wrapText="1" indent="1"/>
    </xf>
    <xf numFmtId="0" fontId="74" fillId="5" borderId="47" xfId="0" applyFont="1" applyFill="1" applyBorder="1" applyAlignment="1">
      <alignment horizontal="right" vertical="center" wrapText="1"/>
    </xf>
    <xf numFmtId="0" fontId="70" fillId="5" borderId="47" xfId="0" applyFont="1" applyFill="1" applyBorder="1" applyAlignment="1">
      <alignment horizontal="left" vertical="center" wrapText="1"/>
    </xf>
    <xf numFmtId="0" fontId="75" fillId="4" borderId="0" xfId="26" applyFont="1" applyFill="1"/>
    <xf numFmtId="0" fontId="76" fillId="4" borderId="0" xfId="26" applyFont="1" applyFill="1"/>
    <xf numFmtId="3" fontId="70" fillId="5" borderId="3" xfId="0" applyNumberFormat="1" applyFont="1" applyFill="1" applyBorder="1" applyAlignment="1">
      <alignment horizontal="center" vertical="center"/>
    </xf>
    <xf numFmtId="0" fontId="6" fillId="4" borderId="0" xfId="6" applyFont="1" applyFill="1"/>
    <xf numFmtId="0" fontId="58" fillId="4" borderId="0" xfId="6" applyFont="1" applyFill="1"/>
    <xf numFmtId="3" fontId="71" fillId="0" borderId="3" xfId="0" applyNumberFormat="1" applyFont="1" applyBorder="1" applyAlignment="1">
      <alignment horizontal="left" vertical="center" wrapText="1"/>
    </xf>
    <xf numFmtId="3" fontId="1" fillId="4" borderId="0" xfId="6" applyNumberFormat="1" applyFill="1"/>
    <xf numFmtId="0" fontId="71" fillId="4" borderId="3" xfId="0" applyFont="1" applyFill="1" applyBorder="1" applyAlignment="1">
      <alignment horizontal="right" vertical="center" wrapText="1"/>
    </xf>
    <xf numFmtId="0" fontId="74" fillId="5" borderId="3" xfId="0" applyFont="1" applyFill="1" applyBorder="1" applyAlignment="1">
      <alignment horizontal="right" vertical="center" wrapText="1"/>
    </xf>
    <xf numFmtId="3" fontId="70" fillId="5" borderId="14" xfId="0" applyNumberFormat="1" applyFont="1" applyFill="1" applyBorder="1" applyAlignment="1">
      <alignment horizontal="center" vertical="center" wrapText="1"/>
    </xf>
    <xf numFmtId="3" fontId="71" fillId="4" borderId="11" xfId="0" applyNumberFormat="1" applyFont="1" applyFill="1" applyBorder="1" applyAlignment="1">
      <alignment horizontal="left" vertical="center" wrapText="1"/>
    </xf>
    <xf numFmtId="3" fontId="74" fillId="5" borderId="11" xfId="0" applyNumberFormat="1" applyFont="1" applyFill="1" applyBorder="1" applyAlignment="1">
      <alignment horizontal="right" vertical="center" wrapText="1"/>
    </xf>
    <xf numFmtId="0" fontId="10" fillId="4" borderId="0" xfId="26" applyFont="1" applyFill="1"/>
    <xf numFmtId="0" fontId="4" fillId="4" borderId="0" xfId="26" applyFont="1" applyFill="1"/>
    <xf numFmtId="0" fontId="70" fillId="5" borderId="3" xfId="0" applyFont="1" applyFill="1" applyBorder="1" applyAlignment="1">
      <alignment horizontal="center" vertical="center"/>
    </xf>
    <xf numFmtId="3" fontId="73" fillId="9" borderId="47" xfId="0" applyNumberFormat="1" applyFont="1" applyFill="1" applyBorder="1" applyAlignment="1">
      <alignment horizontal="right" vertical="center" wrapText="1" indent="1"/>
    </xf>
    <xf numFmtId="3" fontId="74" fillId="5" borderId="47" xfId="0" applyNumberFormat="1" applyFont="1" applyFill="1" applyBorder="1" applyAlignment="1">
      <alignment horizontal="left" vertical="center" wrapText="1"/>
    </xf>
    <xf numFmtId="0" fontId="73" fillId="9" borderId="47" xfId="0" applyFont="1" applyFill="1" applyBorder="1" applyAlignment="1">
      <alignment horizontal="right" vertical="center" wrapText="1" indent="1"/>
    </xf>
    <xf numFmtId="0" fontId="74" fillId="5" borderId="47" xfId="0" applyFont="1" applyFill="1" applyBorder="1" applyAlignment="1">
      <alignment horizontal="left" vertical="center" wrapText="1"/>
    </xf>
    <xf numFmtId="3" fontId="71" fillId="4" borderId="3" xfId="0" applyNumberFormat="1" applyFont="1" applyFill="1" applyBorder="1" applyAlignment="1">
      <alignment horizontal="left" vertical="center" wrapText="1" indent="2"/>
    </xf>
    <xf numFmtId="3" fontId="70" fillId="5" borderId="3" xfId="0" applyNumberFormat="1" applyFont="1" applyFill="1" applyBorder="1" applyAlignment="1">
      <alignment horizontal="left" vertical="center" wrapText="1" indent="2"/>
    </xf>
    <xf numFmtId="4" fontId="70" fillId="5" borderId="3" xfId="0" applyNumberFormat="1" applyFont="1" applyFill="1" applyBorder="1" applyAlignment="1">
      <alignment horizontal="center" vertical="center" wrapText="1"/>
    </xf>
    <xf numFmtId="0" fontId="72" fillId="4" borderId="3" xfId="0" applyFont="1" applyFill="1" applyBorder="1" applyAlignment="1">
      <alignment horizontal="right" vertical="center" wrapText="1"/>
    </xf>
    <xf numFmtId="4" fontId="71" fillId="4" borderId="3" xfId="0" applyNumberFormat="1" applyFont="1" applyFill="1" applyBorder="1" applyAlignment="1">
      <alignment horizontal="right" vertical="center" wrapText="1" indent="1"/>
    </xf>
    <xf numFmtId="0" fontId="73" fillId="4" borderId="3" xfId="0" applyFont="1" applyFill="1" applyBorder="1" applyAlignment="1">
      <alignment horizontal="left" vertical="center" wrapText="1"/>
    </xf>
    <xf numFmtId="164" fontId="73" fillId="4" borderId="3" xfId="1" applyFont="1" applyFill="1" applyBorder="1" applyAlignment="1" applyProtection="1">
      <alignment horizontal="right" vertical="center" wrapText="1" indent="1"/>
    </xf>
    <xf numFmtId="4" fontId="73" fillId="4" borderId="3" xfId="0" applyNumberFormat="1" applyFont="1" applyFill="1" applyBorder="1" applyAlignment="1">
      <alignment horizontal="right" vertical="center" wrapText="1" indent="1"/>
    </xf>
    <xf numFmtId="164" fontId="70" fillId="5" borderId="3" xfId="1" applyFont="1" applyFill="1" applyBorder="1" applyAlignment="1" applyProtection="1">
      <alignment horizontal="right" vertical="center" wrapText="1" indent="1"/>
    </xf>
    <xf numFmtId="4" fontId="70" fillId="5" borderId="3" xfId="0" applyNumberFormat="1" applyFont="1" applyFill="1" applyBorder="1" applyAlignment="1">
      <alignment horizontal="right" vertical="center" wrapText="1" indent="1"/>
    </xf>
    <xf numFmtId="3" fontId="73" fillId="7" borderId="3" xfId="0" applyNumberFormat="1" applyFont="1" applyFill="1" applyBorder="1" applyAlignment="1">
      <alignment horizontal="left" vertical="center" wrapText="1"/>
    </xf>
    <xf numFmtId="3" fontId="73" fillId="9" borderId="3" xfId="0" applyNumberFormat="1" applyFont="1" applyFill="1" applyBorder="1" applyAlignment="1">
      <alignment horizontal="right" vertical="center" wrapText="1" indent="1"/>
    </xf>
    <xf numFmtId="3" fontId="73" fillId="10" borderId="3" xfId="0" applyNumberFormat="1" applyFont="1" applyFill="1" applyBorder="1" applyAlignment="1">
      <alignment horizontal="right" vertical="center" wrapText="1" indent="1"/>
    </xf>
    <xf numFmtId="3" fontId="77" fillId="10" borderId="3" xfId="0" applyNumberFormat="1" applyFont="1" applyFill="1" applyBorder="1" applyAlignment="1">
      <alignment horizontal="right" vertical="center" wrapText="1" indent="1"/>
    </xf>
    <xf numFmtId="3" fontId="72" fillId="4" borderId="3" xfId="0" applyNumberFormat="1" applyFont="1" applyFill="1" applyBorder="1" applyAlignment="1">
      <alignment horizontal="left" vertical="center" wrapText="1"/>
    </xf>
    <xf numFmtId="3" fontId="74" fillId="5" borderId="3" xfId="0" applyNumberFormat="1" applyFont="1" applyFill="1" applyBorder="1" applyAlignment="1">
      <alignment horizontal="left" vertical="center" wrapText="1"/>
    </xf>
    <xf numFmtId="0" fontId="10" fillId="0" borderId="0" xfId="0" applyFont="1" applyAlignment="1">
      <alignment horizontal="justify" vertical="center"/>
    </xf>
    <xf numFmtId="0" fontId="1" fillId="4" borderId="0" xfId="10" applyFill="1"/>
    <xf numFmtId="0" fontId="78" fillId="4" borderId="0" xfId="21" applyFont="1" applyFill="1"/>
    <xf numFmtId="0" fontId="79" fillId="5" borderId="3" xfId="16" applyFont="1" applyFill="1" applyBorder="1" applyAlignment="1">
      <alignment horizontal="center" vertical="center" wrapText="1"/>
    </xf>
    <xf numFmtId="3" fontId="80" fillId="4" borderId="3" xfId="16" applyNumberFormat="1" applyFont="1" applyFill="1" applyBorder="1"/>
    <xf numFmtId="3" fontId="81" fillId="5" borderId="3" xfId="16" applyNumberFormat="1" applyFont="1" applyFill="1" applyBorder="1"/>
    <xf numFmtId="3" fontId="1" fillId="4" borderId="0" xfId="10" applyNumberFormat="1" applyFill="1"/>
    <xf numFmtId="3" fontId="1" fillId="4" borderId="0" xfId="2" applyNumberFormat="1" applyFont="1" applyFill="1" applyBorder="1" applyProtection="1"/>
    <xf numFmtId="183" fontId="4" fillId="4" borderId="3" xfId="18" applyNumberFormat="1" applyFont="1" applyFill="1" applyBorder="1"/>
    <xf numFmtId="3" fontId="79" fillId="5" borderId="3" xfId="16" applyNumberFormat="1" applyFont="1" applyFill="1" applyBorder="1"/>
    <xf numFmtId="0" fontId="1" fillId="4" borderId="0" xfId="10" applyFill="1" applyAlignment="1">
      <alignment vertical="center"/>
    </xf>
    <xf numFmtId="3" fontId="80" fillId="4" borderId="0" xfId="16" applyNumberFormat="1" applyFont="1" applyFill="1"/>
    <xf numFmtId="0" fontId="81" fillId="5" borderId="11" xfId="16" applyFont="1" applyFill="1" applyBorder="1" applyAlignment="1">
      <alignment vertical="center" wrapText="1"/>
    </xf>
    <xf numFmtId="0" fontId="81" fillId="5" borderId="41" xfId="16" applyFont="1" applyFill="1" applyBorder="1" applyAlignment="1">
      <alignment vertical="center" wrapText="1"/>
    </xf>
    <xf numFmtId="0" fontId="81" fillId="5" borderId="9" xfId="16" applyFont="1" applyFill="1" applyBorder="1" applyAlignment="1">
      <alignment vertical="center" wrapText="1"/>
    </xf>
    <xf numFmtId="0" fontId="1" fillId="4" borderId="0" xfId="2" applyNumberFormat="1" applyFont="1" applyFill="1" applyBorder="1" applyProtection="1"/>
    <xf numFmtId="0" fontId="1" fillId="4" borderId="0" xfId="11" applyFill="1"/>
    <xf numFmtId="3" fontId="1" fillId="4" borderId="0" xfId="11" applyNumberFormat="1" applyFill="1"/>
    <xf numFmtId="0" fontId="1" fillId="4" borderId="3" xfId="11" applyFill="1" applyBorder="1" applyAlignment="1">
      <alignment horizontal="center"/>
    </xf>
    <xf numFmtId="3" fontId="80" fillId="4" borderId="3" xfId="16" applyNumberFormat="1" applyFont="1" applyFill="1" applyBorder="1" applyAlignment="1">
      <alignment horizontal="center"/>
    </xf>
    <xf numFmtId="0" fontId="1" fillId="4" borderId="3" xfId="11" applyFill="1" applyBorder="1"/>
    <xf numFmtId="3" fontId="1" fillId="4" borderId="3" xfId="11" applyNumberFormat="1" applyFill="1" applyBorder="1"/>
    <xf numFmtId="0" fontId="82" fillId="4" borderId="0" xfId="11" applyFont="1" applyFill="1"/>
    <xf numFmtId="0" fontId="3" fillId="4" borderId="0" xfId="18" applyFill="1"/>
    <xf numFmtId="3" fontId="3" fillId="4" borderId="0" xfId="18" applyNumberFormat="1" applyFill="1"/>
    <xf numFmtId="0" fontId="3" fillId="5" borderId="0" xfId="18" applyFill="1"/>
    <xf numFmtId="3" fontId="83" fillId="5" borderId="0" xfId="18" applyNumberFormat="1" applyFont="1" applyFill="1"/>
    <xf numFmtId="3" fontId="3" fillId="4" borderId="0" xfId="18" applyNumberFormat="1" applyFill="1" applyProtection="1">
      <protection locked="0"/>
    </xf>
    <xf numFmtId="0" fontId="1" fillId="4" borderId="0" xfId="5" applyFill="1"/>
    <xf numFmtId="0" fontId="11" fillId="4" borderId="0" xfId="5" applyFont="1" applyFill="1"/>
    <xf numFmtId="0" fontId="58" fillId="4" borderId="0" xfId="5" applyFont="1" applyFill="1"/>
    <xf numFmtId="0" fontId="15" fillId="4" borderId="0" xfId="5" applyFont="1" applyFill="1"/>
    <xf numFmtId="0" fontId="12" fillId="4" borderId="0" xfId="5" applyFont="1" applyFill="1"/>
    <xf numFmtId="0" fontId="14" fillId="4" borderId="0" xfId="5" applyFont="1" applyFill="1"/>
    <xf numFmtId="3" fontId="70" fillId="5" borderId="47" xfId="0" applyNumberFormat="1" applyFont="1" applyFill="1" applyBorder="1" applyAlignment="1">
      <alignment horizontal="left" vertical="center"/>
    </xf>
    <xf numFmtId="4" fontId="1" fillId="4" borderId="0" xfId="5" applyNumberFormat="1" applyFill="1"/>
    <xf numFmtId="3" fontId="71" fillId="4" borderId="47" xfId="0" applyNumberFormat="1" applyFont="1" applyFill="1" applyBorder="1" applyAlignment="1">
      <alignment horizontal="right" vertical="center" wrapText="1"/>
    </xf>
    <xf numFmtId="3" fontId="69" fillId="4" borderId="54" xfId="0" applyNumberFormat="1" applyFont="1" applyFill="1" applyBorder="1" applyAlignment="1">
      <alignment horizontal="left" vertical="center" wrapText="1"/>
    </xf>
    <xf numFmtId="3" fontId="72" fillId="4" borderId="47" xfId="0" applyNumberFormat="1" applyFont="1" applyFill="1" applyBorder="1" applyAlignment="1">
      <alignment horizontal="left" vertical="center" wrapText="1"/>
    </xf>
    <xf numFmtId="3" fontId="70" fillId="5" borderId="47" xfId="0" applyNumberFormat="1" applyFont="1" applyFill="1" applyBorder="1" applyAlignment="1">
      <alignment horizontal="right" vertical="center" wrapText="1"/>
    </xf>
    <xf numFmtId="0" fontId="1" fillId="4" borderId="0" xfId="5" applyFill="1" applyAlignment="1">
      <alignment wrapText="1"/>
    </xf>
    <xf numFmtId="4" fontId="1" fillId="4" borderId="0" xfId="5" applyNumberFormat="1" applyFill="1" applyAlignment="1">
      <alignment wrapText="1"/>
    </xf>
    <xf numFmtId="0" fontId="30" fillId="4" borderId="0" xfId="21" applyFont="1" applyFill="1" applyAlignment="1">
      <alignment horizontal="left"/>
    </xf>
    <xf numFmtId="0" fontId="4" fillId="4" borderId="37" xfId="21" applyFill="1" applyBorder="1"/>
    <xf numFmtId="3" fontId="32" fillId="4" borderId="36" xfId="21" applyNumberFormat="1" applyFont="1" applyFill="1" applyBorder="1"/>
    <xf numFmtId="0" fontId="4" fillId="4" borderId="12" xfId="21" applyFill="1" applyBorder="1"/>
    <xf numFmtId="3" fontId="32" fillId="4" borderId="8" xfId="21" applyNumberFormat="1" applyFont="1" applyFill="1" applyBorder="1"/>
    <xf numFmtId="0" fontId="4" fillId="4" borderId="15" xfId="21" applyFill="1" applyBorder="1"/>
    <xf numFmtId="3" fontId="32" fillId="4" borderId="16" xfId="21" applyNumberFormat="1" applyFont="1" applyFill="1" applyBorder="1"/>
    <xf numFmtId="0" fontId="32" fillId="4" borderId="0" xfId="21" applyFont="1" applyFill="1" applyAlignment="1">
      <alignment horizontal="left"/>
    </xf>
    <xf numFmtId="3" fontId="32" fillId="4" borderId="0" xfId="21" applyNumberFormat="1" applyFont="1" applyFill="1"/>
    <xf numFmtId="0" fontId="50" fillId="4" borderId="0" xfId="21" applyFont="1" applyFill="1"/>
    <xf numFmtId="0" fontId="32" fillId="4" borderId="39" xfId="21" applyFont="1" applyFill="1" applyBorder="1" applyAlignment="1">
      <alignment horizontal="left"/>
    </xf>
    <xf numFmtId="0" fontId="32" fillId="4" borderId="37" xfId="21" applyFont="1" applyFill="1" applyBorder="1" applyAlignment="1">
      <alignment horizontal="left"/>
    </xf>
    <xf numFmtId="0" fontId="32" fillId="4" borderId="12" xfId="21" applyFont="1" applyFill="1" applyBorder="1" applyAlignment="1">
      <alignment horizontal="left"/>
    </xf>
    <xf numFmtId="0" fontId="32" fillId="4" borderId="15" xfId="21" applyFont="1" applyFill="1" applyBorder="1" applyAlignment="1">
      <alignment horizontal="left"/>
    </xf>
    <xf numFmtId="0" fontId="4" fillId="5" borderId="37" xfId="21" applyFill="1" applyBorder="1"/>
    <xf numFmtId="0" fontId="32" fillId="5" borderId="40" xfId="21" applyFont="1" applyFill="1" applyBorder="1" applyAlignment="1">
      <alignment horizontal="center"/>
    </xf>
    <xf numFmtId="0" fontId="32" fillId="5" borderId="14" xfId="21" applyFont="1" applyFill="1" applyBorder="1" applyAlignment="1">
      <alignment horizontal="center"/>
    </xf>
    <xf numFmtId="0" fontId="4" fillId="5" borderId="15" xfId="21" applyFill="1" applyBorder="1"/>
    <xf numFmtId="0" fontId="32" fillId="5" borderId="39" xfId="21" applyFont="1" applyFill="1" applyBorder="1" applyAlignment="1">
      <alignment horizontal="center"/>
    </xf>
    <xf numFmtId="0" fontId="32" fillId="5" borderId="13" xfId="21" applyFont="1" applyFill="1" applyBorder="1" applyAlignment="1">
      <alignment horizontal="center"/>
    </xf>
    <xf numFmtId="183" fontId="4" fillId="4" borderId="3" xfId="21" applyNumberFormat="1" applyFill="1" applyBorder="1" applyAlignment="1">
      <alignment horizontal="right"/>
    </xf>
    <xf numFmtId="0" fontId="4" fillId="4" borderId="3" xfId="21" applyFill="1" applyBorder="1"/>
    <xf numFmtId="183" fontId="32" fillId="4" borderId="3" xfId="21" applyNumberFormat="1" applyFont="1" applyFill="1" applyBorder="1" applyAlignment="1">
      <alignment horizontal="right"/>
    </xf>
    <xf numFmtId="183" fontId="4" fillId="4" borderId="0" xfId="21" applyNumberFormat="1" applyFill="1"/>
    <xf numFmtId="0" fontId="84" fillId="4" borderId="0" xfId="21" applyFont="1" applyFill="1"/>
    <xf numFmtId="0" fontId="32" fillId="5" borderId="3" xfId="21" applyFont="1" applyFill="1" applyBorder="1" applyAlignment="1">
      <alignment horizontal="center" vertical="center"/>
    </xf>
    <xf numFmtId="0" fontId="4" fillId="5" borderId="12" xfId="21" applyFill="1" applyBorder="1"/>
    <xf numFmtId="0" fontId="4" fillId="5" borderId="0" xfId="21" applyFill="1"/>
    <xf numFmtId="0" fontId="81" fillId="5" borderId="14" xfId="21" applyFont="1" applyFill="1" applyBorder="1" applyAlignment="1">
      <alignment horizontal="center"/>
    </xf>
    <xf numFmtId="183" fontId="4" fillId="4" borderId="3" xfId="21" applyNumberFormat="1" applyFill="1" applyBorder="1" applyAlignment="1">
      <alignment horizontal="center"/>
    </xf>
    <xf numFmtId="0" fontId="66" fillId="5" borderId="3" xfId="21" applyFont="1" applyFill="1" applyBorder="1" applyAlignment="1">
      <alignment horizontal="left"/>
    </xf>
    <xf numFmtId="183" fontId="85" fillId="5" borderId="3" xfId="21" applyNumberFormat="1" applyFont="1" applyFill="1" applyBorder="1" applyAlignment="1">
      <alignment horizontal="center"/>
    </xf>
    <xf numFmtId="0" fontId="32" fillId="5" borderId="3" xfId="21" applyFont="1" applyFill="1" applyBorder="1" applyAlignment="1">
      <alignment horizontal="left"/>
    </xf>
    <xf numFmtId="183" fontId="4" fillId="5" borderId="3" xfId="21" applyNumberFormat="1" applyFill="1" applyBorder="1" applyAlignment="1">
      <alignment horizontal="center"/>
    </xf>
    <xf numFmtId="0" fontId="32" fillId="5" borderId="11" xfId="21" applyFont="1" applyFill="1" applyBorder="1"/>
    <xf numFmtId="183" fontId="4" fillId="4" borderId="3" xfId="21" applyNumberFormat="1" applyFill="1" applyBorder="1" applyAlignment="1">
      <alignment horizontal="left"/>
    </xf>
    <xf numFmtId="184" fontId="4" fillId="0" borderId="3" xfId="21" applyNumberFormat="1" applyBorder="1" applyAlignment="1">
      <alignment horizontal="center"/>
    </xf>
    <xf numFmtId="183" fontId="32" fillId="5" borderId="3" xfId="21" applyNumberFormat="1" applyFont="1" applyFill="1" applyBorder="1" applyAlignment="1">
      <alignment horizontal="left"/>
    </xf>
    <xf numFmtId="184" fontId="32" fillId="5" borderId="3" xfId="21" applyNumberFormat="1" applyFont="1" applyFill="1" applyBorder="1" applyAlignment="1">
      <alignment horizontal="center"/>
    </xf>
    <xf numFmtId="183" fontId="32" fillId="5" borderId="3" xfId="21" applyNumberFormat="1" applyFont="1" applyFill="1" applyBorder="1" applyAlignment="1">
      <alignment horizontal="center"/>
    </xf>
    <xf numFmtId="0" fontId="86" fillId="4" borderId="0" xfId="21" applyFont="1" applyFill="1"/>
    <xf numFmtId="0" fontId="87" fillId="4" borderId="0" xfId="21" applyFont="1" applyFill="1"/>
    <xf numFmtId="0" fontId="66" fillId="5" borderId="3" xfId="21" applyFont="1" applyFill="1" applyBorder="1" applyAlignment="1">
      <alignment vertical="top" wrapText="1"/>
    </xf>
    <xf numFmtId="3" fontId="4" fillId="0" borderId="3" xfId="21" applyNumberFormat="1" applyBorder="1" applyAlignment="1">
      <alignment vertical="top" wrapText="1"/>
    </xf>
    <xf numFmtId="3" fontId="4" fillId="0" borderId="3" xfId="21" applyNumberFormat="1" applyBorder="1" applyAlignment="1">
      <alignment horizontal="right" vertical="top" wrapText="1"/>
    </xf>
    <xf numFmtId="0" fontId="88" fillId="4" borderId="0" xfId="21" applyFont="1" applyFill="1"/>
    <xf numFmtId="3" fontId="4" fillId="4" borderId="0" xfId="21" applyNumberFormat="1" applyFill="1"/>
    <xf numFmtId="0" fontId="87" fillId="4" borderId="3" xfId="21" applyFont="1" applyFill="1" applyBorder="1" applyAlignment="1">
      <alignment vertical="top" wrapText="1"/>
    </xf>
    <xf numFmtId="173" fontId="4" fillId="4" borderId="3" xfId="3" applyNumberFormat="1" applyFont="1" applyFill="1" applyBorder="1" applyAlignment="1" applyProtection="1">
      <alignment horizontal="right" vertical="top" wrapText="1"/>
    </xf>
    <xf numFmtId="173" fontId="4" fillId="0" borderId="3" xfId="3" applyNumberFormat="1" applyFont="1" applyBorder="1" applyAlignment="1" applyProtection="1">
      <alignment vertical="top" wrapText="1"/>
    </xf>
    <xf numFmtId="176" fontId="4" fillId="0" borderId="3" xfId="3" applyNumberFormat="1" applyFont="1" applyBorder="1" applyAlignment="1" applyProtection="1">
      <alignment vertical="top" wrapText="1"/>
    </xf>
    <xf numFmtId="173" fontId="4" fillId="0" borderId="3" xfId="3" applyNumberFormat="1" applyFont="1" applyBorder="1" applyAlignment="1" applyProtection="1">
      <alignment horizontal="right" vertical="top" wrapText="1"/>
    </xf>
    <xf numFmtId="0" fontId="80" fillId="4" borderId="0" xfId="0" applyFont="1" applyFill="1" applyAlignment="1">
      <alignment horizontal="center"/>
    </xf>
    <xf numFmtId="0" fontId="80" fillId="4" borderId="0" xfId="0" applyFont="1" applyFill="1" applyAlignment="1">
      <alignment horizontal="right"/>
    </xf>
    <xf numFmtId="0" fontId="80" fillId="4" borderId="0" xfId="0" applyFont="1" applyFill="1"/>
    <xf numFmtId="4" fontId="80" fillId="4" borderId="0" xfId="0" applyNumberFormat="1" applyFont="1" applyFill="1"/>
    <xf numFmtId="3" fontId="80" fillId="4" borderId="0" xfId="0" applyNumberFormat="1" applyFont="1" applyFill="1"/>
    <xf numFmtId="0" fontId="27" fillId="4" borderId="0" xfId="0" applyFont="1" applyFill="1" applyAlignment="1">
      <alignment horizontal="left"/>
    </xf>
    <xf numFmtId="0" fontId="30" fillId="4" borderId="0" xfId="0" applyFont="1" applyFill="1" applyAlignment="1">
      <alignment horizontal="left"/>
    </xf>
    <xf numFmtId="0" fontId="79" fillId="5" borderId="55" xfId="0" applyFont="1" applyFill="1" applyBorder="1" applyAlignment="1">
      <alignment horizontal="left"/>
    </xf>
    <xf numFmtId="0" fontId="89" fillId="5" borderId="56" xfId="0" applyFont="1" applyFill="1" applyBorder="1" applyAlignment="1">
      <alignment horizontal="right"/>
    </xf>
    <xf numFmtId="0" fontId="89" fillId="5" borderId="56" xfId="0" applyFont="1" applyFill="1" applyBorder="1"/>
    <xf numFmtId="4" fontId="89" fillId="5" borderId="56" xfId="0" applyNumberFormat="1" applyFont="1" applyFill="1" applyBorder="1"/>
    <xf numFmtId="3" fontId="89" fillId="5" borderId="56" xfId="0" applyNumberFormat="1" applyFont="1" applyFill="1" applyBorder="1"/>
    <xf numFmtId="0" fontId="89" fillId="5" borderId="22" xfId="0" applyFont="1" applyFill="1" applyBorder="1"/>
    <xf numFmtId="0" fontId="89" fillId="5" borderId="57" xfId="0" applyFont="1" applyFill="1" applyBorder="1" applyAlignment="1">
      <alignment horizontal="center"/>
    </xf>
    <xf numFmtId="0" fontId="89" fillId="5" borderId="40" xfId="0" applyFont="1" applyFill="1" applyBorder="1" applyAlignment="1">
      <alignment horizontal="right"/>
    </xf>
    <xf numFmtId="0" fontId="89" fillId="5" borderId="40" xfId="0" applyFont="1" applyFill="1" applyBorder="1"/>
    <xf numFmtId="4" fontId="89" fillId="5" borderId="40" xfId="0" applyNumberFormat="1" applyFont="1" applyFill="1" applyBorder="1" applyAlignment="1">
      <alignment horizontal="center"/>
    </xf>
    <xf numFmtId="3" fontId="89" fillId="5" borderId="40" xfId="0" applyNumberFormat="1" applyFont="1" applyFill="1" applyBorder="1" applyAlignment="1">
      <alignment horizontal="center"/>
    </xf>
    <xf numFmtId="0" fontId="89" fillId="5" borderId="58" xfId="0" applyFont="1" applyFill="1" applyBorder="1"/>
    <xf numFmtId="0" fontId="89" fillId="5" borderId="59" xfId="0" applyFont="1" applyFill="1" applyBorder="1" applyAlignment="1">
      <alignment horizontal="center"/>
    </xf>
    <xf numFmtId="0" fontId="89" fillId="5" borderId="0" xfId="0" applyFont="1" applyFill="1" applyAlignment="1">
      <alignment horizontal="right"/>
    </xf>
    <xf numFmtId="0" fontId="89" fillId="5" borderId="0" xfId="0" applyFont="1" applyFill="1" applyAlignment="1">
      <alignment horizontal="center"/>
    </xf>
    <xf numFmtId="4" fontId="89" fillId="5" borderId="0" xfId="0" applyNumberFormat="1" applyFont="1" applyFill="1" applyAlignment="1">
      <alignment horizontal="center"/>
    </xf>
    <xf numFmtId="3" fontId="89" fillId="5" borderId="0" xfId="0" applyNumberFormat="1" applyFont="1" applyFill="1" applyAlignment="1">
      <alignment horizontal="center"/>
    </xf>
    <xf numFmtId="0" fontId="89" fillId="5" borderId="60" xfId="0" applyFont="1" applyFill="1" applyBorder="1" applyAlignment="1">
      <alignment horizontal="center"/>
    </xf>
    <xf numFmtId="0" fontId="89" fillId="5" borderId="61" xfId="0" applyFont="1" applyFill="1" applyBorder="1" applyAlignment="1">
      <alignment horizontal="center"/>
    </xf>
    <xf numFmtId="0" fontId="89" fillId="5" borderId="39" xfId="0" applyFont="1" applyFill="1" applyBorder="1" applyAlignment="1">
      <alignment horizontal="right"/>
    </xf>
    <xf numFmtId="0" fontId="89" fillId="5" borderId="39" xfId="0" applyFont="1" applyFill="1" applyBorder="1"/>
    <xf numFmtId="4" fontId="89" fillId="5" borderId="39" xfId="0" applyNumberFormat="1" applyFont="1" applyFill="1" applyBorder="1" applyAlignment="1">
      <alignment horizontal="center"/>
    </xf>
    <xf numFmtId="3" fontId="89" fillId="5" borderId="39" xfId="0" applyNumberFormat="1" applyFont="1" applyFill="1" applyBorder="1" applyAlignment="1">
      <alignment horizontal="center"/>
    </xf>
    <xf numFmtId="0" fontId="89" fillId="5" borderId="62" xfId="0" applyFont="1" applyFill="1" applyBorder="1" applyAlignment="1">
      <alignment horizontal="center"/>
    </xf>
    <xf numFmtId="0" fontId="80" fillId="4" borderId="59" xfId="0" applyFont="1" applyFill="1" applyBorder="1" applyAlignment="1">
      <alignment horizontal="center"/>
    </xf>
    <xf numFmtId="0" fontId="81" fillId="4" borderId="0" xfId="0" applyFont="1" applyFill="1" applyAlignment="1">
      <alignment horizontal="right"/>
    </xf>
    <xf numFmtId="0" fontId="81" fillId="4" borderId="0" xfId="0" applyFont="1" applyFill="1"/>
    <xf numFmtId="0" fontId="80" fillId="4" borderId="60" xfId="0" applyFont="1" applyFill="1" applyBorder="1" applyAlignment="1">
      <alignment horizontal="center"/>
    </xf>
    <xf numFmtId="4" fontId="80" fillId="4" borderId="59" xfId="0" applyNumberFormat="1" applyFont="1" applyFill="1" applyBorder="1" applyAlignment="1">
      <alignment horizontal="center" vertical="top"/>
    </xf>
    <xf numFmtId="0" fontId="80" fillId="4" borderId="0" xfId="0" applyFont="1" applyFill="1" applyAlignment="1">
      <alignment horizontal="right" vertical="top"/>
    </xf>
    <xf numFmtId="0" fontId="80" fillId="4" borderId="0" xfId="0" applyFont="1" applyFill="1" applyAlignment="1">
      <alignment horizontal="justify" vertical="top"/>
    </xf>
    <xf numFmtId="0" fontId="80" fillId="0" borderId="59" xfId="0" applyFont="1" applyBorder="1" applyAlignment="1">
      <alignment horizontal="center" vertical="top" wrapText="1"/>
    </xf>
    <xf numFmtId="0" fontId="80" fillId="0" borderId="0" xfId="0" applyFont="1" applyAlignment="1">
      <alignment horizontal="right" vertical="top"/>
    </xf>
    <xf numFmtId="0" fontId="80" fillId="0" borderId="0" xfId="0" applyFont="1" applyAlignment="1">
      <alignment horizontal="justify" vertical="top"/>
    </xf>
    <xf numFmtId="0" fontId="80" fillId="0" borderId="0" xfId="0" applyFont="1"/>
    <xf numFmtId="4" fontId="80" fillId="0" borderId="0" xfId="0" applyNumberFormat="1" applyFont="1" applyAlignment="1">
      <alignment vertical="top"/>
    </xf>
    <xf numFmtId="3" fontId="80" fillId="0" borderId="0" xfId="0" applyNumberFormat="1" applyFont="1" applyAlignment="1">
      <alignment vertical="top"/>
    </xf>
    <xf numFmtId="0" fontId="80" fillId="0" borderId="60" xfId="0" applyFont="1" applyBorder="1" applyAlignment="1">
      <alignment horizontal="center" vertical="top"/>
    </xf>
    <xf numFmtId="4" fontId="80" fillId="0" borderId="59" xfId="0" applyNumberFormat="1" applyFont="1" applyBorder="1" applyAlignment="1">
      <alignment horizontal="center" vertical="top"/>
    </xf>
    <xf numFmtId="0" fontId="80" fillId="0" borderId="0" xfId="0" applyFont="1" applyAlignment="1">
      <alignment vertical="top"/>
    </xf>
    <xf numFmtId="4" fontId="80" fillId="0" borderId="0" xfId="0" applyNumberFormat="1" applyFont="1"/>
    <xf numFmtId="3" fontId="80" fillId="0" borderId="0" xfId="0" applyNumberFormat="1" applyFont="1"/>
    <xf numFmtId="0" fontId="80" fillId="0" borderId="60" xfId="0" applyFont="1" applyBorder="1" applyAlignment="1">
      <alignment horizontal="center"/>
    </xf>
    <xf numFmtId="4" fontId="80" fillId="0" borderId="59" xfId="0" applyNumberFormat="1" applyFont="1" applyBorder="1" applyAlignment="1">
      <alignment horizontal="center" vertical="top" wrapText="1"/>
    </xf>
    <xf numFmtId="4" fontId="80" fillId="0" borderId="39" xfId="0" applyNumberFormat="1" applyFont="1" applyBorder="1" applyAlignment="1">
      <alignment vertical="top"/>
    </xf>
    <xf numFmtId="0" fontId="80" fillId="0" borderId="59" xfId="0" applyFont="1" applyBorder="1" applyAlignment="1">
      <alignment horizontal="center" vertical="top"/>
    </xf>
    <xf numFmtId="0" fontId="80" fillId="0" borderId="0" xfId="0" applyFont="1" applyAlignment="1">
      <alignment horizontal="justify"/>
    </xf>
    <xf numFmtId="0" fontId="80" fillId="0" borderId="55" xfId="0" applyFont="1" applyBorder="1" applyAlignment="1">
      <alignment horizontal="left"/>
    </xf>
    <xf numFmtId="0" fontId="80" fillId="0" borderId="56" xfId="0" applyFont="1" applyBorder="1" applyAlignment="1">
      <alignment horizontal="right"/>
    </xf>
    <xf numFmtId="0" fontId="80" fillId="0" borderId="56" xfId="0" applyFont="1" applyBorder="1"/>
    <xf numFmtId="4" fontId="80" fillId="0" borderId="56" xfId="0" applyNumberFormat="1" applyFont="1" applyBorder="1" applyAlignment="1">
      <alignment horizontal="center"/>
    </xf>
    <xf numFmtId="3" fontId="80" fillId="0" borderId="56" xfId="0" applyNumberFormat="1" applyFont="1" applyBorder="1" applyAlignment="1">
      <alignment horizontal="center"/>
    </xf>
    <xf numFmtId="0" fontId="80" fillId="0" borderId="22" xfId="0" applyFont="1" applyBorder="1"/>
    <xf numFmtId="0" fontId="80" fillId="0" borderId="59" xfId="0" applyFont="1" applyBorder="1" applyAlignment="1">
      <alignment horizontal="center"/>
    </xf>
    <xf numFmtId="0" fontId="80" fillId="0" borderId="0" xfId="0" applyFont="1" applyAlignment="1">
      <alignment horizontal="right"/>
    </xf>
    <xf numFmtId="0" fontId="80" fillId="0" borderId="0" xfId="0" applyFont="1" applyAlignment="1">
      <alignment horizontal="center"/>
    </xf>
    <xf numFmtId="4" fontId="80" fillId="0" borderId="0" xfId="0" applyNumberFormat="1" applyFont="1" applyAlignment="1">
      <alignment horizontal="center"/>
    </xf>
    <xf numFmtId="3" fontId="80" fillId="0" borderId="0" xfId="0" applyNumberFormat="1" applyFont="1" applyAlignment="1">
      <alignment horizontal="center"/>
    </xf>
    <xf numFmtId="0" fontId="80" fillId="0" borderId="61" xfId="0" applyFont="1" applyBorder="1" applyAlignment="1">
      <alignment horizontal="center"/>
    </xf>
    <xf numFmtId="0" fontId="80" fillId="0" borderId="39" xfId="0" applyFont="1" applyBorder="1" applyAlignment="1">
      <alignment horizontal="right"/>
    </xf>
    <xf numFmtId="0" fontId="80" fillId="0" borderId="39" xfId="0" applyFont="1" applyBorder="1"/>
    <xf numFmtId="4" fontId="80" fillId="0" borderId="39" xfId="0" applyNumberFormat="1" applyFont="1" applyBorder="1" applyAlignment="1">
      <alignment horizontal="center"/>
    </xf>
    <xf numFmtId="3" fontId="80" fillId="0" borderId="39" xfId="0" applyNumberFormat="1" applyFont="1" applyBorder="1" applyAlignment="1">
      <alignment horizontal="center"/>
    </xf>
    <xf numFmtId="0" fontId="80" fillId="0" borderId="62" xfId="0" applyFont="1" applyBorder="1" applyAlignment="1">
      <alignment horizontal="center"/>
    </xf>
    <xf numFmtId="0" fontId="80" fillId="0" borderId="57" xfId="0" applyFont="1" applyBorder="1" applyAlignment="1">
      <alignment horizontal="center"/>
    </xf>
    <xf numFmtId="4" fontId="80" fillId="0" borderId="0" xfId="0" applyNumberFormat="1" applyFont="1" applyAlignment="1">
      <alignment horizontal="right"/>
    </xf>
    <xf numFmtId="168" fontId="80" fillId="0" borderId="60" xfId="2" applyNumberFormat="1" applyFont="1" applyBorder="1" applyAlignment="1" applyProtection="1">
      <alignment horizontal="center"/>
    </xf>
    <xf numFmtId="4" fontId="80" fillId="0" borderId="39" xfId="0" applyNumberFormat="1" applyFont="1" applyBorder="1"/>
    <xf numFmtId="4" fontId="80" fillId="0" borderId="63" xfId="0" applyNumberFormat="1" applyFont="1" applyBorder="1"/>
    <xf numFmtId="3" fontId="80" fillId="0" borderId="63" xfId="0" applyNumberFormat="1" applyFont="1" applyBorder="1"/>
    <xf numFmtId="0" fontId="81" fillId="0" borderId="0" xfId="0" applyFont="1" applyAlignment="1">
      <alignment horizontal="right"/>
    </xf>
    <xf numFmtId="0" fontId="81" fillId="0" borderId="0" xfId="0" applyFont="1"/>
    <xf numFmtId="0" fontId="80" fillId="4" borderId="60" xfId="0" applyFont="1" applyFill="1" applyBorder="1"/>
    <xf numFmtId="0" fontId="90" fillId="0" borderId="0" xfId="0" applyFont="1" applyAlignment="1">
      <alignment horizontal="center"/>
    </xf>
    <xf numFmtId="0" fontId="80" fillId="0" borderId="63" xfId="0" applyFont="1" applyBorder="1" applyAlignment="1">
      <alignment horizontal="left"/>
    </xf>
    <xf numFmtId="0" fontId="80" fillId="0" borderId="63" xfId="0" applyFont="1" applyBorder="1"/>
    <xf numFmtId="0" fontId="80" fillId="4" borderId="0" xfId="0" applyFont="1" applyFill="1" applyAlignment="1">
      <alignment horizontal="left"/>
    </xf>
    <xf numFmtId="0" fontId="27" fillId="4" borderId="0" xfId="21" applyFont="1" applyFill="1"/>
    <xf numFmtId="0" fontId="4" fillId="4" borderId="0" xfId="0" applyFont="1" applyFill="1" applyAlignment="1">
      <alignment horizontal="left"/>
    </xf>
    <xf numFmtId="0" fontId="32" fillId="5" borderId="3" xfId="21" applyFont="1" applyFill="1" applyBorder="1" applyAlignment="1">
      <alignment horizontal="left" vertical="top"/>
    </xf>
    <xf numFmtId="0" fontId="4" fillId="4" borderId="3" xfId="21" applyFill="1" applyBorder="1" applyAlignment="1">
      <alignment horizontal="left" vertical="center" wrapText="1"/>
    </xf>
    <xf numFmtId="0" fontId="0" fillId="4" borderId="0" xfId="0" applyFill="1" applyAlignment="1">
      <alignment horizontal="center" vertical="center"/>
    </xf>
    <xf numFmtId="0" fontId="58" fillId="4" borderId="3" xfId="21" applyFont="1" applyFill="1" applyBorder="1" applyAlignment="1">
      <alignment vertical="center" wrapText="1"/>
    </xf>
    <xf numFmtId="0" fontId="58" fillId="4" borderId="3" xfId="21" applyFont="1" applyFill="1" applyBorder="1" applyAlignment="1">
      <alignment horizontal="center" vertical="center" wrapText="1"/>
    </xf>
    <xf numFmtId="0" fontId="4" fillId="4" borderId="3" xfId="21" applyFill="1" applyBorder="1" applyAlignment="1">
      <alignment vertical="center"/>
    </xf>
    <xf numFmtId="0" fontId="66" fillId="5" borderId="3" xfId="0" applyFont="1" applyFill="1" applyBorder="1" applyAlignment="1">
      <alignment vertical="center" wrapText="1"/>
    </xf>
    <xf numFmtId="183" fontId="66" fillId="5" borderId="3" xfId="0" applyNumberFormat="1" applyFont="1" applyFill="1" applyBorder="1" applyAlignment="1">
      <alignment horizontal="center" vertical="center" wrapText="1"/>
    </xf>
    <xf numFmtId="0" fontId="51" fillId="4" borderId="0" xfId="0" applyFont="1" applyFill="1"/>
    <xf numFmtId="0" fontId="32" fillId="5" borderId="3" xfId="17" applyFont="1" applyFill="1" applyBorder="1" applyAlignment="1">
      <alignment horizontal="left" vertical="center"/>
    </xf>
    <xf numFmtId="171" fontId="32" fillId="5" borderId="3" xfId="17" applyNumberFormat="1" applyFont="1" applyFill="1" applyBorder="1" applyAlignment="1">
      <alignment horizontal="left" vertical="center"/>
    </xf>
    <xf numFmtId="164" fontId="4" fillId="0" borderId="3" xfId="3" applyFont="1" applyBorder="1" applyAlignment="1" applyProtection="1">
      <alignment horizontal="center"/>
    </xf>
    <xf numFmtId="164" fontId="4" fillId="0" borderId="3" xfId="3" applyFont="1" applyBorder="1" applyAlignment="1" applyProtection="1">
      <alignment horizontal="center"/>
      <protection locked="0"/>
    </xf>
    <xf numFmtId="164" fontId="32" fillId="5" borderId="3" xfId="3" applyFont="1" applyFill="1" applyBorder="1" applyAlignment="1" applyProtection="1">
      <alignment horizontal="center"/>
    </xf>
    <xf numFmtId="175" fontId="32" fillId="5" borderId="3" xfId="17" applyNumberFormat="1" applyFont="1" applyFill="1" applyBorder="1" applyAlignment="1">
      <alignment horizontal="center"/>
    </xf>
    <xf numFmtId="0" fontId="32" fillId="5" borderId="14" xfId="17" applyFont="1" applyFill="1" applyBorder="1" applyAlignment="1">
      <alignment horizontal="center"/>
    </xf>
    <xf numFmtId="0" fontId="32" fillId="5" borderId="3" xfId="17" applyFont="1" applyFill="1" applyBorder="1" applyAlignment="1">
      <alignment horizontal="center"/>
    </xf>
    <xf numFmtId="0" fontId="32" fillId="4" borderId="3" xfId="17" applyFont="1" applyFill="1" applyBorder="1" applyAlignment="1">
      <alignment horizontal="left"/>
    </xf>
    <xf numFmtId="0" fontId="32" fillId="4" borderId="11" xfId="17" applyFont="1" applyFill="1" applyBorder="1" applyAlignment="1">
      <alignment horizontal="left"/>
    </xf>
    <xf numFmtId="0" fontId="31" fillId="4" borderId="0" xfId="17" applyFont="1" applyFill="1" applyAlignment="1">
      <alignment horizontal="left" vertical="center" wrapText="1"/>
    </xf>
    <xf numFmtId="0" fontId="45" fillId="5" borderId="17" xfId="17" applyFont="1" applyFill="1" applyBorder="1" applyAlignment="1">
      <alignment horizontal="center" vertical="center" wrapText="1"/>
    </xf>
    <xf numFmtId="0" fontId="3" fillId="4" borderId="12" xfId="17" applyFill="1" applyBorder="1" applyAlignment="1">
      <alignment horizontal="center" vertical="center" wrapText="1"/>
    </xf>
    <xf numFmtId="0" fontId="32" fillId="6" borderId="3" xfId="20" applyFont="1" applyFill="1" applyBorder="1" applyAlignment="1">
      <alignment horizontal="left" vertical="center"/>
    </xf>
    <xf numFmtId="0" fontId="32" fillId="5" borderId="3" xfId="20" applyFont="1" applyFill="1" applyBorder="1" applyAlignment="1">
      <alignment horizontal="left" vertical="center"/>
    </xf>
    <xf numFmtId="0" fontId="32" fillId="5" borderId="3" xfId="20" applyFont="1" applyFill="1" applyBorder="1" applyAlignment="1">
      <alignment horizontal="left"/>
    </xf>
    <xf numFmtId="0" fontId="4" fillId="4" borderId="3" xfId="20" applyFont="1" applyFill="1" applyBorder="1" applyAlignment="1">
      <alignment horizontal="left"/>
    </xf>
    <xf numFmtId="0" fontId="4" fillId="4" borderId="3" xfId="20" applyFont="1" applyFill="1" applyBorder="1" applyAlignment="1" applyProtection="1">
      <alignment horizontal="left" vertical="center"/>
      <protection locked="0"/>
    </xf>
    <xf numFmtId="178" fontId="4" fillId="4" borderId="3" xfId="20" applyNumberFormat="1" applyFont="1" applyFill="1" applyBorder="1" applyAlignment="1" applyProtection="1">
      <alignment horizontal="left" vertical="center"/>
      <protection locked="0"/>
    </xf>
    <xf numFmtId="0" fontId="4" fillId="4" borderId="11" xfId="20" applyFont="1" applyFill="1" applyBorder="1" applyAlignment="1" applyProtection="1">
      <alignment vertical="center"/>
      <protection locked="0"/>
    </xf>
    <xf numFmtId="178" fontId="4" fillId="4" borderId="3" xfId="20" applyNumberFormat="1" applyFont="1" applyFill="1" applyBorder="1" applyAlignment="1" applyProtection="1">
      <alignment horizontal="left" wrapText="1"/>
      <protection locked="0"/>
    </xf>
    <xf numFmtId="4" fontId="4" fillId="4" borderId="3" xfId="20" applyNumberFormat="1" applyFont="1" applyFill="1" applyBorder="1" applyAlignment="1" applyProtection="1">
      <alignment horizontal="left" vertical="center"/>
      <protection locked="0"/>
    </xf>
    <xf numFmtId="0" fontId="4" fillId="0" borderId="3" xfId="20" applyFont="1" applyBorder="1" applyAlignment="1" applyProtection="1">
      <alignment vertical="center"/>
      <protection locked="0"/>
    </xf>
    <xf numFmtId="0" fontId="4" fillId="0" borderId="11" xfId="20" applyFont="1" applyBorder="1" applyAlignment="1" applyProtection="1">
      <alignment vertical="center"/>
      <protection locked="0"/>
    </xf>
    <xf numFmtId="178" fontId="4" fillId="0" borderId="11" xfId="20" applyNumberFormat="1" applyFont="1" applyBorder="1" applyAlignment="1" applyProtection="1">
      <alignment horizontal="left" vertical="center"/>
      <protection locked="0"/>
    </xf>
    <xf numFmtId="0" fontId="4" fillId="0" borderId="3" xfId="20" applyFont="1" applyBorder="1" applyAlignment="1" applyProtection="1">
      <alignment horizontal="left" vertical="center"/>
      <protection locked="0"/>
    </xf>
    <xf numFmtId="178" fontId="4" fillId="0" borderId="3" xfId="20" applyNumberFormat="1" applyFont="1" applyBorder="1" applyAlignment="1" applyProtection="1">
      <alignment horizontal="left" vertical="center"/>
      <protection locked="0"/>
    </xf>
    <xf numFmtId="0" fontId="32" fillId="5" borderId="3" xfId="20" applyFont="1" applyFill="1" applyBorder="1" applyAlignment="1">
      <alignment horizontal="center"/>
    </xf>
    <xf numFmtId="0" fontId="4" fillId="4" borderId="3" xfId="20" applyFont="1" applyFill="1" applyBorder="1" applyAlignment="1">
      <alignment horizontal="center" vertical="center"/>
    </xf>
    <xf numFmtId="171" fontId="4" fillId="4" borderId="3" xfId="20" applyNumberFormat="1" applyFont="1" applyFill="1" applyBorder="1" applyAlignment="1" applyProtection="1">
      <alignment horizontal="center" vertical="center"/>
      <protection locked="0"/>
    </xf>
    <xf numFmtId="0" fontId="4" fillId="4" borderId="3" xfId="20" applyFont="1" applyFill="1" applyBorder="1" applyAlignment="1" applyProtection="1">
      <alignment horizontal="left" vertical="center" wrapText="1"/>
      <protection locked="0"/>
    </xf>
    <xf numFmtId="0" fontId="4" fillId="4" borderId="3" xfId="20" applyFont="1" applyFill="1" applyBorder="1" applyAlignment="1">
      <alignment horizontal="center"/>
    </xf>
    <xf numFmtId="0" fontId="32" fillId="5" borderId="3" xfId="21" applyFont="1" applyFill="1" applyBorder="1" applyAlignment="1">
      <alignment horizontal="left" vertical="center" wrapText="1"/>
    </xf>
    <xf numFmtId="0" fontId="1" fillId="4" borderId="3" xfId="22" applyFill="1" applyBorder="1" applyAlignment="1">
      <alignment horizontal="left"/>
    </xf>
    <xf numFmtId="0" fontId="10" fillId="4" borderId="3" xfId="22" applyFont="1" applyFill="1" applyBorder="1" applyAlignment="1">
      <alignment horizontal="left"/>
    </xf>
    <xf numFmtId="0" fontId="1" fillId="4" borderId="3" xfId="22" applyFill="1" applyBorder="1" applyAlignment="1">
      <alignment horizontal="right"/>
    </xf>
    <xf numFmtId="0" fontId="1" fillId="0" borderId="3" xfId="22" applyBorder="1" applyAlignment="1">
      <alignment horizontal="right"/>
    </xf>
    <xf numFmtId="3" fontId="1" fillId="0" borderId="3" xfId="22" applyNumberFormat="1" applyBorder="1" applyAlignment="1">
      <alignment horizontal="right"/>
    </xf>
    <xf numFmtId="0" fontId="10" fillId="0" borderId="3" xfId="22" applyFont="1" applyBorder="1" applyAlignment="1">
      <alignment horizontal="right"/>
    </xf>
    <xf numFmtId="0" fontId="1" fillId="0" borderId="3" xfId="22" applyBorder="1"/>
    <xf numFmtId="3" fontId="1" fillId="4" borderId="3" xfId="22" applyNumberFormat="1" applyFill="1" applyBorder="1" applyAlignment="1">
      <alignment horizontal="right"/>
    </xf>
    <xf numFmtId="0" fontId="9" fillId="5" borderId="3" xfId="22" applyFont="1" applyFill="1" applyBorder="1" applyAlignment="1">
      <alignment horizontal="left"/>
    </xf>
    <xf numFmtId="0" fontId="6" fillId="4" borderId="3" xfId="22" applyFont="1" applyFill="1" applyBorder="1" applyAlignment="1">
      <alignment horizontal="left"/>
    </xf>
    <xf numFmtId="0" fontId="54" fillId="4" borderId="3" xfId="22" applyFont="1" applyFill="1" applyBorder="1" applyAlignment="1">
      <alignment horizontal="right"/>
    </xf>
    <xf numFmtId="0" fontId="9" fillId="4" borderId="3" xfId="22" applyFont="1" applyFill="1" applyBorder="1" applyAlignment="1">
      <alignment horizontal="left"/>
    </xf>
    <xf numFmtId="0" fontId="9" fillId="4" borderId="3" xfId="22" applyFont="1" applyFill="1" applyBorder="1" applyAlignment="1">
      <alignment horizontal="right"/>
    </xf>
    <xf numFmtId="0" fontId="32" fillId="5" borderId="14" xfId="15" applyFont="1" applyFill="1" applyBorder="1" applyAlignment="1">
      <alignment horizontal="left"/>
    </xf>
    <xf numFmtId="0" fontId="4" fillId="4" borderId="3" xfId="15" applyFont="1" applyFill="1" applyBorder="1" applyAlignment="1">
      <alignment vertical="center"/>
    </xf>
    <xf numFmtId="0" fontId="4" fillId="4" borderId="3" xfId="15" applyFont="1" applyFill="1" applyBorder="1" applyAlignment="1">
      <alignment horizontal="left" vertical="center"/>
    </xf>
    <xf numFmtId="0" fontId="4" fillId="4" borderId="11" xfId="3" applyNumberFormat="1" applyFont="1" applyFill="1" applyBorder="1" applyAlignment="1" applyProtection="1">
      <alignment horizontal="right" vertical="center"/>
    </xf>
    <xf numFmtId="0" fontId="4" fillId="4" borderId="14" xfId="15" applyFont="1" applyFill="1" applyBorder="1" applyAlignment="1">
      <alignment horizontal="left"/>
    </xf>
    <xf numFmtId="0" fontId="4" fillId="4" borderId="4" xfId="15" applyFont="1" applyFill="1" applyBorder="1" applyAlignment="1">
      <alignment horizontal="left"/>
    </xf>
    <xf numFmtId="0" fontId="4" fillId="4" borderId="13" xfId="15" applyFont="1" applyFill="1" applyBorder="1" applyAlignment="1">
      <alignment horizontal="left"/>
    </xf>
    <xf numFmtId="0" fontId="4" fillId="4" borderId="3" xfId="15" applyFont="1" applyFill="1" applyBorder="1" applyAlignment="1" applyProtection="1">
      <alignment vertical="center"/>
      <protection locked="0"/>
    </xf>
    <xf numFmtId="0" fontId="4" fillId="4" borderId="3" xfId="15" applyFont="1" applyFill="1" applyBorder="1" applyAlignment="1" applyProtection="1">
      <alignment horizontal="left" vertical="center"/>
      <protection locked="0"/>
    </xf>
    <xf numFmtId="0" fontId="4" fillId="4" borderId="11" xfId="3" applyNumberFormat="1" applyFont="1" applyFill="1" applyBorder="1" applyAlignment="1" applyProtection="1">
      <alignment horizontal="right" vertical="center"/>
      <protection locked="0"/>
    </xf>
    <xf numFmtId="179" fontId="4" fillId="4" borderId="14" xfId="15" applyNumberFormat="1" applyFont="1" applyFill="1" applyBorder="1" applyAlignment="1" applyProtection="1">
      <alignment horizontal="left"/>
      <protection locked="0"/>
    </xf>
    <xf numFmtId="179" fontId="4" fillId="4" borderId="4" xfId="15" applyNumberFormat="1" applyFont="1" applyFill="1" applyBorder="1" applyAlignment="1" applyProtection="1">
      <alignment horizontal="left"/>
      <protection locked="0"/>
    </xf>
    <xf numFmtId="179" fontId="4" fillId="4" borderId="13" xfId="15" applyNumberFormat="1" applyFont="1" applyFill="1" applyBorder="1" applyAlignment="1" applyProtection="1">
      <alignment horizontal="left"/>
      <protection locked="0"/>
    </xf>
    <xf numFmtId="0" fontId="4" fillId="4" borderId="37" xfId="3" applyNumberFormat="1" applyFont="1" applyFill="1" applyBorder="1" applyAlignment="1" applyProtection="1">
      <alignment horizontal="right" vertical="center"/>
      <protection locked="0"/>
    </xf>
    <xf numFmtId="0" fontId="4" fillId="4" borderId="11" xfId="15" applyFont="1" applyFill="1" applyBorder="1" applyAlignment="1" applyProtection="1">
      <alignment horizontal="left" vertical="center"/>
      <protection locked="0"/>
    </xf>
    <xf numFmtId="0" fontId="4" fillId="4" borderId="13" xfId="3" applyNumberFormat="1" applyFont="1" applyFill="1" applyBorder="1" applyAlignment="1" applyProtection="1">
      <alignment horizontal="right" vertical="top"/>
      <protection locked="0"/>
    </xf>
    <xf numFmtId="179" fontId="4" fillId="4" borderId="3" xfId="15" applyNumberFormat="1" applyFont="1" applyFill="1" applyBorder="1" applyAlignment="1" applyProtection="1">
      <alignment horizontal="left"/>
      <protection locked="0"/>
    </xf>
    <xf numFmtId="0" fontId="4" fillId="4" borderId="11" xfId="15" applyFont="1" applyFill="1" applyBorder="1" applyAlignment="1" applyProtection="1">
      <alignment vertical="center"/>
      <protection locked="0"/>
    </xf>
    <xf numFmtId="0" fontId="4" fillId="4" borderId="9" xfId="3" applyNumberFormat="1" applyFont="1" applyFill="1" applyBorder="1" applyAlignment="1" applyProtection="1">
      <alignment horizontal="right" vertical="center"/>
      <protection locked="0"/>
    </xf>
    <xf numFmtId="0" fontId="4" fillId="4" borderId="14" xfId="15" applyFont="1" applyFill="1" applyBorder="1" applyAlignment="1" applyProtection="1">
      <alignment horizontal="left" vertical="center"/>
      <protection locked="0"/>
    </xf>
    <xf numFmtId="0" fontId="4" fillId="4" borderId="3" xfId="3" applyNumberFormat="1" applyFont="1" applyFill="1" applyBorder="1" applyAlignment="1" applyProtection="1">
      <alignment horizontal="right" vertical="center"/>
      <protection locked="0"/>
    </xf>
    <xf numFmtId="0" fontId="4" fillId="4" borderId="41" xfId="15" applyFont="1" applyFill="1" applyBorder="1" applyAlignment="1" applyProtection="1">
      <alignment horizontal="left" vertical="center"/>
      <protection locked="0"/>
    </xf>
    <xf numFmtId="0" fontId="4" fillId="4" borderId="3" xfId="3" applyNumberFormat="1" applyFont="1" applyFill="1" applyBorder="1" applyAlignment="1" applyProtection="1">
      <alignment horizontal="right" vertical="center"/>
    </xf>
    <xf numFmtId="0" fontId="4" fillId="4" borderId="36" xfId="15" applyFont="1" applyFill="1" applyBorder="1"/>
    <xf numFmtId="0" fontId="4" fillId="4" borderId="8" xfId="15" applyFont="1" applyFill="1" applyBorder="1"/>
    <xf numFmtId="0" fontId="4" fillId="4" borderId="16" xfId="15" applyFont="1" applyFill="1" applyBorder="1"/>
    <xf numFmtId="0" fontId="10" fillId="4" borderId="9" xfId="22" applyFont="1" applyFill="1" applyBorder="1" applyAlignment="1">
      <alignment horizontal="left"/>
    </xf>
    <xf numFmtId="0" fontId="10" fillId="4" borderId="14" xfId="22" applyFont="1" applyFill="1" applyBorder="1" applyAlignment="1">
      <alignment horizontal="left"/>
    </xf>
    <xf numFmtId="0" fontId="10" fillId="4" borderId="3" xfId="0" applyFont="1" applyFill="1" applyBorder="1" applyAlignment="1">
      <alignment horizontal="left"/>
    </xf>
    <xf numFmtId="0" fontId="10" fillId="4" borderId="13" xfId="22" applyFont="1" applyFill="1" applyBorder="1" applyAlignment="1">
      <alignment horizontal="left"/>
    </xf>
    <xf numFmtId="0" fontId="10" fillId="4" borderId="0" xfId="22" applyFont="1" applyFill="1"/>
    <xf numFmtId="0" fontId="32" fillId="5" borderId="3" xfId="17" applyFont="1" applyFill="1" applyBorder="1" applyAlignment="1">
      <alignment horizontal="center" vertical="center"/>
    </xf>
    <xf numFmtId="0" fontId="4" fillId="4" borderId="3" xfId="17" applyFont="1" applyFill="1" applyBorder="1" applyAlignment="1">
      <alignment horizontal="left" vertical="center" wrapText="1"/>
    </xf>
    <xf numFmtId="0" fontId="59" fillId="5" borderId="0" xfId="0" applyFont="1" applyFill="1" applyAlignment="1">
      <alignment horizontal="center" vertical="center"/>
    </xf>
    <xf numFmtId="0" fontId="60" fillId="5" borderId="0" xfId="0" applyFont="1" applyFill="1" applyAlignment="1">
      <alignment horizontal="center" vertical="center"/>
    </xf>
    <xf numFmtId="3" fontId="71" fillId="4" borderId="3" xfId="0" applyNumberFormat="1" applyFont="1" applyFill="1" applyBorder="1" applyAlignment="1">
      <alignment horizontal="left" vertical="center" wrapText="1"/>
    </xf>
    <xf numFmtId="0" fontId="70" fillId="5" borderId="3" xfId="0" applyFont="1" applyFill="1" applyBorder="1" applyAlignment="1">
      <alignment horizontal="left" vertical="center" wrapText="1"/>
    </xf>
    <xf numFmtId="3" fontId="6" fillId="4" borderId="0" xfId="0" applyNumberFormat="1" applyFont="1" applyFill="1" applyAlignment="1">
      <alignment vertical="center"/>
    </xf>
    <xf numFmtId="3" fontId="70" fillId="5" borderId="3" xfId="0" applyNumberFormat="1" applyFont="1" applyFill="1" applyBorder="1" applyAlignment="1">
      <alignment horizontal="center" vertical="center" wrapText="1"/>
    </xf>
    <xf numFmtId="0" fontId="71" fillId="4" borderId="3" xfId="0" applyFont="1" applyFill="1" applyBorder="1" applyAlignment="1">
      <alignment horizontal="left" vertical="center" wrapText="1"/>
    </xf>
    <xf numFmtId="0" fontId="69" fillId="7" borderId="3" xfId="0" applyFont="1" applyFill="1" applyBorder="1" applyAlignment="1">
      <alignment horizontal="left" vertical="center" wrapText="1"/>
    </xf>
    <xf numFmtId="0" fontId="70" fillId="5" borderId="3" xfId="0" applyFont="1" applyFill="1" applyBorder="1" applyAlignment="1">
      <alignment horizontal="left" vertical="center"/>
    </xf>
    <xf numFmtId="3" fontId="70" fillId="5" borderId="47" xfId="0" applyNumberFormat="1" applyFont="1" applyFill="1" applyBorder="1" applyAlignment="1">
      <alignment horizontal="center" vertical="center"/>
    </xf>
    <xf numFmtId="3" fontId="70" fillId="5" borderId="47" xfId="0" applyNumberFormat="1" applyFont="1" applyFill="1" applyBorder="1" applyAlignment="1">
      <alignment horizontal="center" vertical="center" wrapText="1"/>
    </xf>
    <xf numFmtId="3" fontId="71" fillId="4" borderId="47" xfId="0" applyNumberFormat="1" applyFont="1" applyFill="1" applyBorder="1" applyAlignment="1">
      <alignment horizontal="left" vertical="center" wrapText="1"/>
    </xf>
    <xf numFmtId="3" fontId="69" fillId="4" borderId="51" xfId="0" applyNumberFormat="1" applyFont="1" applyFill="1" applyBorder="1" applyAlignment="1">
      <alignment horizontal="left" vertical="center" wrapText="1"/>
    </xf>
    <xf numFmtId="3" fontId="70" fillId="5" borderId="50" xfId="0" applyNumberFormat="1" applyFont="1" applyFill="1" applyBorder="1" applyAlignment="1">
      <alignment horizontal="center" vertical="center"/>
    </xf>
    <xf numFmtId="3" fontId="72" fillId="4" borderId="47" xfId="0" applyNumberFormat="1" applyFont="1" applyFill="1" applyBorder="1" applyAlignment="1">
      <alignment horizontal="right" vertical="center" wrapText="1"/>
    </xf>
    <xf numFmtId="0" fontId="71" fillId="4" borderId="47" xfId="0" applyFont="1" applyFill="1" applyBorder="1" applyAlignment="1">
      <alignment horizontal="left" vertical="center" wrapText="1"/>
    </xf>
    <xf numFmtId="3" fontId="70" fillId="5" borderId="3" xfId="0" applyNumberFormat="1" applyFont="1" applyFill="1" applyBorder="1" applyAlignment="1">
      <alignment horizontal="center" vertical="center"/>
    </xf>
    <xf numFmtId="0" fontId="70" fillId="5" borderId="3" xfId="0" applyFont="1" applyFill="1" applyBorder="1" applyAlignment="1">
      <alignment horizontal="center" vertical="center" wrapText="1"/>
    </xf>
    <xf numFmtId="0" fontId="70" fillId="5" borderId="3" xfId="0" applyFont="1" applyFill="1" applyBorder="1" applyAlignment="1">
      <alignment horizontal="center" vertical="center"/>
    </xf>
    <xf numFmtId="0" fontId="69" fillId="4" borderId="3" xfId="0" applyFont="1" applyFill="1" applyBorder="1" applyAlignment="1">
      <alignment horizontal="left" vertical="center" wrapText="1"/>
    </xf>
    <xf numFmtId="3" fontId="70" fillId="5" borderId="3" xfId="0" applyNumberFormat="1" applyFont="1" applyFill="1" applyBorder="1" applyAlignment="1">
      <alignment horizontal="left" vertical="center" wrapText="1"/>
    </xf>
    <xf numFmtId="0" fontId="79" fillId="5" borderId="3" xfId="16" applyFont="1" applyFill="1" applyBorder="1" applyAlignment="1">
      <alignment horizontal="center" vertical="center" wrapText="1"/>
    </xf>
    <xf numFmtId="0" fontId="79" fillId="4" borderId="15" xfId="16" applyFont="1" applyFill="1" applyBorder="1" applyAlignment="1">
      <alignment horizontal="center"/>
    </xf>
    <xf numFmtId="0" fontId="80" fillId="4" borderId="3" xfId="16" applyFont="1" applyFill="1" applyBorder="1" applyAlignment="1">
      <alignment horizontal="center" vertical="center" wrapText="1"/>
    </xf>
    <xf numFmtId="0" fontId="81" fillId="5" borderId="3" xfId="16" applyFont="1" applyFill="1" applyBorder="1" applyAlignment="1">
      <alignment horizontal="center" vertical="center" wrapText="1"/>
    </xf>
    <xf numFmtId="0" fontId="81" fillId="5" borderId="3" xfId="16" applyFont="1" applyFill="1" applyBorder="1" applyAlignment="1">
      <alignment vertical="center" wrapText="1"/>
    </xf>
    <xf numFmtId="0" fontId="81" fillId="4" borderId="15" xfId="16" applyFont="1" applyFill="1" applyBorder="1" applyAlignment="1">
      <alignment horizontal="center"/>
    </xf>
    <xf numFmtId="0" fontId="81" fillId="5" borderId="14" xfId="16" applyFont="1" applyFill="1" applyBorder="1" applyAlignment="1">
      <alignment horizontal="center" vertical="center" wrapText="1"/>
    </xf>
    <xf numFmtId="0" fontId="81" fillId="0" borderId="15" xfId="16" applyFont="1" applyBorder="1" applyAlignment="1">
      <alignment horizontal="center"/>
    </xf>
    <xf numFmtId="0" fontId="81" fillId="0" borderId="39" xfId="16" applyFont="1" applyBorder="1" applyAlignment="1">
      <alignment horizontal="center"/>
    </xf>
    <xf numFmtId="0" fontId="1" fillId="4" borderId="3" xfId="11" applyFill="1" applyBorder="1" applyAlignment="1">
      <alignment horizontal="center" vertical="center"/>
    </xf>
    <xf numFmtId="0" fontId="1" fillId="4" borderId="3" xfId="11" applyFill="1" applyBorder="1" applyAlignment="1">
      <alignment horizontal="center"/>
    </xf>
    <xf numFmtId="0" fontId="1" fillId="4" borderId="15" xfId="11" applyFill="1" applyBorder="1" applyAlignment="1">
      <alignment horizontal="center"/>
    </xf>
    <xf numFmtId="3" fontId="69" fillId="4" borderId="47" xfId="0" applyNumberFormat="1" applyFont="1" applyFill="1" applyBorder="1" applyAlignment="1">
      <alignment horizontal="left" vertical="center" wrapText="1"/>
    </xf>
    <xf numFmtId="0" fontId="4" fillId="4" borderId="3" xfId="21" applyFill="1" applyBorder="1" applyAlignment="1">
      <alignment horizontal="center"/>
    </xf>
    <xf numFmtId="0" fontId="32" fillId="4" borderId="3" xfId="21" applyFont="1" applyFill="1" applyBorder="1" applyAlignment="1">
      <alignment horizontal="center"/>
    </xf>
    <xf numFmtId="0" fontId="32" fillId="5" borderId="14" xfId="21" applyFont="1" applyFill="1" applyBorder="1" applyAlignment="1">
      <alignment horizontal="center"/>
    </xf>
    <xf numFmtId="0" fontId="32" fillId="5" borderId="3" xfId="21" applyFont="1" applyFill="1" applyBorder="1" applyAlignment="1">
      <alignment horizontal="center" vertical="center"/>
    </xf>
    <xf numFmtId="0" fontId="32" fillId="7" borderId="3" xfId="21" applyFont="1" applyFill="1" applyBorder="1" applyAlignment="1">
      <alignment horizontal="left"/>
    </xf>
  </cellXfs>
  <cellStyles count="31">
    <cellStyle name="Excel Built-in Check Cell" xfId="30" xr:uid="{00000000-0005-0000-0000-000021000000}"/>
    <cellStyle name="Excel Built-in Input" xfId="29" xr:uid="{00000000-0005-0000-0000-000020000000}"/>
    <cellStyle name="Millares" xfId="1" builtinId="3"/>
    <cellStyle name="Millares 2" xfId="3" xr:uid="{00000000-0005-0000-0000-000006000000}"/>
    <cellStyle name="Normal" xfId="0" builtinId="0"/>
    <cellStyle name="Normal 10" xfId="4" xr:uid="{00000000-0005-0000-0000-000007000000}"/>
    <cellStyle name="Normal 11" xfId="5" xr:uid="{00000000-0005-0000-0000-000008000000}"/>
    <cellStyle name="Normal 12" xfId="6" xr:uid="{00000000-0005-0000-0000-000009000000}"/>
    <cellStyle name="Normal 13" xfId="7" xr:uid="{00000000-0005-0000-0000-00000A000000}"/>
    <cellStyle name="Normal 13 2" xfId="8" xr:uid="{00000000-0005-0000-0000-00000B000000}"/>
    <cellStyle name="Normal 13 2 2" xfId="9" xr:uid="{00000000-0005-0000-0000-00000C000000}"/>
    <cellStyle name="Normal 14" xfId="10" xr:uid="{00000000-0005-0000-0000-00000D000000}"/>
    <cellStyle name="Normal 15" xfId="11" xr:uid="{00000000-0005-0000-0000-00000E000000}"/>
    <cellStyle name="Normal 16" xfId="12" xr:uid="{00000000-0005-0000-0000-00000F000000}"/>
    <cellStyle name="Normal 17" xfId="13" xr:uid="{00000000-0005-0000-0000-000010000000}"/>
    <cellStyle name="Normal 2" xfId="14" xr:uid="{00000000-0005-0000-0000-000011000000}"/>
    <cellStyle name="Normal 2 2" xfId="15" xr:uid="{00000000-0005-0000-0000-000012000000}"/>
    <cellStyle name="Normal 2 3" xfId="16" xr:uid="{00000000-0005-0000-0000-000013000000}"/>
    <cellStyle name="Normal 3" xfId="17" xr:uid="{00000000-0005-0000-0000-000014000000}"/>
    <cellStyle name="Normal 3 2" xfId="18" xr:uid="{00000000-0005-0000-0000-000015000000}"/>
    <cellStyle name="Normal 4" xfId="19" xr:uid="{00000000-0005-0000-0000-000016000000}"/>
    <cellStyle name="Normal 4 2" xfId="20" xr:uid="{00000000-0005-0000-0000-000017000000}"/>
    <cellStyle name="Normal 5" xfId="21" xr:uid="{00000000-0005-0000-0000-000018000000}"/>
    <cellStyle name="Normal 6" xfId="22" xr:uid="{00000000-0005-0000-0000-000019000000}"/>
    <cellStyle name="Normal 6 2" xfId="23" xr:uid="{00000000-0005-0000-0000-00001A000000}"/>
    <cellStyle name="Normal 6 2 2" xfId="24" xr:uid="{00000000-0005-0000-0000-00001B000000}"/>
    <cellStyle name="Normal 7" xfId="25" xr:uid="{00000000-0005-0000-0000-00001C000000}"/>
    <cellStyle name="Normal 8" xfId="26" xr:uid="{00000000-0005-0000-0000-00001D000000}"/>
    <cellStyle name="Normal 9" xfId="27" xr:uid="{00000000-0005-0000-0000-00001E000000}"/>
    <cellStyle name="Porcentaje" xfId="2" builtinId="5"/>
    <cellStyle name="Porcentual 2" xfId="28" xr:uid="{00000000-0005-0000-0000-00001F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7F7F7F"/>
      <rgbColor rgb="FF800080"/>
      <rgbColor rgb="FF376092"/>
      <rgbColor rgb="FFC0C0C0"/>
      <rgbColor rgb="FF808080"/>
      <rgbColor rgb="FFA5A5A5"/>
      <rgbColor rgb="FFC0504D"/>
      <rgbColor rgb="FFF5F5F5"/>
      <rgbColor rgb="FFF2F2F2"/>
      <rgbColor rgb="FF660066"/>
      <rgbColor rgb="FFFF8080"/>
      <rgbColor rgb="FF1380C4"/>
      <rgbColor rgb="FFD9D9D9"/>
      <rgbColor rgb="FF000080"/>
      <rgbColor rgb="FFFF00FF"/>
      <rgbColor rgb="FFFFFF00"/>
      <rgbColor rgb="FF00FFFF"/>
      <rgbColor rgb="FF800080"/>
      <rgbColor rgb="FF800000"/>
      <rgbColor rgb="FF008080"/>
      <rgbColor rgb="FF0000FF"/>
      <rgbColor rgb="FF00CCFF"/>
      <rgbColor rgb="FFDCDCDC"/>
      <rgbColor rgb="FFDDDDDD"/>
      <rgbColor rgb="FFFFFF99"/>
      <rgbColor rgb="FF95B3D7"/>
      <rgbColor rgb="FFFF99CC"/>
      <rgbColor rgb="FFBFBFBF"/>
      <rgbColor rgb="FFFFCC99"/>
      <rgbColor rgb="FF4F81BD"/>
      <rgbColor rgb="FF33CCCC"/>
      <rgbColor rgb="FF9BBB59"/>
      <rgbColor rgb="FFFFCC00"/>
      <rgbColor rgb="FFF79646"/>
      <rgbColor rgb="FFFF6600"/>
      <rgbColor rgb="FF8064A2"/>
      <rgbColor rgb="FF878787"/>
      <rgbColor rgb="FF3F3F3F"/>
      <rgbColor rgb="FF00B050"/>
      <rgbColor rgb="FF003300"/>
      <rgbColor rgb="FF363636"/>
      <rgbColor rgb="FF505050"/>
      <rgbColor rgb="FF595959"/>
      <rgbColor rgb="FF3F3F76"/>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tyles" Target="styles.xml"/><Relationship Id="rId95" Type="http://schemas.openxmlformats.org/officeDocument/2006/relationships/customXml" Target="../customXml/item3.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300" b="0" u="none" strike="noStrike">
                <a:uFillTx/>
                <a:latin typeface="Arial"/>
              </a:defRPr>
            </a:pPr>
            <a:r>
              <a:rPr lang="es-ES" sz="1400" b="0" u="none" strike="noStrike">
                <a:solidFill>
                  <a:srgbClr val="595959"/>
                </a:solidFill>
                <a:uFillTx/>
                <a:latin typeface="Calibri"/>
              </a:rPr>
              <a:t>Tráfico de mercancías </a:t>
            </a:r>
          </a:p>
          <a:p>
            <a:pPr>
              <a:defRPr lang="es-ES" sz="1300" b="0" u="none" strike="noStrike">
                <a:uFillTx/>
                <a:latin typeface="Arial"/>
              </a:defRPr>
            </a:pPr>
            <a:r>
              <a:rPr lang="es-ES" sz="1400" b="0" u="none" strike="noStrike">
                <a:solidFill>
                  <a:srgbClr val="595959"/>
                </a:solidFill>
                <a:uFillTx/>
                <a:latin typeface="Calibri"/>
              </a:rPr>
              <a:t>(Tm)</a:t>
            </a:r>
          </a:p>
        </c:rich>
      </c:tx>
      <c:overlay val="0"/>
      <c:spPr>
        <a:noFill/>
        <a:ln w="0">
          <a:noFill/>
        </a:ln>
      </c:spPr>
    </c:title>
    <c:autoTitleDeleted val="0"/>
    <c:plotArea>
      <c:layout/>
      <c:barChart>
        <c:barDir val="col"/>
        <c:grouping val="clustered"/>
        <c:varyColors val="0"/>
        <c:ser>
          <c:idx val="0"/>
          <c:order val="0"/>
          <c:tx>
            <c:strRef>
              <c:f>'4.10.1'!$A$9</c:f>
              <c:strCache>
                <c:ptCount val="1"/>
                <c:pt idx="0">
                  <c:v>GRANELES LÍQUIDOS</c:v>
                </c:pt>
              </c:strCache>
            </c:strRef>
          </c:tx>
          <c:spPr>
            <a:solidFill>
              <a:srgbClr val="4F81BD"/>
            </a:solidFill>
            <a:ln w="0">
              <a:noFill/>
            </a:ln>
          </c:spPr>
          <c:invertIfNegative val="0"/>
          <c:dLbls>
            <c:spPr>
              <a:noFill/>
              <a:ln>
                <a:noFill/>
              </a:ln>
              <a:effectLst/>
            </c:spPr>
            <c:txPr>
              <a:bodyPr wrap="square"/>
              <a:lstStyle/>
              <a:p>
                <a:pPr>
                  <a:defRPr lang="es-ES" sz="1000" b="0" u="none" strike="noStrike">
                    <a:solidFill>
                      <a:srgbClr val="000000"/>
                    </a:solidFill>
                    <a:uFillTx/>
                    <a:latin typeface="Calibri"/>
                  </a:defRPr>
                </a:pPr>
                <a:endParaRPr lang="es-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0">
                      <a:solidFill>
                        <a:srgbClr val="000000"/>
                      </a:solidFill>
                    </a:ln>
                  </c:spPr>
                </c15:leaderLines>
              </c:ext>
            </c:extLst>
          </c:dLbls>
          <c:cat>
            <c:numRef>
              <c:f>'4.10.1'!$E$8:$O$8</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'4.10.1'!$E$9:$O$9</c:f>
              <c:numCache>
                <c:formatCode>#,##0</c:formatCode>
                <c:ptCount val="11"/>
                <c:pt idx="0">
                  <c:v>21863371.93</c:v>
                </c:pt>
                <c:pt idx="1">
                  <c:v>21598676</c:v>
                </c:pt>
                <c:pt idx="2">
                  <c:v>24136062.359999999</c:v>
                </c:pt>
                <c:pt idx="3">
                  <c:v>24904547</c:v>
                </c:pt>
                <c:pt idx="4">
                  <c:v>25119930.949999999</c:v>
                </c:pt>
                <c:pt idx="5">
                  <c:v>26675733</c:v>
                </c:pt>
                <c:pt idx="6">
                  <c:v>23486206</c:v>
                </c:pt>
                <c:pt idx="7">
                  <c:v>24181628</c:v>
                </c:pt>
                <c:pt idx="8">
                  <c:v>24871239</c:v>
                </c:pt>
                <c:pt idx="9">
                  <c:v>22655157</c:v>
                </c:pt>
                <c:pt idx="10">
                  <c:v>23852916</c:v>
                </c:pt>
              </c:numCache>
            </c:numRef>
          </c:val>
          <c:extLst>
            <c:ext xmlns:c16="http://schemas.microsoft.com/office/drawing/2014/chart" uri="{C3380CC4-5D6E-409C-BE32-E72D297353CC}">
              <c16:uniqueId val="{00000000-9B5F-4AD0-9689-28C678F23A1A}"/>
            </c:ext>
          </c:extLst>
        </c:ser>
        <c:ser>
          <c:idx val="1"/>
          <c:order val="1"/>
          <c:tx>
            <c:strRef>
              <c:f>'4.10.1'!$A$10</c:f>
              <c:strCache>
                <c:ptCount val="1"/>
                <c:pt idx="0">
                  <c:v>GRANELES SÓLIDOS</c:v>
                </c:pt>
              </c:strCache>
            </c:strRef>
          </c:tx>
          <c:spPr>
            <a:solidFill>
              <a:srgbClr val="C0504D"/>
            </a:solidFill>
            <a:ln w="0">
              <a:noFill/>
            </a:ln>
          </c:spPr>
          <c:invertIfNegative val="0"/>
          <c:dLbls>
            <c:spPr>
              <a:noFill/>
              <a:ln>
                <a:noFill/>
              </a:ln>
              <a:effectLst/>
            </c:spPr>
            <c:txPr>
              <a:bodyPr wrap="square"/>
              <a:lstStyle/>
              <a:p>
                <a:pPr>
                  <a:defRPr lang="es-ES" sz="1000" b="0" u="none" strike="noStrike">
                    <a:solidFill>
                      <a:srgbClr val="000000"/>
                    </a:solidFill>
                    <a:uFillTx/>
                    <a:latin typeface="Calibri"/>
                  </a:defRPr>
                </a:pPr>
                <a:endParaRPr lang="es-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0">
                      <a:solidFill>
                        <a:srgbClr val="000000"/>
                      </a:solidFill>
                    </a:ln>
                  </c:spPr>
                </c15:leaderLines>
              </c:ext>
            </c:extLst>
          </c:dLbls>
          <c:cat>
            <c:numRef>
              <c:f>'4.10.1'!$E$8:$O$8</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'4.10.1'!$E$10:$O$10</c:f>
              <c:numCache>
                <c:formatCode>#,##0</c:formatCode>
                <c:ptCount val="11"/>
                <c:pt idx="0">
                  <c:v>4662814.16</c:v>
                </c:pt>
                <c:pt idx="1">
                  <c:v>5137350.37</c:v>
                </c:pt>
                <c:pt idx="2">
                  <c:v>5759382.7800000003</c:v>
                </c:pt>
                <c:pt idx="3">
                  <c:v>6487378</c:v>
                </c:pt>
                <c:pt idx="4">
                  <c:v>6662398.7800000003</c:v>
                </c:pt>
                <c:pt idx="5">
                  <c:v>5755664</c:v>
                </c:pt>
                <c:pt idx="6">
                  <c:v>4886834</c:v>
                </c:pt>
                <c:pt idx="7">
                  <c:v>5029739</c:v>
                </c:pt>
                <c:pt idx="8">
                  <c:v>5711606</c:v>
                </c:pt>
                <c:pt idx="9">
                  <c:v>5671421</c:v>
                </c:pt>
                <c:pt idx="10">
                  <c:v>5293079</c:v>
                </c:pt>
              </c:numCache>
            </c:numRef>
          </c:val>
          <c:extLst>
            <c:ext xmlns:c16="http://schemas.microsoft.com/office/drawing/2014/chart" uri="{C3380CC4-5D6E-409C-BE32-E72D297353CC}">
              <c16:uniqueId val="{00000001-9B5F-4AD0-9689-28C678F23A1A}"/>
            </c:ext>
          </c:extLst>
        </c:ser>
        <c:ser>
          <c:idx val="2"/>
          <c:order val="2"/>
          <c:tx>
            <c:strRef>
              <c:f>'4.10.1'!$A$11</c:f>
              <c:strCache>
                <c:ptCount val="1"/>
                <c:pt idx="0">
                  <c:v>MERCANCÍA GENERAL</c:v>
                </c:pt>
              </c:strCache>
            </c:strRef>
          </c:tx>
          <c:spPr>
            <a:solidFill>
              <a:srgbClr val="9BBB59"/>
            </a:solidFill>
            <a:ln w="0">
              <a:noFill/>
            </a:ln>
          </c:spPr>
          <c:invertIfNegative val="0"/>
          <c:dLbls>
            <c:spPr>
              <a:noFill/>
              <a:ln>
                <a:noFill/>
              </a:ln>
              <a:effectLst/>
            </c:spPr>
            <c:txPr>
              <a:bodyPr wrap="square"/>
              <a:lstStyle/>
              <a:p>
                <a:pPr>
                  <a:defRPr lang="es-ES" sz="1000" b="0" u="none" strike="noStrike">
                    <a:solidFill>
                      <a:srgbClr val="000000"/>
                    </a:solidFill>
                    <a:uFillTx/>
                    <a:latin typeface="Calibri"/>
                  </a:defRPr>
                </a:pPr>
                <a:endParaRPr lang="es-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0">
                      <a:solidFill>
                        <a:srgbClr val="000000"/>
                      </a:solidFill>
                    </a:ln>
                  </c:spPr>
                </c15:leaderLines>
              </c:ext>
            </c:extLst>
          </c:dLbls>
          <c:cat>
            <c:numRef>
              <c:f>'4.10.1'!$E$8:$O$8</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'4.10.1'!$E$11:$O$11</c:f>
              <c:numCache>
                <c:formatCode>#,##0</c:formatCode>
                <c:ptCount val="11"/>
                <c:pt idx="0">
                  <c:v>719893.82</c:v>
                </c:pt>
                <c:pt idx="1">
                  <c:v>480024.16</c:v>
                </c:pt>
                <c:pt idx="2">
                  <c:v>485783.93</c:v>
                </c:pt>
                <c:pt idx="3">
                  <c:v>785447</c:v>
                </c:pt>
                <c:pt idx="4">
                  <c:v>984753.86</c:v>
                </c:pt>
                <c:pt idx="5">
                  <c:v>1145359</c:v>
                </c:pt>
                <c:pt idx="6">
                  <c:v>1299903</c:v>
                </c:pt>
                <c:pt idx="7">
                  <c:v>1190359</c:v>
                </c:pt>
                <c:pt idx="8">
                  <c:v>1296694</c:v>
                </c:pt>
                <c:pt idx="9">
                  <c:v>1459115</c:v>
                </c:pt>
                <c:pt idx="10">
                  <c:v>1742738</c:v>
                </c:pt>
              </c:numCache>
            </c:numRef>
          </c:val>
          <c:extLst>
            <c:ext xmlns:c16="http://schemas.microsoft.com/office/drawing/2014/chart" uri="{C3380CC4-5D6E-409C-BE32-E72D297353CC}">
              <c16:uniqueId val="{00000002-9B5F-4AD0-9689-28C678F23A1A}"/>
            </c:ext>
          </c:extLst>
        </c:ser>
        <c:dLbls>
          <c:showLegendKey val="0"/>
          <c:showVal val="0"/>
          <c:showCatName val="0"/>
          <c:showSerName val="0"/>
          <c:showPercent val="0"/>
          <c:showBubbleSize val="0"/>
        </c:dLbls>
        <c:gapWidth val="150"/>
        <c:axId val="47586434"/>
        <c:axId val="74440775"/>
      </c:barChart>
      <c:catAx>
        <c:axId val="47586434"/>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lang="es-ES" sz="900" b="0" u="none" strike="noStrike">
                <a:solidFill>
                  <a:srgbClr val="595959"/>
                </a:solidFill>
                <a:uFillTx/>
                <a:latin typeface="Calibri"/>
              </a:defRPr>
            </a:pPr>
            <a:endParaRPr lang="es-ES"/>
          </a:p>
        </c:txPr>
        <c:crossAx val="74440775"/>
        <c:crosses val="autoZero"/>
        <c:auto val="1"/>
        <c:lblAlgn val="ctr"/>
        <c:lblOffset val="100"/>
        <c:noMultiLvlLbl val="0"/>
      </c:catAx>
      <c:valAx>
        <c:axId val="74440775"/>
        <c:scaling>
          <c:orientation val="minMax"/>
        </c:scaling>
        <c:delete val="0"/>
        <c:axPos val="l"/>
        <c:majorGridlines>
          <c:spPr>
            <a:ln w="9360">
              <a:solidFill>
                <a:srgbClr val="D9D9D9"/>
              </a:solidFill>
              <a:round/>
            </a:ln>
          </c:spPr>
        </c:majorGridlines>
        <c:numFmt formatCode="#,##0" sourceLinked="0"/>
        <c:majorTickMark val="none"/>
        <c:minorTickMark val="none"/>
        <c:tickLblPos val="nextTo"/>
        <c:spPr>
          <a:ln w="9360">
            <a:noFill/>
          </a:ln>
        </c:spPr>
        <c:txPr>
          <a:bodyPr/>
          <a:lstStyle/>
          <a:p>
            <a:pPr>
              <a:defRPr lang="es-ES" sz="900" b="0" u="none" strike="noStrike">
                <a:solidFill>
                  <a:srgbClr val="595959"/>
                </a:solidFill>
                <a:uFillTx/>
                <a:latin typeface="Calibri"/>
              </a:defRPr>
            </a:pPr>
            <a:endParaRPr lang="es-ES"/>
          </a:p>
        </c:txPr>
        <c:crossAx val="47586434"/>
        <c:crosses val="autoZero"/>
        <c:crossBetween val="between"/>
      </c:valAx>
      <c:dTable>
        <c:showHorzBorder val="1"/>
        <c:showVertBorder val="1"/>
        <c:showOutline val="1"/>
        <c:showKeys val="1"/>
        <c:spPr>
          <a:noFill/>
          <a:ln w="9360">
            <a:solidFill>
              <a:srgbClr val="D9D9D9"/>
            </a:solidFill>
            <a:round/>
          </a:ln>
        </c:spPr>
        <c:txPr>
          <a:bodyPr/>
          <a:lstStyle/>
          <a:p>
            <a:pPr rtl="0">
              <a:defRPr lang="es-ES" sz="900" b="0" u="none" strike="noStrike">
                <a:solidFill>
                  <a:srgbClr val="595959"/>
                </a:solidFill>
                <a:uFillTx/>
                <a:latin typeface="Calibri"/>
              </a:defRPr>
            </a:pPr>
            <a:endParaRPr lang="es-ES"/>
          </a:p>
        </c:txPr>
      </c:dTable>
      <c:spPr>
        <a:noFill/>
        <a:ln w="0">
          <a:noFill/>
        </a:ln>
      </c:spPr>
    </c:plotArea>
    <c:plotVisOnly val="1"/>
    <c:dispBlanksAs val="zero"/>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300" b="0" u="none" strike="noStrike">
                <a:uFillTx/>
                <a:latin typeface="Arial"/>
              </a:defRPr>
            </a:pPr>
            <a:r>
              <a:rPr lang="es-ES" sz="1400" b="0" u="none" strike="noStrike">
                <a:solidFill>
                  <a:srgbClr val="595959"/>
                </a:solidFill>
                <a:uFillTx/>
                <a:latin typeface="Calibri"/>
              </a:rPr>
              <a:t>Contenedores</a:t>
            </a:r>
          </a:p>
          <a:p>
            <a:pPr>
              <a:defRPr lang="es-ES" sz="1300" b="0" u="none" strike="noStrike">
                <a:uFillTx/>
                <a:latin typeface="Arial"/>
              </a:defRPr>
            </a:pPr>
            <a:r>
              <a:rPr lang="es-ES" sz="1400" b="0" u="none" strike="noStrike">
                <a:solidFill>
                  <a:srgbClr val="595959"/>
                </a:solidFill>
                <a:uFillTx/>
                <a:latin typeface="Calibri"/>
              </a:rPr>
              <a:t>(TEUS)</a:t>
            </a:r>
          </a:p>
        </c:rich>
      </c:tx>
      <c:overlay val="0"/>
      <c:spPr>
        <a:noFill/>
        <a:ln w="0">
          <a:noFill/>
        </a:ln>
      </c:spPr>
    </c:title>
    <c:autoTitleDeleted val="0"/>
    <c:plotArea>
      <c:layout/>
      <c:lineChart>
        <c:grouping val="standard"/>
        <c:varyColors val="0"/>
        <c:ser>
          <c:idx val="0"/>
          <c:order val="0"/>
          <c:tx>
            <c:strRef>
              <c:f>'4.10.10'!$A$8</c:f>
              <c:strCache>
                <c:ptCount val="1"/>
                <c:pt idx="0">
                  <c:v>EN TRÁNSITO-NACIONAL</c:v>
                </c:pt>
              </c:strCache>
            </c:strRef>
          </c:tx>
          <c:spPr>
            <a:ln w="28440" cap="rnd">
              <a:solidFill>
                <a:srgbClr val="4F81BD"/>
              </a:solidFill>
              <a:round/>
            </a:ln>
          </c:spPr>
          <c:marker>
            <c:symbol val="none"/>
          </c:marker>
          <c:dLbls>
            <c:spPr>
              <a:noFill/>
              <a:ln>
                <a:noFill/>
              </a:ln>
              <a:effectLst/>
            </c:spPr>
            <c:txPr>
              <a:bodyPr wrap="square"/>
              <a:lstStyle/>
              <a:p>
                <a:pPr>
                  <a:defRPr lang="es-ES" sz="1000" b="0" u="none" strike="noStrike">
                    <a:solidFill>
                      <a:srgbClr val="000000"/>
                    </a:solidFill>
                    <a:uFillTx/>
                    <a:latin typeface="Calibri"/>
                  </a:defRPr>
                </a:pPr>
                <a:endParaRPr lang="es-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28440" cap="rnd">
                      <a:solidFill>
                        <a:srgbClr val="000000"/>
                      </a:solidFill>
                    </a:ln>
                  </c:spPr>
                </c15:leaderLines>
              </c:ext>
            </c:extLst>
          </c:dLbls>
          <c:cat>
            <c:strRef>
              <c:f>'4.10.10'!$E$5:$O$6</c:f>
              <c:strCache>
                <c:ptCount val="11"/>
                <c:pt idx="0">
                  <c:v>2014</c:v>
                </c:pt>
                <c:pt idx="1">
                  <c:v>2015</c:v>
                </c:pt>
                <c:pt idx="2">
                  <c:v>2016</c:v>
                </c:pt>
                <c:pt idx="3">
                  <c:v>2017</c:v>
                </c:pt>
                <c:pt idx="4">
                  <c:v>2018</c:v>
                </c:pt>
                <c:pt idx="5">
                  <c:v>2019</c:v>
                </c:pt>
                <c:pt idx="6">
                  <c:v>2020</c:v>
                </c:pt>
                <c:pt idx="7">
                  <c:v>2021</c:v>
                </c:pt>
                <c:pt idx="8">
                  <c:v>2022</c:v>
                </c:pt>
                <c:pt idx="9">
                  <c:v>2023</c:v>
                </c:pt>
                <c:pt idx="10">
                  <c:v>2024</c:v>
                </c:pt>
              </c:strCache>
            </c:strRef>
          </c:cat>
          <c:val>
            <c:numRef>
              <c:f>'4.10.10'!$E$8:$O$8</c:f>
              <c:numCache>
                <c:formatCode>#,##0</c:formatCode>
                <c:ptCount val="11"/>
                <c:pt idx="0">
                  <c:v>0</c:v>
                </c:pt>
                <c:pt idx="1">
                  <c:v>0</c:v>
                </c:pt>
                <c:pt idx="2" formatCode="General">
                  <c:v>56</c:v>
                </c:pt>
                <c:pt idx="3" formatCode="General">
                  <c:v>0</c:v>
                </c:pt>
                <c:pt idx="4" formatCode="General">
                  <c:v>16</c:v>
                </c:pt>
                <c:pt idx="5" formatCode="General">
                  <c:v>4</c:v>
                </c:pt>
                <c:pt idx="6" formatCode="General">
                  <c:v>0</c:v>
                </c:pt>
                <c:pt idx="7" formatCode="General">
                  <c:v>6</c:v>
                </c:pt>
                <c:pt idx="8" formatCode="General">
                  <c:v>60</c:v>
                </c:pt>
                <c:pt idx="9">
                  <c:v>4525</c:v>
                </c:pt>
                <c:pt idx="10">
                  <c:v>6343</c:v>
                </c:pt>
              </c:numCache>
            </c:numRef>
          </c:val>
          <c:smooth val="1"/>
          <c:extLst>
            <c:ext xmlns:c16="http://schemas.microsoft.com/office/drawing/2014/chart" uri="{C3380CC4-5D6E-409C-BE32-E72D297353CC}">
              <c16:uniqueId val="{00000000-1733-4962-9A05-1201DE74835A}"/>
            </c:ext>
          </c:extLst>
        </c:ser>
        <c:ser>
          <c:idx val="1"/>
          <c:order val="1"/>
          <c:tx>
            <c:strRef>
              <c:f>'4.10.10'!$A$9</c:f>
              <c:strCache>
                <c:ptCount val="1"/>
                <c:pt idx="0">
                  <c:v>EN TRÁNSITO-EXTERIOR</c:v>
                </c:pt>
              </c:strCache>
            </c:strRef>
          </c:tx>
          <c:spPr>
            <a:ln w="28440" cap="rnd">
              <a:solidFill>
                <a:srgbClr val="C0504D"/>
              </a:solidFill>
              <a:round/>
            </a:ln>
          </c:spPr>
          <c:marker>
            <c:symbol val="none"/>
          </c:marker>
          <c:dLbls>
            <c:spPr>
              <a:noFill/>
              <a:ln>
                <a:noFill/>
              </a:ln>
              <a:effectLst/>
            </c:spPr>
            <c:txPr>
              <a:bodyPr wrap="square"/>
              <a:lstStyle/>
              <a:p>
                <a:pPr>
                  <a:defRPr lang="es-ES" sz="1000" b="0" u="none" strike="noStrike">
                    <a:solidFill>
                      <a:srgbClr val="000000"/>
                    </a:solidFill>
                    <a:uFillTx/>
                    <a:latin typeface="Calibri"/>
                  </a:defRPr>
                </a:pPr>
                <a:endParaRPr lang="es-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28440" cap="rnd">
                      <a:solidFill>
                        <a:srgbClr val="000000"/>
                      </a:solidFill>
                    </a:ln>
                  </c:spPr>
                </c15:leaderLines>
              </c:ext>
            </c:extLst>
          </c:dLbls>
          <c:cat>
            <c:strRef>
              <c:f>'4.10.10'!$E$5:$O$6</c:f>
              <c:strCache>
                <c:ptCount val="11"/>
                <c:pt idx="0">
                  <c:v>2014</c:v>
                </c:pt>
                <c:pt idx="1">
                  <c:v>2015</c:v>
                </c:pt>
                <c:pt idx="2">
                  <c:v>2016</c:v>
                </c:pt>
                <c:pt idx="3">
                  <c:v>2017</c:v>
                </c:pt>
                <c:pt idx="4">
                  <c:v>2018</c:v>
                </c:pt>
                <c:pt idx="5">
                  <c:v>2019</c:v>
                </c:pt>
                <c:pt idx="6">
                  <c:v>2020</c:v>
                </c:pt>
                <c:pt idx="7">
                  <c:v>2021</c:v>
                </c:pt>
                <c:pt idx="8">
                  <c:v>2022</c:v>
                </c:pt>
                <c:pt idx="9">
                  <c:v>2023</c:v>
                </c:pt>
                <c:pt idx="10">
                  <c:v>2024</c:v>
                </c:pt>
              </c:strCache>
            </c:strRef>
          </c:cat>
          <c:val>
            <c:numRef>
              <c:f>'4.10.10'!$E$9:$O$9</c:f>
              <c:numCache>
                <c:formatCode>#,##0</c:formatCode>
                <c:ptCount val="11"/>
                <c:pt idx="0">
                  <c:v>0</c:v>
                </c:pt>
                <c:pt idx="1">
                  <c:v>0</c:v>
                </c:pt>
                <c:pt idx="2" formatCode="General">
                  <c:v>198</c:v>
                </c:pt>
                <c:pt idx="3" formatCode="General">
                  <c:v>750</c:v>
                </c:pt>
                <c:pt idx="4">
                  <c:v>1256</c:v>
                </c:pt>
                <c:pt idx="5" formatCode="General">
                  <c:v>4</c:v>
                </c:pt>
                <c:pt idx="6" formatCode="General">
                  <c:v>0</c:v>
                </c:pt>
                <c:pt idx="7" formatCode="General">
                  <c:v>112</c:v>
                </c:pt>
                <c:pt idx="8" formatCode="General">
                  <c:v>4</c:v>
                </c:pt>
                <c:pt idx="9">
                  <c:v>475</c:v>
                </c:pt>
                <c:pt idx="10">
                  <c:v>6401</c:v>
                </c:pt>
              </c:numCache>
            </c:numRef>
          </c:val>
          <c:smooth val="1"/>
          <c:extLst>
            <c:ext xmlns:c16="http://schemas.microsoft.com/office/drawing/2014/chart" uri="{C3380CC4-5D6E-409C-BE32-E72D297353CC}">
              <c16:uniqueId val="{00000001-1733-4962-9A05-1201DE74835A}"/>
            </c:ext>
          </c:extLst>
        </c:ser>
        <c:ser>
          <c:idx val="2"/>
          <c:order val="2"/>
          <c:tx>
            <c:strRef>
              <c:f>'4.10.10'!$A$10</c:f>
              <c:strCache>
                <c:ptCount val="1"/>
                <c:pt idx="0">
                  <c:v> ENTRADAS-SALIDAS NACIONAL </c:v>
                </c:pt>
              </c:strCache>
            </c:strRef>
          </c:tx>
          <c:spPr>
            <a:ln w="28440" cap="rnd">
              <a:solidFill>
                <a:srgbClr val="9BBB59"/>
              </a:solidFill>
              <a:round/>
            </a:ln>
          </c:spPr>
          <c:marker>
            <c:symbol val="none"/>
          </c:marker>
          <c:dLbls>
            <c:spPr>
              <a:noFill/>
              <a:ln>
                <a:noFill/>
              </a:ln>
              <a:effectLst/>
            </c:spPr>
            <c:txPr>
              <a:bodyPr wrap="square"/>
              <a:lstStyle/>
              <a:p>
                <a:pPr>
                  <a:defRPr lang="es-ES" sz="1000" b="0" u="none" strike="noStrike">
                    <a:solidFill>
                      <a:srgbClr val="000000"/>
                    </a:solidFill>
                    <a:uFillTx/>
                    <a:latin typeface="Calibri"/>
                  </a:defRPr>
                </a:pPr>
                <a:endParaRPr lang="es-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28440" cap="rnd">
                      <a:solidFill>
                        <a:srgbClr val="000000"/>
                      </a:solidFill>
                    </a:ln>
                  </c:spPr>
                </c15:leaderLines>
              </c:ext>
            </c:extLst>
          </c:dLbls>
          <c:cat>
            <c:strRef>
              <c:f>'4.10.10'!$E$5:$O$6</c:f>
              <c:strCache>
                <c:ptCount val="11"/>
                <c:pt idx="0">
                  <c:v>2014</c:v>
                </c:pt>
                <c:pt idx="1">
                  <c:v>2015</c:v>
                </c:pt>
                <c:pt idx="2">
                  <c:v>2016</c:v>
                </c:pt>
                <c:pt idx="3">
                  <c:v>2017</c:v>
                </c:pt>
                <c:pt idx="4">
                  <c:v>2018</c:v>
                </c:pt>
                <c:pt idx="5">
                  <c:v>2019</c:v>
                </c:pt>
                <c:pt idx="6">
                  <c:v>2020</c:v>
                </c:pt>
                <c:pt idx="7">
                  <c:v>2021</c:v>
                </c:pt>
                <c:pt idx="8">
                  <c:v>2022</c:v>
                </c:pt>
                <c:pt idx="9">
                  <c:v>2023</c:v>
                </c:pt>
                <c:pt idx="10">
                  <c:v>2024</c:v>
                </c:pt>
              </c:strCache>
            </c:strRef>
          </c:cat>
          <c:val>
            <c:numRef>
              <c:f>'4.10.10'!$E$10:$O$10</c:f>
              <c:numCache>
                <c:formatCode>#,##0</c:formatCode>
                <c:ptCount val="11"/>
                <c:pt idx="0">
                  <c:v>967</c:v>
                </c:pt>
                <c:pt idx="1">
                  <c:v>2792</c:v>
                </c:pt>
                <c:pt idx="2">
                  <c:v>3342</c:v>
                </c:pt>
                <c:pt idx="3">
                  <c:v>44283</c:v>
                </c:pt>
                <c:pt idx="4">
                  <c:v>50470</c:v>
                </c:pt>
                <c:pt idx="5">
                  <c:v>59317</c:v>
                </c:pt>
                <c:pt idx="6">
                  <c:v>65863</c:v>
                </c:pt>
                <c:pt idx="7">
                  <c:v>66551</c:v>
                </c:pt>
                <c:pt idx="8">
                  <c:v>70046</c:v>
                </c:pt>
                <c:pt idx="9">
                  <c:v>75897</c:v>
                </c:pt>
                <c:pt idx="10">
                  <c:v>93073</c:v>
                </c:pt>
              </c:numCache>
            </c:numRef>
          </c:val>
          <c:smooth val="1"/>
          <c:extLst>
            <c:ext xmlns:c16="http://schemas.microsoft.com/office/drawing/2014/chart" uri="{C3380CC4-5D6E-409C-BE32-E72D297353CC}">
              <c16:uniqueId val="{00000002-1733-4962-9A05-1201DE74835A}"/>
            </c:ext>
          </c:extLst>
        </c:ser>
        <c:ser>
          <c:idx val="3"/>
          <c:order val="3"/>
          <c:tx>
            <c:strRef>
              <c:f>'4.10.10'!$A$11</c:f>
              <c:strCache>
                <c:ptCount val="1"/>
                <c:pt idx="0">
                  <c:v> IMPORT-EXPORT EXTERIOR </c:v>
                </c:pt>
              </c:strCache>
            </c:strRef>
          </c:tx>
          <c:spPr>
            <a:ln w="28440" cap="rnd">
              <a:solidFill>
                <a:srgbClr val="F79646"/>
              </a:solidFill>
              <a:round/>
            </a:ln>
          </c:spPr>
          <c:marker>
            <c:symbol val="none"/>
          </c:marker>
          <c:dLbls>
            <c:spPr>
              <a:noFill/>
              <a:ln>
                <a:noFill/>
              </a:ln>
              <a:effectLst/>
            </c:spPr>
            <c:txPr>
              <a:bodyPr wrap="square"/>
              <a:lstStyle/>
              <a:p>
                <a:pPr>
                  <a:defRPr lang="es-ES" sz="1000" b="0" u="none" strike="noStrike">
                    <a:solidFill>
                      <a:srgbClr val="000000"/>
                    </a:solidFill>
                    <a:uFillTx/>
                    <a:latin typeface="Calibri"/>
                  </a:defRPr>
                </a:pPr>
                <a:endParaRPr lang="es-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28440" cap="rnd">
                      <a:solidFill>
                        <a:srgbClr val="000000"/>
                      </a:solidFill>
                    </a:ln>
                  </c:spPr>
                </c15:leaderLines>
              </c:ext>
            </c:extLst>
          </c:dLbls>
          <c:cat>
            <c:strRef>
              <c:f>'4.10.10'!$E$5:$O$6</c:f>
              <c:strCache>
                <c:ptCount val="11"/>
                <c:pt idx="0">
                  <c:v>2014</c:v>
                </c:pt>
                <c:pt idx="1">
                  <c:v>2015</c:v>
                </c:pt>
                <c:pt idx="2">
                  <c:v>2016</c:v>
                </c:pt>
                <c:pt idx="3">
                  <c:v>2017</c:v>
                </c:pt>
                <c:pt idx="4">
                  <c:v>2018</c:v>
                </c:pt>
                <c:pt idx="5">
                  <c:v>2019</c:v>
                </c:pt>
                <c:pt idx="6">
                  <c:v>2020</c:v>
                </c:pt>
                <c:pt idx="7">
                  <c:v>2021</c:v>
                </c:pt>
                <c:pt idx="8">
                  <c:v>2022</c:v>
                </c:pt>
                <c:pt idx="9">
                  <c:v>2023</c:v>
                </c:pt>
                <c:pt idx="10">
                  <c:v>2024</c:v>
                </c:pt>
              </c:strCache>
            </c:strRef>
          </c:cat>
          <c:val>
            <c:numRef>
              <c:f>'4.10.10'!$E$11:$O$11</c:f>
              <c:numCache>
                <c:formatCode>#,##0</c:formatCode>
                <c:ptCount val="11"/>
                <c:pt idx="0">
                  <c:v>4807</c:v>
                </c:pt>
                <c:pt idx="1">
                  <c:v>5042</c:v>
                </c:pt>
                <c:pt idx="2">
                  <c:v>8480</c:v>
                </c:pt>
                <c:pt idx="3">
                  <c:v>13883</c:v>
                </c:pt>
                <c:pt idx="4">
                  <c:v>18546</c:v>
                </c:pt>
                <c:pt idx="5">
                  <c:v>14661</c:v>
                </c:pt>
                <c:pt idx="6">
                  <c:v>17939</c:v>
                </c:pt>
                <c:pt idx="7">
                  <c:v>14038</c:v>
                </c:pt>
                <c:pt idx="8">
                  <c:v>11297</c:v>
                </c:pt>
                <c:pt idx="9">
                  <c:v>12905</c:v>
                </c:pt>
                <c:pt idx="10">
                  <c:v>14093</c:v>
                </c:pt>
              </c:numCache>
            </c:numRef>
          </c:val>
          <c:smooth val="1"/>
          <c:extLst>
            <c:ext xmlns:c16="http://schemas.microsoft.com/office/drawing/2014/chart" uri="{C3380CC4-5D6E-409C-BE32-E72D297353CC}">
              <c16:uniqueId val="{00000003-1733-4962-9A05-1201DE74835A}"/>
            </c:ext>
          </c:extLst>
        </c:ser>
        <c:dLbls>
          <c:showLegendKey val="0"/>
          <c:showVal val="0"/>
          <c:showCatName val="0"/>
          <c:showSerName val="0"/>
          <c:showPercent val="0"/>
          <c:showBubbleSize val="0"/>
        </c:dLbls>
        <c:hiLowLines>
          <c:spPr>
            <a:ln w="0">
              <a:noFill/>
            </a:ln>
          </c:spPr>
        </c:hiLowLines>
        <c:smooth val="0"/>
        <c:axId val="21418611"/>
        <c:axId val="62898187"/>
      </c:lineChart>
      <c:catAx>
        <c:axId val="21418611"/>
        <c:scaling>
          <c:orientation val="minMax"/>
        </c:scaling>
        <c:delete val="0"/>
        <c:axPos val="b"/>
        <c:numFmt formatCode="General" sourceLinked="0"/>
        <c:majorTickMark val="out"/>
        <c:minorTickMark val="none"/>
        <c:tickLblPos val="nextTo"/>
        <c:spPr>
          <a:ln w="9360">
            <a:solidFill>
              <a:srgbClr val="D9D9D9"/>
            </a:solidFill>
            <a:round/>
          </a:ln>
        </c:spPr>
        <c:txPr>
          <a:bodyPr/>
          <a:lstStyle/>
          <a:p>
            <a:pPr>
              <a:defRPr lang="es-ES" sz="900" b="0" u="none" strike="noStrike">
                <a:solidFill>
                  <a:srgbClr val="595959"/>
                </a:solidFill>
                <a:uFillTx/>
                <a:latin typeface="Calibri"/>
              </a:defRPr>
            </a:pPr>
            <a:endParaRPr lang="es-ES"/>
          </a:p>
        </c:txPr>
        <c:crossAx val="62898187"/>
        <c:crosses val="autoZero"/>
        <c:auto val="1"/>
        <c:lblAlgn val="ctr"/>
        <c:lblOffset val="100"/>
        <c:noMultiLvlLbl val="0"/>
      </c:catAx>
      <c:valAx>
        <c:axId val="62898187"/>
        <c:scaling>
          <c:orientation val="minMax"/>
        </c:scaling>
        <c:delete val="0"/>
        <c:axPos val="l"/>
        <c:majorGridlines>
          <c:spPr>
            <a:ln w="9360">
              <a:solidFill>
                <a:srgbClr val="D9D9D9"/>
              </a:solidFill>
              <a:round/>
            </a:ln>
          </c:spPr>
        </c:majorGridlines>
        <c:numFmt formatCode="#,##0" sourceLinked="0"/>
        <c:majorTickMark val="none"/>
        <c:minorTickMark val="none"/>
        <c:tickLblPos val="nextTo"/>
        <c:spPr>
          <a:ln w="9360">
            <a:noFill/>
          </a:ln>
        </c:spPr>
        <c:txPr>
          <a:bodyPr/>
          <a:lstStyle/>
          <a:p>
            <a:pPr>
              <a:defRPr lang="es-ES" sz="900" b="0" u="none" strike="noStrike">
                <a:solidFill>
                  <a:srgbClr val="595959"/>
                </a:solidFill>
                <a:uFillTx/>
                <a:latin typeface="Calibri"/>
              </a:defRPr>
            </a:pPr>
            <a:endParaRPr lang="es-ES"/>
          </a:p>
        </c:txPr>
        <c:crossAx val="21418611"/>
        <c:crosses val="autoZero"/>
        <c:crossBetween val="between"/>
      </c:valAx>
      <c:dTable>
        <c:showHorzBorder val="1"/>
        <c:showVertBorder val="1"/>
        <c:showOutline val="1"/>
        <c:showKeys val="1"/>
        <c:spPr>
          <a:noFill/>
          <a:ln w="9360">
            <a:solidFill>
              <a:srgbClr val="D9D9D9"/>
            </a:solidFill>
            <a:round/>
          </a:ln>
        </c:spPr>
        <c:txPr>
          <a:bodyPr/>
          <a:lstStyle/>
          <a:p>
            <a:pPr>
              <a:defRPr lang="es-ES" sz="900" b="0" u="none" strike="noStrike">
                <a:solidFill>
                  <a:srgbClr val="595959"/>
                </a:solidFill>
                <a:uFillTx/>
                <a:latin typeface="Calibri"/>
              </a:defRPr>
            </a:pPr>
            <a:endParaRPr lang="es-ES"/>
          </a:p>
        </c:txPr>
      </c:dTable>
      <c:spPr>
        <a:noFill/>
        <a:ln w="25560">
          <a:noFill/>
        </a:ln>
      </c:spPr>
    </c:plotArea>
    <c:plotVisOnly val="1"/>
    <c:dispBlanksAs val="zero"/>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300" b="0" u="none" strike="noStrike">
                <a:uFillTx/>
                <a:latin typeface="Arial"/>
              </a:defRPr>
            </a:pPr>
            <a:r>
              <a:rPr lang="es-ES" sz="1400" b="0" u="none" strike="noStrike">
                <a:solidFill>
                  <a:srgbClr val="595959"/>
                </a:solidFill>
                <a:uFillTx/>
                <a:latin typeface="Calibri"/>
              </a:rPr>
              <a:t>Buques</a:t>
            </a:r>
          </a:p>
        </c:rich>
      </c:tx>
      <c:overlay val="0"/>
      <c:spPr>
        <a:noFill/>
        <a:ln w="0">
          <a:noFill/>
        </a:ln>
      </c:spPr>
    </c:title>
    <c:autoTitleDeleted val="0"/>
    <c:plotArea>
      <c:layout/>
      <c:lineChart>
        <c:grouping val="standard"/>
        <c:varyColors val="0"/>
        <c:ser>
          <c:idx val="0"/>
          <c:order val="0"/>
          <c:tx>
            <c:strRef>
              <c:f>'4.10.11'!$A$9</c:f>
              <c:strCache>
                <c:ptCount val="1"/>
                <c:pt idx="0">
                  <c:v>N.º de buques </c:v>
                </c:pt>
              </c:strCache>
            </c:strRef>
          </c:tx>
          <c:spPr>
            <a:ln w="28440" cap="rnd">
              <a:solidFill>
                <a:srgbClr val="C0504D"/>
              </a:solidFill>
              <a:round/>
            </a:ln>
          </c:spPr>
          <c:marker>
            <c:symbol val="none"/>
          </c:marker>
          <c:dLbls>
            <c:spPr>
              <a:noFill/>
              <a:ln>
                <a:noFill/>
              </a:ln>
              <a:effectLst/>
            </c:spPr>
            <c:txPr>
              <a:bodyPr wrap="square"/>
              <a:lstStyle/>
              <a:p>
                <a:pPr>
                  <a:defRPr lang="es-ES" sz="1000" b="0" u="none" strike="noStrike">
                    <a:solidFill>
                      <a:srgbClr val="000000"/>
                    </a:solidFill>
                    <a:uFillTx/>
                    <a:latin typeface="Calibri"/>
                  </a:defRPr>
                </a:pPr>
                <a:endParaRPr lang="es-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28440" cap="rnd">
                      <a:solidFill>
                        <a:srgbClr val="000000"/>
                      </a:solidFill>
                    </a:ln>
                  </c:spPr>
                </c15:leaderLines>
              </c:ext>
            </c:extLst>
          </c:dLbls>
          <c:cat>
            <c:numRef>
              <c:f>'4.10.11'!$E$6:$P$6</c:f>
              <c:numCache>
                <c:formatCode>General</c:formatCode>
                <c:ptCount val="12"/>
                <c:pt idx="0">
                  <c:v>2013</c:v>
                </c:pt>
                <c:pt idx="1">
                  <c:v>2014</c:v>
                </c:pt>
                <c:pt idx="2">
                  <c:v>2015</c:v>
                </c:pt>
                <c:pt idx="3">
                  <c:v>2016</c:v>
                </c:pt>
                <c:pt idx="4">
                  <c:v>2017</c:v>
                </c:pt>
                <c:pt idx="5">
                  <c:v>2018</c:v>
                </c:pt>
                <c:pt idx="6">
                  <c:v>2019</c:v>
                </c:pt>
                <c:pt idx="7">
                  <c:v>2020</c:v>
                </c:pt>
                <c:pt idx="8">
                  <c:v>2021</c:v>
                </c:pt>
                <c:pt idx="9">
                  <c:v>2022</c:v>
                </c:pt>
                <c:pt idx="10">
                  <c:v>2023</c:v>
                </c:pt>
                <c:pt idx="11">
                  <c:v>2024</c:v>
                </c:pt>
              </c:numCache>
            </c:numRef>
          </c:cat>
          <c:val>
            <c:numRef>
              <c:f>'4.10.11'!$E$9:$P$9</c:f>
              <c:numCache>
                <c:formatCode>#,##0</c:formatCode>
                <c:ptCount val="12"/>
                <c:pt idx="0">
                  <c:v>1919</c:v>
                </c:pt>
                <c:pt idx="1">
                  <c:v>1834</c:v>
                </c:pt>
                <c:pt idx="2">
                  <c:v>1839</c:v>
                </c:pt>
                <c:pt idx="3">
                  <c:v>2191</c:v>
                </c:pt>
                <c:pt idx="4">
                  <c:v>2291</c:v>
                </c:pt>
                <c:pt idx="5">
                  <c:v>2396</c:v>
                </c:pt>
                <c:pt idx="6">
                  <c:v>2491</c:v>
                </c:pt>
                <c:pt idx="7">
                  <c:v>2216</c:v>
                </c:pt>
                <c:pt idx="8">
                  <c:v>2265</c:v>
                </c:pt>
                <c:pt idx="9">
                  <c:v>2153</c:v>
                </c:pt>
                <c:pt idx="10">
                  <c:v>2112</c:v>
                </c:pt>
                <c:pt idx="11">
                  <c:v>2259</c:v>
                </c:pt>
              </c:numCache>
            </c:numRef>
          </c:val>
          <c:smooth val="0"/>
          <c:extLst>
            <c:ext xmlns:c16="http://schemas.microsoft.com/office/drawing/2014/chart" uri="{C3380CC4-5D6E-409C-BE32-E72D297353CC}">
              <c16:uniqueId val="{00000000-EB5E-4C0B-B4A2-E64895EB2E89}"/>
            </c:ext>
          </c:extLst>
        </c:ser>
        <c:dLbls>
          <c:showLegendKey val="0"/>
          <c:showVal val="0"/>
          <c:showCatName val="0"/>
          <c:showSerName val="0"/>
          <c:showPercent val="0"/>
          <c:showBubbleSize val="0"/>
        </c:dLbls>
        <c:hiLowLines>
          <c:spPr>
            <a:ln w="0">
              <a:noFill/>
            </a:ln>
          </c:spPr>
        </c:hiLowLines>
        <c:marker val="1"/>
        <c:smooth val="0"/>
        <c:axId val="64263734"/>
        <c:axId val="16376885"/>
      </c:lineChart>
      <c:lineChart>
        <c:grouping val="standard"/>
        <c:varyColors val="0"/>
        <c:ser>
          <c:idx val="1"/>
          <c:order val="1"/>
          <c:tx>
            <c:strRef>
              <c:f>'4.10.11'!$A$8</c:f>
              <c:strCache>
                <c:ptCount val="1"/>
                <c:pt idx="0">
                  <c:v>G.T. </c:v>
                </c:pt>
              </c:strCache>
            </c:strRef>
          </c:tx>
          <c:spPr>
            <a:ln w="28440" cap="rnd">
              <a:solidFill>
                <a:srgbClr val="4F81BD"/>
              </a:solidFill>
              <a:round/>
            </a:ln>
          </c:spPr>
          <c:marker>
            <c:symbol val="none"/>
          </c:marker>
          <c:dLbls>
            <c:spPr>
              <a:noFill/>
              <a:ln>
                <a:noFill/>
              </a:ln>
              <a:effectLst/>
            </c:spPr>
            <c:txPr>
              <a:bodyPr wrap="square"/>
              <a:lstStyle/>
              <a:p>
                <a:pPr>
                  <a:defRPr lang="es-ES" sz="1000" b="0" u="none" strike="noStrike">
                    <a:solidFill>
                      <a:srgbClr val="000000"/>
                    </a:solidFill>
                    <a:uFillTx/>
                    <a:latin typeface="Calibri"/>
                  </a:defRPr>
                </a:pPr>
                <a:endParaRPr lang="es-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28440" cap="rnd">
                      <a:solidFill>
                        <a:srgbClr val="000000"/>
                      </a:solidFill>
                    </a:ln>
                  </c:spPr>
                </c15:leaderLines>
              </c:ext>
            </c:extLst>
          </c:dLbls>
          <c:cat>
            <c:numRef>
              <c:f>'4.10.11'!$E$6:$P$6</c:f>
              <c:numCache>
                <c:formatCode>General</c:formatCode>
                <c:ptCount val="12"/>
                <c:pt idx="0">
                  <c:v>2013</c:v>
                </c:pt>
                <c:pt idx="1">
                  <c:v>2014</c:v>
                </c:pt>
                <c:pt idx="2">
                  <c:v>2015</c:v>
                </c:pt>
                <c:pt idx="3">
                  <c:v>2016</c:v>
                </c:pt>
                <c:pt idx="4">
                  <c:v>2017</c:v>
                </c:pt>
                <c:pt idx="5">
                  <c:v>2018</c:v>
                </c:pt>
                <c:pt idx="6">
                  <c:v>2019</c:v>
                </c:pt>
                <c:pt idx="7">
                  <c:v>2020</c:v>
                </c:pt>
                <c:pt idx="8">
                  <c:v>2021</c:v>
                </c:pt>
                <c:pt idx="9">
                  <c:v>2022</c:v>
                </c:pt>
                <c:pt idx="10">
                  <c:v>2023</c:v>
                </c:pt>
                <c:pt idx="11">
                  <c:v>2024</c:v>
                </c:pt>
              </c:numCache>
            </c:numRef>
          </c:cat>
          <c:val>
            <c:numRef>
              <c:f>'4.10.11'!$E$8:$P$8</c:f>
              <c:numCache>
                <c:formatCode>#,##0</c:formatCode>
                <c:ptCount val="12"/>
                <c:pt idx="0">
                  <c:v>28912000</c:v>
                </c:pt>
                <c:pt idx="1">
                  <c:v>27046208</c:v>
                </c:pt>
                <c:pt idx="2">
                  <c:v>27016518</c:v>
                </c:pt>
                <c:pt idx="3">
                  <c:v>33453338</c:v>
                </c:pt>
                <c:pt idx="4">
                  <c:v>35441146</c:v>
                </c:pt>
                <c:pt idx="5">
                  <c:v>36843807</c:v>
                </c:pt>
                <c:pt idx="6">
                  <c:v>41533238</c:v>
                </c:pt>
                <c:pt idx="7">
                  <c:v>37516958</c:v>
                </c:pt>
                <c:pt idx="8">
                  <c:v>38521089</c:v>
                </c:pt>
                <c:pt idx="9">
                  <c:v>43390353</c:v>
                </c:pt>
                <c:pt idx="10">
                  <c:v>40292269</c:v>
                </c:pt>
                <c:pt idx="11">
                  <c:v>41335988</c:v>
                </c:pt>
              </c:numCache>
            </c:numRef>
          </c:val>
          <c:smooth val="0"/>
          <c:extLst>
            <c:ext xmlns:c16="http://schemas.microsoft.com/office/drawing/2014/chart" uri="{C3380CC4-5D6E-409C-BE32-E72D297353CC}">
              <c16:uniqueId val="{00000001-EB5E-4C0B-B4A2-E64895EB2E89}"/>
            </c:ext>
          </c:extLst>
        </c:ser>
        <c:dLbls>
          <c:showLegendKey val="0"/>
          <c:showVal val="0"/>
          <c:showCatName val="0"/>
          <c:showSerName val="0"/>
          <c:showPercent val="0"/>
          <c:showBubbleSize val="0"/>
        </c:dLbls>
        <c:hiLowLines>
          <c:spPr>
            <a:ln w="0">
              <a:noFill/>
            </a:ln>
          </c:spPr>
        </c:hiLowLines>
        <c:marker val="1"/>
        <c:smooth val="0"/>
        <c:axId val="91146831"/>
        <c:axId val="94878827"/>
      </c:lineChart>
      <c:catAx>
        <c:axId val="64263734"/>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lang="es-ES" sz="900" b="0" u="none" strike="noStrike">
                <a:solidFill>
                  <a:srgbClr val="595959"/>
                </a:solidFill>
                <a:uFillTx/>
                <a:latin typeface="Calibri"/>
              </a:defRPr>
            </a:pPr>
            <a:endParaRPr lang="es-ES"/>
          </a:p>
        </c:txPr>
        <c:crossAx val="16376885"/>
        <c:crosses val="autoZero"/>
        <c:auto val="1"/>
        <c:lblAlgn val="ctr"/>
        <c:lblOffset val="100"/>
        <c:noMultiLvlLbl val="0"/>
      </c:catAx>
      <c:valAx>
        <c:axId val="16376885"/>
        <c:scaling>
          <c:orientation val="minMax"/>
          <c:min val="1500"/>
        </c:scaling>
        <c:delete val="0"/>
        <c:axPos val="l"/>
        <c:majorGridlines>
          <c:spPr>
            <a:ln w="9360">
              <a:solidFill>
                <a:srgbClr val="D9D9D9"/>
              </a:solidFill>
              <a:round/>
            </a:ln>
          </c:spPr>
        </c:majorGridlines>
        <c:title>
          <c:tx>
            <c:rich>
              <a:bodyPr rot="-5400000"/>
              <a:lstStyle/>
              <a:p>
                <a:pPr>
                  <a:defRPr lang="es-ES" sz="1300" b="0" u="none" strike="noStrike">
                    <a:uFillTx/>
                    <a:latin typeface="Arial"/>
                  </a:defRPr>
                </a:pPr>
                <a:r>
                  <a:rPr lang="es-ES" sz="1000" b="0" u="none" strike="noStrike">
                    <a:solidFill>
                      <a:srgbClr val="595959"/>
                    </a:solidFill>
                    <a:uFillTx/>
                    <a:latin typeface="Calibri"/>
                  </a:rPr>
                  <a:t>N.º de buques</a:t>
                </a:r>
              </a:p>
            </c:rich>
          </c:tx>
          <c:layout>
            <c:manualLayout>
              <c:xMode val="edge"/>
              <c:yMode val="edge"/>
              <c:x val="5.6905994448195697E-2"/>
              <c:y val="0.36444166070150302"/>
            </c:manualLayout>
          </c:layout>
          <c:overlay val="0"/>
          <c:spPr>
            <a:noFill/>
            <a:ln w="0">
              <a:noFill/>
            </a:ln>
          </c:spPr>
        </c:title>
        <c:numFmt formatCode="#,##0" sourceLinked="0"/>
        <c:majorTickMark val="none"/>
        <c:minorTickMark val="none"/>
        <c:tickLblPos val="nextTo"/>
        <c:spPr>
          <a:ln w="9360">
            <a:noFill/>
          </a:ln>
        </c:spPr>
        <c:txPr>
          <a:bodyPr/>
          <a:lstStyle/>
          <a:p>
            <a:pPr>
              <a:defRPr lang="es-ES" sz="900" b="0" u="none" strike="noStrike">
                <a:solidFill>
                  <a:srgbClr val="595959"/>
                </a:solidFill>
                <a:uFillTx/>
                <a:latin typeface="Calibri"/>
              </a:defRPr>
            </a:pPr>
            <a:endParaRPr lang="es-ES"/>
          </a:p>
        </c:txPr>
        <c:crossAx val="64263734"/>
        <c:crosses val="autoZero"/>
        <c:crossBetween val="between"/>
      </c:valAx>
      <c:catAx>
        <c:axId val="91146831"/>
        <c:scaling>
          <c:orientation val="minMax"/>
        </c:scaling>
        <c:delete val="1"/>
        <c:axPos val="b"/>
        <c:numFmt formatCode="General" sourceLinked="1"/>
        <c:majorTickMark val="out"/>
        <c:minorTickMark val="none"/>
        <c:tickLblPos val="nextTo"/>
        <c:crossAx val="94878827"/>
        <c:crosses val="autoZero"/>
        <c:auto val="1"/>
        <c:lblAlgn val="ctr"/>
        <c:lblOffset val="100"/>
        <c:noMultiLvlLbl val="0"/>
      </c:catAx>
      <c:valAx>
        <c:axId val="94878827"/>
        <c:scaling>
          <c:orientation val="minMax"/>
        </c:scaling>
        <c:delete val="0"/>
        <c:axPos val="r"/>
        <c:title>
          <c:tx>
            <c:rich>
              <a:bodyPr rot="-5400000"/>
              <a:lstStyle/>
              <a:p>
                <a:pPr>
                  <a:defRPr lang="es-ES" sz="1300" b="0" u="none" strike="noStrike">
                    <a:uFillTx/>
                    <a:latin typeface="Arial"/>
                  </a:defRPr>
                </a:pPr>
                <a:r>
                  <a:rPr lang="es-ES" sz="1000" b="0" u="none" strike="noStrike">
                    <a:solidFill>
                      <a:srgbClr val="595959"/>
                    </a:solidFill>
                    <a:uFillTx/>
                    <a:latin typeface="Calibri"/>
                  </a:rPr>
                  <a:t>G.T.</a:t>
                </a:r>
              </a:p>
            </c:rich>
          </c:tx>
          <c:overlay val="0"/>
          <c:spPr>
            <a:noFill/>
            <a:ln w="0">
              <a:noFill/>
            </a:ln>
          </c:spPr>
        </c:title>
        <c:numFmt formatCode="#,##0" sourceLinked="0"/>
        <c:majorTickMark val="out"/>
        <c:minorTickMark val="none"/>
        <c:tickLblPos val="nextTo"/>
        <c:spPr>
          <a:ln w="9360">
            <a:noFill/>
          </a:ln>
        </c:spPr>
        <c:txPr>
          <a:bodyPr/>
          <a:lstStyle/>
          <a:p>
            <a:pPr>
              <a:defRPr lang="es-ES" sz="900" b="0" u="none" strike="noStrike">
                <a:solidFill>
                  <a:srgbClr val="595959"/>
                </a:solidFill>
                <a:uFillTx/>
                <a:latin typeface="Calibri"/>
              </a:defRPr>
            </a:pPr>
            <a:endParaRPr lang="es-ES"/>
          </a:p>
        </c:txPr>
        <c:crossAx val="91146831"/>
        <c:crosses val="max"/>
        <c:crossBetween val="between"/>
      </c:valAx>
      <c:dTable>
        <c:showHorzBorder val="1"/>
        <c:showVertBorder val="1"/>
        <c:showOutline val="1"/>
        <c:showKeys val="1"/>
        <c:spPr>
          <a:noFill/>
          <a:ln w="9360">
            <a:solidFill>
              <a:srgbClr val="D9D9D9"/>
            </a:solidFill>
            <a:round/>
          </a:ln>
        </c:spPr>
        <c:txPr>
          <a:bodyPr/>
          <a:lstStyle/>
          <a:p>
            <a:pPr>
              <a:defRPr lang="es-ES" sz="900" b="0" u="none" strike="noStrike">
                <a:solidFill>
                  <a:srgbClr val="595959"/>
                </a:solidFill>
                <a:uFillTx/>
                <a:latin typeface="Calibri"/>
              </a:defRPr>
            </a:pPr>
            <a:endParaRPr lang="es-ES"/>
          </a:p>
        </c:txPr>
      </c:dTable>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300" b="0" u="none" strike="noStrike">
                <a:uFillTx/>
                <a:latin typeface="Arial"/>
              </a:defRPr>
            </a:pPr>
            <a:r>
              <a:rPr lang="es-ES" sz="1400" b="0" u="none" strike="noStrike">
                <a:solidFill>
                  <a:srgbClr val="595959"/>
                </a:solidFill>
                <a:uFillTx/>
                <a:latin typeface="Calibri"/>
              </a:rPr>
              <a:t>Evolución del tráfico</a:t>
            </a:r>
          </a:p>
          <a:p>
            <a:pPr>
              <a:defRPr lang="es-ES" sz="1300" b="0" u="none" strike="noStrike">
                <a:uFillTx/>
                <a:latin typeface="Arial"/>
              </a:defRPr>
            </a:pPr>
            <a:r>
              <a:rPr lang="es-ES" sz="1100" b="0" u="none" strike="noStrike">
                <a:solidFill>
                  <a:srgbClr val="595959"/>
                </a:solidFill>
                <a:uFillTx/>
                <a:latin typeface="Calibri"/>
              </a:rPr>
              <a:t>(Tm)</a:t>
            </a:r>
          </a:p>
        </c:rich>
      </c:tx>
      <c:overlay val="0"/>
      <c:spPr>
        <a:noFill/>
        <a:ln w="0">
          <a:noFill/>
        </a:ln>
      </c:spPr>
    </c:title>
    <c:autoTitleDeleted val="0"/>
    <c:plotArea>
      <c:layout/>
      <c:lineChart>
        <c:grouping val="standard"/>
        <c:varyColors val="0"/>
        <c:ser>
          <c:idx val="0"/>
          <c:order val="0"/>
          <c:tx>
            <c:strRef>
              <c:f>'4.10.12'!$B$5</c:f>
              <c:strCache>
                <c:ptCount val="1"/>
                <c:pt idx="0">
                  <c:v>Carga</c:v>
                </c:pt>
              </c:strCache>
            </c:strRef>
          </c:tx>
          <c:spPr>
            <a:ln w="34920" cap="rnd">
              <a:solidFill>
                <a:srgbClr val="4F81BD"/>
              </a:solidFill>
              <a:round/>
            </a:ln>
          </c:spPr>
          <c:marker>
            <c:symbol val="none"/>
          </c:marker>
          <c:dLbls>
            <c:spPr>
              <a:noFill/>
              <a:ln>
                <a:noFill/>
              </a:ln>
              <a:effectLst/>
            </c:spPr>
            <c:txPr>
              <a:bodyPr wrap="square"/>
              <a:lstStyle/>
              <a:p>
                <a:pPr>
                  <a:defRPr lang="es-ES" sz="1000" b="0" u="none" strike="noStrike">
                    <a:solidFill>
                      <a:srgbClr val="000000"/>
                    </a:solidFill>
                    <a:uFillTx/>
                    <a:latin typeface="Calibri"/>
                  </a:defRPr>
                </a:pPr>
                <a:endParaRPr lang="es-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34920" cap="rnd">
                      <a:solidFill>
                        <a:srgbClr val="000000"/>
                      </a:solidFill>
                    </a:ln>
                  </c:spPr>
                </c15:leaderLines>
              </c:ext>
            </c:extLst>
          </c:dLbls>
          <c:cat>
            <c:numRef>
              <c:f>'4.10.12'!$A$6:$A$124</c:f>
              <c:numCache>
                <c:formatCode>General</c:formatCode>
                <c:ptCount val="119"/>
                <c:pt idx="0">
                  <c:v>1906</c:v>
                </c:pt>
                <c:pt idx="1">
                  <c:v>1907</c:v>
                </c:pt>
                <c:pt idx="2">
                  <c:v>1908</c:v>
                </c:pt>
                <c:pt idx="3">
                  <c:v>1909</c:v>
                </c:pt>
                <c:pt idx="4">
                  <c:v>1910</c:v>
                </c:pt>
                <c:pt idx="5">
                  <c:v>1911</c:v>
                </c:pt>
                <c:pt idx="6">
                  <c:v>1912</c:v>
                </c:pt>
                <c:pt idx="7">
                  <c:v>1913</c:v>
                </c:pt>
                <c:pt idx="8">
                  <c:v>1914</c:v>
                </c:pt>
                <c:pt idx="9">
                  <c:v>1915</c:v>
                </c:pt>
                <c:pt idx="10">
                  <c:v>1916</c:v>
                </c:pt>
                <c:pt idx="11">
                  <c:v>1917</c:v>
                </c:pt>
                <c:pt idx="12">
                  <c:v>1918</c:v>
                </c:pt>
                <c:pt idx="13">
                  <c:v>1919</c:v>
                </c:pt>
                <c:pt idx="14">
                  <c:v>1920</c:v>
                </c:pt>
                <c:pt idx="15">
                  <c:v>1921</c:v>
                </c:pt>
                <c:pt idx="16">
                  <c:v>1922</c:v>
                </c:pt>
                <c:pt idx="17">
                  <c:v>1923</c:v>
                </c:pt>
                <c:pt idx="18">
                  <c:v>1924</c:v>
                </c:pt>
                <c:pt idx="19">
                  <c:v>1925</c:v>
                </c:pt>
                <c:pt idx="20">
                  <c:v>1926</c:v>
                </c:pt>
                <c:pt idx="21">
                  <c:v>1927</c:v>
                </c:pt>
                <c:pt idx="22">
                  <c:v>1928</c:v>
                </c:pt>
                <c:pt idx="23">
                  <c:v>1929</c:v>
                </c:pt>
                <c:pt idx="24">
                  <c:v>1930</c:v>
                </c:pt>
                <c:pt idx="25">
                  <c:v>1931</c:v>
                </c:pt>
                <c:pt idx="26">
                  <c:v>1932</c:v>
                </c:pt>
                <c:pt idx="27">
                  <c:v>1933</c:v>
                </c:pt>
                <c:pt idx="28">
                  <c:v>1934</c:v>
                </c:pt>
                <c:pt idx="29">
                  <c:v>1935</c:v>
                </c:pt>
                <c:pt idx="30">
                  <c:v>1936</c:v>
                </c:pt>
                <c:pt idx="31">
                  <c:v>1937</c:v>
                </c:pt>
                <c:pt idx="32">
                  <c:v>1938</c:v>
                </c:pt>
                <c:pt idx="33">
                  <c:v>1939</c:v>
                </c:pt>
                <c:pt idx="34">
                  <c:v>1940</c:v>
                </c:pt>
                <c:pt idx="35">
                  <c:v>1941</c:v>
                </c:pt>
                <c:pt idx="36">
                  <c:v>1942</c:v>
                </c:pt>
                <c:pt idx="37">
                  <c:v>1943</c:v>
                </c:pt>
                <c:pt idx="38">
                  <c:v>1944</c:v>
                </c:pt>
                <c:pt idx="39">
                  <c:v>1945</c:v>
                </c:pt>
                <c:pt idx="40">
                  <c:v>1946</c:v>
                </c:pt>
                <c:pt idx="41">
                  <c:v>1947</c:v>
                </c:pt>
                <c:pt idx="42">
                  <c:v>1948</c:v>
                </c:pt>
                <c:pt idx="43">
                  <c:v>1949</c:v>
                </c:pt>
                <c:pt idx="44">
                  <c:v>1950</c:v>
                </c:pt>
                <c:pt idx="45">
                  <c:v>1951</c:v>
                </c:pt>
                <c:pt idx="46">
                  <c:v>1952</c:v>
                </c:pt>
                <c:pt idx="47">
                  <c:v>1953</c:v>
                </c:pt>
                <c:pt idx="48">
                  <c:v>1954</c:v>
                </c:pt>
                <c:pt idx="49">
                  <c:v>1955</c:v>
                </c:pt>
                <c:pt idx="50">
                  <c:v>1956</c:v>
                </c:pt>
                <c:pt idx="51">
                  <c:v>1957</c:v>
                </c:pt>
                <c:pt idx="52">
                  <c:v>1958</c:v>
                </c:pt>
                <c:pt idx="53">
                  <c:v>1959</c:v>
                </c:pt>
                <c:pt idx="54">
                  <c:v>1960</c:v>
                </c:pt>
                <c:pt idx="55">
                  <c:v>1961</c:v>
                </c:pt>
                <c:pt idx="56">
                  <c:v>1962</c:v>
                </c:pt>
                <c:pt idx="57">
                  <c:v>1963</c:v>
                </c:pt>
                <c:pt idx="58">
                  <c:v>1964</c:v>
                </c:pt>
                <c:pt idx="59">
                  <c:v>1965</c:v>
                </c:pt>
                <c:pt idx="60">
                  <c:v>1966</c:v>
                </c:pt>
                <c:pt idx="61">
                  <c:v>1967</c:v>
                </c:pt>
                <c:pt idx="62">
                  <c:v>1968</c:v>
                </c:pt>
                <c:pt idx="63">
                  <c:v>1969</c:v>
                </c:pt>
                <c:pt idx="64">
                  <c:v>1970</c:v>
                </c:pt>
                <c:pt idx="65">
                  <c:v>1971</c:v>
                </c:pt>
                <c:pt idx="66">
                  <c:v>1972</c:v>
                </c:pt>
                <c:pt idx="67">
                  <c:v>1973</c:v>
                </c:pt>
                <c:pt idx="68">
                  <c:v>1974</c:v>
                </c:pt>
                <c:pt idx="69">
                  <c:v>1975</c:v>
                </c:pt>
                <c:pt idx="70">
                  <c:v>1976</c:v>
                </c:pt>
                <c:pt idx="71">
                  <c:v>1977</c:v>
                </c:pt>
                <c:pt idx="72">
                  <c:v>1978</c:v>
                </c:pt>
                <c:pt idx="73">
                  <c:v>1979</c:v>
                </c:pt>
                <c:pt idx="74">
                  <c:v>1980</c:v>
                </c:pt>
                <c:pt idx="75">
                  <c:v>1981</c:v>
                </c:pt>
                <c:pt idx="76">
                  <c:v>1982</c:v>
                </c:pt>
                <c:pt idx="77">
                  <c:v>1983</c:v>
                </c:pt>
                <c:pt idx="78">
                  <c:v>1984</c:v>
                </c:pt>
                <c:pt idx="79">
                  <c:v>1985</c:v>
                </c:pt>
                <c:pt idx="80">
                  <c:v>1986</c:v>
                </c:pt>
                <c:pt idx="81">
                  <c:v>1987</c:v>
                </c:pt>
                <c:pt idx="82">
                  <c:v>1988</c:v>
                </c:pt>
                <c:pt idx="83">
                  <c:v>1989</c:v>
                </c:pt>
                <c:pt idx="84">
                  <c:v>1990</c:v>
                </c:pt>
                <c:pt idx="85">
                  <c:v>1991</c:v>
                </c:pt>
                <c:pt idx="86">
                  <c:v>1992</c:v>
                </c:pt>
                <c:pt idx="87">
                  <c:v>1993</c:v>
                </c:pt>
                <c:pt idx="88">
                  <c:v>1994</c:v>
                </c:pt>
                <c:pt idx="89">
                  <c:v>1995</c:v>
                </c:pt>
                <c:pt idx="90">
                  <c:v>1996</c:v>
                </c:pt>
                <c:pt idx="91">
                  <c:v>1997</c:v>
                </c:pt>
                <c:pt idx="92">
                  <c:v>1998</c:v>
                </c:pt>
                <c:pt idx="93">
                  <c:v>1999</c:v>
                </c:pt>
                <c:pt idx="94">
                  <c:v>2000</c:v>
                </c:pt>
                <c:pt idx="95">
                  <c:v>2001</c:v>
                </c:pt>
                <c:pt idx="96">
                  <c:v>2002</c:v>
                </c:pt>
                <c:pt idx="97">
                  <c:v>2003</c:v>
                </c:pt>
                <c:pt idx="98">
                  <c:v>2004</c:v>
                </c:pt>
                <c:pt idx="99">
                  <c:v>2005</c:v>
                </c:pt>
                <c:pt idx="100">
                  <c:v>2006</c:v>
                </c:pt>
                <c:pt idx="101">
                  <c:v>2007</c:v>
                </c:pt>
                <c:pt idx="102">
                  <c:v>2008</c:v>
                </c:pt>
                <c:pt idx="103">
                  <c:v>2009</c:v>
                </c:pt>
                <c:pt idx="104">
                  <c:v>2010</c:v>
                </c:pt>
                <c:pt idx="105">
                  <c:v>2011</c:v>
                </c:pt>
                <c:pt idx="106">
                  <c:v>2012</c:v>
                </c:pt>
                <c:pt idx="107">
                  <c:v>2013</c:v>
                </c:pt>
                <c:pt idx="108">
                  <c:v>2014</c:v>
                </c:pt>
                <c:pt idx="109">
                  <c:v>2015</c:v>
                </c:pt>
                <c:pt idx="110">
                  <c:v>2016</c:v>
                </c:pt>
                <c:pt idx="111">
                  <c:v>2017</c:v>
                </c:pt>
                <c:pt idx="112">
                  <c:v>2018</c:v>
                </c:pt>
                <c:pt idx="113">
                  <c:v>2019</c:v>
                </c:pt>
                <c:pt idx="114">
                  <c:v>2020</c:v>
                </c:pt>
                <c:pt idx="115">
                  <c:v>2021</c:v>
                </c:pt>
                <c:pt idx="116">
                  <c:v>2022</c:v>
                </c:pt>
                <c:pt idx="117">
                  <c:v>2023</c:v>
                </c:pt>
                <c:pt idx="118">
                  <c:v>2024</c:v>
                </c:pt>
              </c:numCache>
            </c:numRef>
          </c:cat>
          <c:val>
            <c:numRef>
              <c:f>'4.10.12'!$B$6:$B$124</c:f>
              <c:numCache>
                <c:formatCode>#,##0</c:formatCode>
                <c:ptCount val="119"/>
                <c:pt idx="0">
                  <c:v>2317818</c:v>
                </c:pt>
                <c:pt idx="1">
                  <c:v>2540138</c:v>
                </c:pt>
                <c:pt idx="2">
                  <c:v>2579431</c:v>
                </c:pt>
                <c:pt idx="3">
                  <c:v>2422416</c:v>
                </c:pt>
                <c:pt idx="4">
                  <c:v>2604468</c:v>
                </c:pt>
                <c:pt idx="5">
                  <c:v>3127562</c:v>
                </c:pt>
                <c:pt idx="6">
                  <c:v>3214333</c:v>
                </c:pt>
                <c:pt idx="7">
                  <c:v>3112345</c:v>
                </c:pt>
                <c:pt idx="8">
                  <c:v>2689974</c:v>
                </c:pt>
                <c:pt idx="9">
                  <c:v>2243399</c:v>
                </c:pt>
                <c:pt idx="10">
                  <c:v>2736190</c:v>
                </c:pt>
                <c:pt idx="11">
                  <c:v>2161366</c:v>
                </c:pt>
                <c:pt idx="12">
                  <c:v>1226633</c:v>
                </c:pt>
                <c:pt idx="13">
                  <c:v>905838</c:v>
                </c:pt>
                <c:pt idx="14">
                  <c:v>1661569</c:v>
                </c:pt>
                <c:pt idx="15">
                  <c:v>1491916</c:v>
                </c:pt>
                <c:pt idx="16">
                  <c:v>2088024</c:v>
                </c:pt>
                <c:pt idx="17">
                  <c:v>1913412</c:v>
                </c:pt>
                <c:pt idx="18">
                  <c:v>2320751</c:v>
                </c:pt>
                <c:pt idx="19">
                  <c:v>2284578</c:v>
                </c:pt>
                <c:pt idx="20">
                  <c:v>2233315</c:v>
                </c:pt>
                <c:pt idx="21">
                  <c:v>2478612</c:v>
                </c:pt>
                <c:pt idx="22">
                  <c:v>2929038</c:v>
                </c:pt>
                <c:pt idx="23">
                  <c:v>3164120</c:v>
                </c:pt>
                <c:pt idx="24">
                  <c:v>3040881</c:v>
                </c:pt>
                <c:pt idx="25">
                  <c:v>2010641</c:v>
                </c:pt>
                <c:pt idx="26">
                  <c:v>1839245</c:v>
                </c:pt>
                <c:pt idx="27">
                  <c:v>2044807</c:v>
                </c:pt>
                <c:pt idx="28">
                  <c:v>2170497</c:v>
                </c:pt>
                <c:pt idx="29">
                  <c:v>2158109</c:v>
                </c:pt>
                <c:pt idx="30">
                  <c:v>1917566</c:v>
                </c:pt>
                <c:pt idx="31">
                  <c:v>2341329</c:v>
                </c:pt>
                <c:pt idx="32">
                  <c:v>2260050</c:v>
                </c:pt>
                <c:pt idx="33">
                  <c:v>1613395</c:v>
                </c:pt>
                <c:pt idx="34">
                  <c:v>1023501</c:v>
                </c:pt>
                <c:pt idx="35">
                  <c:v>612176</c:v>
                </c:pt>
                <c:pt idx="36">
                  <c:v>546170</c:v>
                </c:pt>
                <c:pt idx="37">
                  <c:v>502918</c:v>
                </c:pt>
                <c:pt idx="38">
                  <c:v>515891</c:v>
                </c:pt>
                <c:pt idx="39">
                  <c:v>742914</c:v>
                </c:pt>
                <c:pt idx="40">
                  <c:v>854203</c:v>
                </c:pt>
                <c:pt idx="41">
                  <c:v>1199734</c:v>
                </c:pt>
                <c:pt idx="42">
                  <c:v>1387537</c:v>
                </c:pt>
                <c:pt idx="43">
                  <c:v>1399470</c:v>
                </c:pt>
                <c:pt idx="44">
                  <c:v>1548042</c:v>
                </c:pt>
                <c:pt idx="45">
                  <c:v>1981404</c:v>
                </c:pt>
                <c:pt idx="46">
                  <c:v>2090472</c:v>
                </c:pt>
                <c:pt idx="47">
                  <c:v>1624546</c:v>
                </c:pt>
                <c:pt idx="48">
                  <c:v>2019934</c:v>
                </c:pt>
                <c:pt idx="49">
                  <c:v>2107994</c:v>
                </c:pt>
                <c:pt idx="50">
                  <c:v>2168188</c:v>
                </c:pt>
                <c:pt idx="51">
                  <c:v>2258189</c:v>
                </c:pt>
                <c:pt idx="52">
                  <c:v>2050801</c:v>
                </c:pt>
                <c:pt idx="53">
                  <c:v>2238953</c:v>
                </c:pt>
                <c:pt idx="54">
                  <c:v>2735354</c:v>
                </c:pt>
                <c:pt idx="55">
                  <c:v>2527281</c:v>
                </c:pt>
                <c:pt idx="56">
                  <c:v>2191918</c:v>
                </c:pt>
                <c:pt idx="57">
                  <c:v>2044534</c:v>
                </c:pt>
                <c:pt idx="58">
                  <c:v>2352655</c:v>
                </c:pt>
                <c:pt idx="59">
                  <c:v>2404309</c:v>
                </c:pt>
                <c:pt idx="60">
                  <c:v>2218644</c:v>
                </c:pt>
                <c:pt idx="61">
                  <c:v>2821195</c:v>
                </c:pt>
                <c:pt idx="62">
                  <c:v>4112876</c:v>
                </c:pt>
                <c:pt idx="63">
                  <c:v>4515724</c:v>
                </c:pt>
                <c:pt idx="64">
                  <c:v>4919684</c:v>
                </c:pt>
                <c:pt idx="65">
                  <c:v>5172064</c:v>
                </c:pt>
                <c:pt idx="66">
                  <c:v>4587721</c:v>
                </c:pt>
                <c:pt idx="67">
                  <c:v>4548356</c:v>
                </c:pt>
                <c:pt idx="68">
                  <c:v>5163782</c:v>
                </c:pt>
                <c:pt idx="69">
                  <c:v>5261941</c:v>
                </c:pt>
                <c:pt idx="70">
                  <c:v>5115254</c:v>
                </c:pt>
                <c:pt idx="71">
                  <c:v>5534398</c:v>
                </c:pt>
                <c:pt idx="72">
                  <c:v>5231982</c:v>
                </c:pt>
                <c:pt idx="73">
                  <c:v>4290474</c:v>
                </c:pt>
                <c:pt idx="74">
                  <c:v>4694607</c:v>
                </c:pt>
                <c:pt idx="75">
                  <c:v>4826602</c:v>
                </c:pt>
                <c:pt idx="76">
                  <c:v>4295594</c:v>
                </c:pt>
                <c:pt idx="77">
                  <c:v>4338156</c:v>
                </c:pt>
                <c:pt idx="78">
                  <c:v>4241004</c:v>
                </c:pt>
                <c:pt idx="79">
                  <c:v>3292534</c:v>
                </c:pt>
                <c:pt idx="80">
                  <c:v>4687984</c:v>
                </c:pt>
                <c:pt idx="81">
                  <c:v>3865666</c:v>
                </c:pt>
                <c:pt idx="82">
                  <c:v>3949018</c:v>
                </c:pt>
                <c:pt idx="83">
                  <c:v>3437320</c:v>
                </c:pt>
                <c:pt idx="84">
                  <c:v>3198549</c:v>
                </c:pt>
                <c:pt idx="85">
                  <c:v>2539749</c:v>
                </c:pt>
                <c:pt idx="86">
                  <c:v>2966581</c:v>
                </c:pt>
                <c:pt idx="87">
                  <c:v>3327083</c:v>
                </c:pt>
                <c:pt idx="88">
                  <c:v>3139876</c:v>
                </c:pt>
                <c:pt idx="89">
                  <c:v>5949307</c:v>
                </c:pt>
                <c:pt idx="90">
                  <c:v>3846330</c:v>
                </c:pt>
                <c:pt idx="91">
                  <c:v>3745083</c:v>
                </c:pt>
                <c:pt idx="92">
                  <c:v>3674992</c:v>
                </c:pt>
                <c:pt idx="93">
                  <c:v>3776835</c:v>
                </c:pt>
                <c:pt idx="94">
                  <c:v>4488413</c:v>
                </c:pt>
                <c:pt idx="95">
                  <c:v>4151251</c:v>
                </c:pt>
                <c:pt idx="96">
                  <c:v>3244488</c:v>
                </c:pt>
                <c:pt idx="97">
                  <c:v>3176563</c:v>
                </c:pt>
                <c:pt idx="98">
                  <c:v>3386398</c:v>
                </c:pt>
                <c:pt idx="99">
                  <c:v>3703464</c:v>
                </c:pt>
                <c:pt idx="100">
                  <c:v>3941040</c:v>
                </c:pt>
                <c:pt idx="101">
                  <c:v>3905114</c:v>
                </c:pt>
                <c:pt idx="102">
                  <c:v>3983872</c:v>
                </c:pt>
                <c:pt idx="103">
                  <c:v>3782023</c:v>
                </c:pt>
                <c:pt idx="104">
                  <c:v>5384347</c:v>
                </c:pt>
                <c:pt idx="105">
                  <c:v>8129653</c:v>
                </c:pt>
                <c:pt idx="106">
                  <c:v>10200850</c:v>
                </c:pt>
                <c:pt idx="107">
                  <c:v>9985444.6400000006</c:v>
                </c:pt>
                <c:pt idx="108">
                  <c:v>10504410.130000001</c:v>
                </c:pt>
                <c:pt idx="109">
                  <c:v>9973520</c:v>
                </c:pt>
                <c:pt idx="110">
                  <c:v>11648345</c:v>
                </c:pt>
                <c:pt idx="111">
                  <c:v>11591829</c:v>
                </c:pt>
                <c:pt idx="112">
                  <c:v>12235016</c:v>
                </c:pt>
                <c:pt idx="113">
                  <c:v>12349536</c:v>
                </c:pt>
                <c:pt idx="114">
                  <c:v>11378395</c:v>
                </c:pt>
                <c:pt idx="115">
                  <c:v>11755183</c:v>
                </c:pt>
                <c:pt idx="116">
                  <c:v>11303715</c:v>
                </c:pt>
                <c:pt idx="117">
                  <c:v>10847776</c:v>
                </c:pt>
                <c:pt idx="118">
                  <c:v>11818747</c:v>
                </c:pt>
              </c:numCache>
            </c:numRef>
          </c:val>
          <c:smooth val="0"/>
          <c:extLst>
            <c:ext xmlns:c16="http://schemas.microsoft.com/office/drawing/2014/chart" uri="{C3380CC4-5D6E-409C-BE32-E72D297353CC}">
              <c16:uniqueId val="{00000000-E50B-4882-A4C4-DDD5DE2F3F2A}"/>
            </c:ext>
          </c:extLst>
        </c:ser>
        <c:ser>
          <c:idx val="1"/>
          <c:order val="1"/>
          <c:tx>
            <c:strRef>
              <c:f>'4.10.12'!$C$5</c:f>
              <c:strCache>
                <c:ptCount val="1"/>
                <c:pt idx="0">
                  <c:v>Descarga</c:v>
                </c:pt>
              </c:strCache>
            </c:strRef>
          </c:tx>
          <c:spPr>
            <a:ln w="34920" cap="rnd">
              <a:solidFill>
                <a:srgbClr val="C0504D"/>
              </a:solidFill>
              <a:round/>
            </a:ln>
          </c:spPr>
          <c:marker>
            <c:symbol val="none"/>
          </c:marker>
          <c:dLbls>
            <c:spPr>
              <a:noFill/>
              <a:ln>
                <a:noFill/>
              </a:ln>
              <a:effectLst/>
            </c:spPr>
            <c:txPr>
              <a:bodyPr wrap="square"/>
              <a:lstStyle/>
              <a:p>
                <a:pPr>
                  <a:defRPr lang="es-ES" sz="1000" b="0" u="none" strike="noStrike">
                    <a:solidFill>
                      <a:srgbClr val="000000"/>
                    </a:solidFill>
                    <a:uFillTx/>
                    <a:latin typeface="Calibri"/>
                  </a:defRPr>
                </a:pPr>
                <a:endParaRPr lang="es-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34920" cap="rnd">
                      <a:solidFill>
                        <a:srgbClr val="000000"/>
                      </a:solidFill>
                    </a:ln>
                  </c:spPr>
                </c15:leaderLines>
              </c:ext>
            </c:extLst>
          </c:dLbls>
          <c:cat>
            <c:numRef>
              <c:f>'4.10.12'!$A$6:$A$124</c:f>
              <c:numCache>
                <c:formatCode>General</c:formatCode>
                <c:ptCount val="119"/>
                <c:pt idx="0">
                  <c:v>1906</c:v>
                </c:pt>
                <c:pt idx="1">
                  <c:v>1907</c:v>
                </c:pt>
                <c:pt idx="2">
                  <c:v>1908</c:v>
                </c:pt>
                <c:pt idx="3">
                  <c:v>1909</c:v>
                </c:pt>
                <c:pt idx="4">
                  <c:v>1910</c:v>
                </c:pt>
                <c:pt idx="5">
                  <c:v>1911</c:v>
                </c:pt>
                <c:pt idx="6">
                  <c:v>1912</c:v>
                </c:pt>
                <c:pt idx="7">
                  <c:v>1913</c:v>
                </c:pt>
                <c:pt idx="8">
                  <c:v>1914</c:v>
                </c:pt>
                <c:pt idx="9">
                  <c:v>1915</c:v>
                </c:pt>
                <c:pt idx="10">
                  <c:v>1916</c:v>
                </c:pt>
                <c:pt idx="11">
                  <c:v>1917</c:v>
                </c:pt>
                <c:pt idx="12">
                  <c:v>1918</c:v>
                </c:pt>
                <c:pt idx="13">
                  <c:v>1919</c:v>
                </c:pt>
                <c:pt idx="14">
                  <c:v>1920</c:v>
                </c:pt>
                <c:pt idx="15">
                  <c:v>1921</c:v>
                </c:pt>
                <c:pt idx="16">
                  <c:v>1922</c:v>
                </c:pt>
                <c:pt idx="17">
                  <c:v>1923</c:v>
                </c:pt>
                <c:pt idx="18">
                  <c:v>1924</c:v>
                </c:pt>
                <c:pt idx="19">
                  <c:v>1925</c:v>
                </c:pt>
                <c:pt idx="20">
                  <c:v>1926</c:v>
                </c:pt>
                <c:pt idx="21">
                  <c:v>1927</c:v>
                </c:pt>
                <c:pt idx="22">
                  <c:v>1928</c:v>
                </c:pt>
                <c:pt idx="23">
                  <c:v>1929</c:v>
                </c:pt>
                <c:pt idx="24">
                  <c:v>1930</c:v>
                </c:pt>
                <c:pt idx="25">
                  <c:v>1931</c:v>
                </c:pt>
                <c:pt idx="26">
                  <c:v>1932</c:v>
                </c:pt>
                <c:pt idx="27">
                  <c:v>1933</c:v>
                </c:pt>
                <c:pt idx="28">
                  <c:v>1934</c:v>
                </c:pt>
                <c:pt idx="29">
                  <c:v>1935</c:v>
                </c:pt>
                <c:pt idx="30">
                  <c:v>1936</c:v>
                </c:pt>
                <c:pt idx="31">
                  <c:v>1937</c:v>
                </c:pt>
                <c:pt idx="32">
                  <c:v>1938</c:v>
                </c:pt>
                <c:pt idx="33">
                  <c:v>1939</c:v>
                </c:pt>
                <c:pt idx="34">
                  <c:v>1940</c:v>
                </c:pt>
                <c:pt idx="35">
                  <c:v>1941</c:v>
                </c:pt>
                <c:pt idx="36">
                  <c:v>1942</c:v>
                </c:pt>
                <c:pt idx="37">
                  <c:v>1943</c:v>
                </c:pt>
                <c:pt idx="38">
                  <c:v>1944</c:v>
                </c:pt>
                <c:pt idx="39">
                  <c:v>1945</c:v>
                </c:pt>
                <c:pt idx="40">
                  <c:v>1946</c:v>
                </c:pt>
                <c:pt idx="41">
                  <c:v>1947</c:v>
                </c:pt>
                <c:pt idx="42">
                  <c:v>1948</c:v>
                </c:pt>
                <c:pt idx="43">
                  <c:v>1949</c:v>
                </c:pt>
                <c:pt idx="44">
                  <c:v>1950</c:v>
                </c:pt>
                <c:pt idx="45">
                  <c:v>1951</c:v>
                </c:pt>
                <c:pt idx="46">
                  <c:v>1952</c:v>
                </c:pt>
                <c:pt idx="47">
                  <c:v>1953</c:v>
                </c:pt>
                <c:pt idx="48">
                  <c:v>1954</c:v>
                </c:pt>
                <c:pt idx="49">
                  <c:v>1955</c:v>
                </c:pt>
                <c:pt idx="50">
                  <c:v>1956</c:v>
                </c:pt>
                <c:pt idx="51">
                  <c:v>1957</c:v>
                </c:pt>
                <c:pt idx="52">
                  <c:v>1958</c:v>
                </c:pt>
                <c:pt idx="53">
                  <c:v>1959</c:v>
                </c:pt>
                <c:pt idx="54">
                  <c:v>1960</c:v>
                </c:pt>
                <c:pt idx="55">
                  <c:v>1961</c:v>
                </c:pt>
                <c:pt idx="56">
                  <c:v>1962</c:v>
                </c:pt>
                <c:pt idx="57">
                  <c:v>1963</c:v>
                </c:pt>
                <c:pt idx="58">
                  <c:v>1964</c:v>
                </c:pt>
                <c:pt idx="59">
                  <c:v>1965</c:v>
                </c:pt>
                <c:pt idx="60">
                  <c:v>1966</c:v>
                </c:pt>
                <c:pt idx="61">
                  <c:v>1967</c:v>
                </c:pt>
                <c:pt idx="62">
                  <c:v>1968</c:v>
                </c:pt>
                <c:pt idx="63">
                  <c:v>1969</c:v>
                </c:pt>
                <c:pt idx="64">
                  <c:v>1970</c:v>
                </c:pt>
                <c:pt idx="65">
                  <c:v>1971</c:v>
                </c:pt>
                <c:pt idx="66">
                  <c:v>1972</c:v>
                </c:pt>
                <c:pt idx="67">
                  <c:v>1973</c:v>
                </c:pt>
                <c:pt idx="68">
                  <c:v>1974</c:v>
                </c:pt>
                <c:pt idx="69">
                  <c:v>1975</c:v>
                </c:pt>
                <c:pt idx="70">
                  <c:v>1976</c:v>
                </c:pt>
                <c:pt idx="71">
                  <c:v>1977</c:v>
                </c:pt>
                <c:pt idx="72">
                  <c:v>1978</c:v>
                </c:pt>
                <c:pt idx="73">
                  <c:v>1979</c:v>
                </c:pt>
                <c:pt idx="74">
                  <c:v>1980</c:v>
                </c:pt>
                <c:pt idx="75">
                  <c:v>1981</c:v>
                </c:pt>
                <c:pt idx="76">
                  <c:v>1982</c:v>
                </c:pt>
                <c:pt idx="77">
                  <c:v>1983</c:v>
                </c:pt>
                <c:pt idx="78">
                  <c:v>1984</c:v>
                </c:pt>
                <c:pt idx="79">
                  <c:v>1985</c:v>
                </c:pt>
                <c:pt idx="80">
                  <c:v>1986</c:v>
                </c:pt>
                <c:pt idx="81">
                  <c:v>1987</c:v>
                </c:pt>
                <c:pt idx="82">
                  <c:v>1988</c:v>
                </c:pt>
                <c:pt idx="83">
                  <c:v>1989</c:v>
                </c:pt>
                <c:pt idx="84">
                  <c:v>1990</c:v>
                </c:pt>
                <c:pt idx="85">
                  <c:v>1991</c:v>
                </c:pt>
                <c:pt idx="86">
                  <c:v>1992</c:v>
                </c:pt>
                <c:pt idx="87">
                  <c:v>1993</c:v>
                </c:pt>
                <c:pt idx="88">
                  <c:v>1994</c:v>
                </c:pt>
                <c:pt idx="89">
                  <c:v>1995</c:v>
                </c:pt>
                <c:pt idx="90">
                  <c:v>1996</c:v>
                </c:pt>
                <c:pt idx="91">
                  <c:v>1997</c:v>
                </c:pt>
                <c:pt idx="92">
                  <c:v>1998</c:v>
                </c:pt>
                <c:pt idx="93">
                  <c:v>1999</c:v>
                </c:pt>
                <c:pt idx="94">
                  <c:v>2000</c:v>
                </c:pt>
                <c:pt idx="95">
                  <c:v>2001</c:v>
                </c:pt>
                <c:pt idx="96">
                  <c:v>2002</c:v>
                </c:pt>
                <c:pt idx="97">
                  <c:v>2003</c:v>
                </c:pt>
                <c:pt idx="98">
                  <c:v>2004</c:v>
                </c:pt>
                <c:pt idx="99">
                  <c:v>2005</c:v>
                </c:pt>
                <c:pt idx="100">
                  <c:v>2006</c:v>
                </c:pt>
                <c:pt idx="101">
                  <c:v>2007</c:v>
                </c:pt>
                <c:pt idx="102">
                  <c:v>2008</c:v>
                </c:pt>
                <c:pt idx="103">
                  <c:v>2009</c:v>
                </c:pt>
                <c:pt idx="104">
                  <c:v>2010</c:v>
                </c:pt>
                <c:pt idx="105">
                  <c:v>2011</c:v>
                </c:pt>
                <c:pt idx="106">
                  <c:v>2012</c:v>
                </c:pt>
                <c:pt idx="107">
                  <c:v>2013</c:v>
                </c:pt>
                <c:pt idx="108">
                  <c:v>2014</c:v>
                </c:pt>
                <c:pt idx="109">
                  <c:v>2015</c:v>
                </c:pt>
                <c:pt idx="110">
                  <c:v>2016</c:v>
                </c:pt>
                <c:pt idx="111">
                  <c:v>2017</c:v>
                </c:pt>
                <c:pt idx="112">
                  <c:v>2018</c:v>
                </c:pt>
                <c:pt idx="113">
                  <c:v>2019</c:v>
                </c:pt>
                <c:pt idx="114">
                  <c:v>2020</c:v>
                </c:pt>
                <c:pt idx="115">
                  <c:v>2021</c:v>
                </c:pt>
                <c:pt idx="116">
                  <c:v>2022</c:v>
                </c:pt>
                <c:pt idx="117">
                  <c:v>2023</c:v>
                </c:pt>
                <c:pt idx="118">
                  <c:v>2024</c:v>
                </c:pt>
              </c:numCache>
            </c:numRef>
          </c:cat>
          <c:val>
            <c:numRef>
              <c:f>'4.10.12'!$C$6:$C$124</c:f>
              <c:numCache>
                <c:formatCode>#,##0</c:formatCode>
                <c:ptCount val="119"/>
                <c:pt idx="0">
                  <c:v>228816</c:v>
                </c:pt>
                <c:pt idx="1">
                  <c:v>238483</c:v>
                </c:pt>
                <c:pt idx="2">
                  <c:v>299646</c:v>
                </c:pt>
                <c:pt idx="3">
                  <c:v>305898</c:v>
                </c:pt>
                <c:pt idx="4">
                  <c:v>324046</c:v>
                </c:pt>
                <c:pt idx="5">
                  <c:v>358078</c:v>
                </c:pt>
                <c:pt idx="6">
                  <c:v>365440</c:v>
                </c:pt>
                <c:pt idx="7">
                  <c:v>360302</c:v>
                </c:pt>
                <c:pt idx="8">
                  <c:v>347255</c:v>
                </c:pt>
                <c:pt idx="9">
                  <c:v>288981</c:v>
                </c:pt>
                <c:pt idx="10">
                  <c:v>339391</c:v>
                </c:pt>
                <c:pt idx="11">
                  <c:v>322696</c:v>
                </c:pt>
                <c:pt idx="12">
                  <c:v>186283</c:v>
                </c:pt>
                <c:pt idx="13">
                  <c:v>196598</c:v>
                </c:pt>
                <c:pt idx="14">
                  <c:v>205940</c:v>
                </c:pt>
                <c:pt idx="15">
                  <c:v>231097</c:v>
                </c:pt>
                <c:pt idx="16">
                  <c:v>241587</c:v>
                </c:pt>
                <c:pt idx="17">
                  <c:v>244686</c:v>
                </c:pt>
                <c:pt idx="18">
                  <c:v>258431</c:v>
                </c:pt>
                <c:pt idx="19">
                  <c:v>292530</c:v>
                </c:pt>
                <c:pt idx="20">
                  <c:v>233280</c:v>
                </c:pt>
                <c:pt idx="21">
                  <c:v>296847</c:v>
                </c:pt>
                <c:pt idx="22">
                  <c:v>272059</c:v>
                </c:pt>
                <c:pt idx="23">
                  <c:v>312712</c:v>
                </c:pt>
                <c:pt idx="24">
                  <c:v>318193</c:v>
                </c:pt>
                <c:pt idx="25">
                  <c:v>218538</c:v>
                </c:pt>
                <c:pt idx="26">
                  <c:v>149396</c:v>
                </c:pt>
                <c:pt idx="27">
                  <c:v>199677</c:v>
                </c:pt>
                <c:pt idx="28">
                  <c:v>199446</c:v>
                </c:pt>
                <c:pt idx="29">
                  <c:v>202067</c:v>
                </c:pt>
                <c:pt idx="30">
                  <c:v>140689</c:v>
                </c:pt>
                <c:pt idx="31">
                  <c:v>178667</c:v>
                </c:pt>
                <c:pt idx="32">
                  <c:v>179883</c:v>
                </c:pt>
                <c:pt idx="33">
                  <c:v>208547</c:v>
                </c:pt>
                <c:pt idx="34">
                  <c:v>204727</c:v>
                </c:pt>
                <c:pt idx="35">
                  <c:v>274093</c:v>
                </c:pt>
                <c:pt idx="36">
                  <c:v>255485</c:v>
                </c:pt>
                <c:pt idx="37">
                  <c:v>268934</c:v>
                </c:pt>
                <c:pt idx="38">
                  <c:v>292484</c:v>
                </c:pt>
                <c:pt idx="39">
                  <c:v>217251</c:v>
                </c:pt>
                <c:pt idx="40">
                  <c:v>168155</c:v>
                </c:pt>
                <c:pt idx="41">
                  <c:v>182613</c:v>
                </c:pt>
                <c:pt idx="42">
                  <c:v>235229</c:v>
                </c:pt>
                <c:pt idx="43">
                  <c:v>224003</c:v>
                </c:pt>
                <c:pt idx="44">
                  <c:v>215926</c:v>
                </c:pt>
                <c:pt idx="45">
                  <c:v>212315</c:v>
                </c:pt>
                <c:pt idx="46">
                  <c:v>286763</c:v>
                </c:pt>
                <c:pt idx="47">
                  <c:v>283965</c:v>
                </c:pt>
                <c:pt idx="48">
                  <c:v>310106</c:v>
                </c:pt>
                <c:pt idx="49">
                  <c:v>300851</c:v>
                </c:pt>
                <c:pt idx="50">
                  <c:v>310483</c:v>
                </c:pt>
                <c:pt idx="51">
                  <c:v>325679</c:v>
                </c:pt>
                <c:pt idx="52">
                  <c:v>751819</c:v>
                </c:pt>
                <c:pt idx="53">
                  <c:v>844054</c:v>
                </c:pt>
                <c:pt idx="54">
                  <c:v>2719570</c:v>
                </c:pt>
                <c:pt idx="55">
                  <c:v>2400797</c:v>
                </c:pt>
                <c:pt idx="56">
                  <c:v>511020</c:v>
                </c:pt>
                <c:pt idx="57">
                  <c:v>520465</c:v>
                </c:pt>
                <c:pt idx="58">
                  <c:v>722869</c:v>
                </c:pt>
                <c:pt idx="59">
                  <c:v>863231</c:v>
                </c:pt>
                <c:pt idx="60">
                  <c:v>628353</c:v>
                </c:pt>
                <c:pt idx="61">
                  <c:v>1835639</c:v>
                </c:pt>
                <c:pt idx="62">
                  <c:v>2512845</c:v>
                </c:pt>
                <c:pt idx="63">
                  <c:v>3150418</c:v>
                </c:pt>
                <c:pt idx="64">
                  <c:v>3947269</c:v>
                </c:pt>
                <c:pt idx="65">
                  <c:v>4793535</c:v>
                </c:pt>
                <c:pt idx="66">
                  <c:v>5008209</c:v>
                </c:pt>
                <c:pt idx="67">
                  <c:v>5170413</c:v>
                </c:pt>
                <c:pt idx="68">
                  <c:v>5754096</c:v>
                </c:pt>
                <c:pt idx="69">
                  <c:v>5810699</c:v>
                </c:pt>
                <c:pt idx="70">
                  <c:v>5431747</c:v>
                </c:pt>
                <c:pt idx="71">
                  <c:v>6522532</c:v>
                </c:pt>
                <c:pt idx="72">
                  <c:v>6254944</c:v>
                </c:pt>
                <c:pt idx="73">
                  <c:v>6194809</c:v>
                </c:pt>
                <c:pt idx="74">
                  <c:v>5383289</c:v>
                </c:pt>
                <c:pt idx="75">
                  <c:v>6111955</c:v>
                </c:pt>
                <c:pt idx="76">
                  <c:v>5164488</c:v>
                </c:pt>
                <c:pt idx="77">
                  <c:v>5348147</c:v>
                </c:pt>
                <c:pt idx="78">
                  <c:v>5362388</c:v>
                </c:pt>
                <c:pt idx="79">
                  <c:v>5458477</c:v>
                </c:pt>
                <c:pt idx="80">
                  <c:v>6532923</c:v>
                </c:pt>
                <c:pt idx="81">
                  <c:v>6240025</c:v>
                </c:pt>
                <c:pt idx="82">
                  <c:v>6912239</c:v>
                </c:pt>
                <c:pt idx="83">
                  <c:v>7043239</c:v>
                </c:pt>
                <c:pt idx="84">
                  <c:v>6905616</c:v>
                </c:pt>
                <c:pt idx="85">
                  <c:v>6867302</c:v>
                </c:pt>
                <c:pt idx="86">
                  <c:v>7702971</c:v>
                </c:pt>
                <c:pt idx="87">
                  <c:v>7808627</c:v>
                </c:pt>
                <c:pt idx="88">
                  <c:v>9518760</c:v>
                </c:pt>
                <c:pt idx="89">
                  <c:v>10414518</c:v>
                </c:pt>
                <c:pt idx="90">
                  <c:v>11307771</c:v>
                </c:pt>
                <c:pt idx="91">
                  <c:v>10940902</c:v>
                </c:pt>
                <c:pt idx="92">
                  <c:v>10862341</c:v>
                </c:pt>
                <c:pt idx="93">
                  <c:v>11915914</c:v>
                </c:pt>
                <c:pt idx="94">
                  <c:v>13382100</c:v>
                </c:pt>
                <c:pt idx="95">
                  <c:v>14512151</c:v>
                </c:pt>
                <c:pt idx="96">
                  <c:v>14926214</c:v>
                </c:pt>
                <c:pt idx="97">
                  <c:v>14913309</c:v>
                </c:pt>
                <c:pt idx="98">
                  <c:v>14686969</c:v>
                </c:pt>
                <c:pt idx="99">
                  <c:v>17201416</c:v>
                </c:pt>
                <c:pt idx="100">
                  <c:v>17518867</c:v>
                </c:pt>
                <c:pt idx="101">
                  <c:v>17873885</c:v>
                </c:pt>
                <c:pt idx="102">
                  <c:v>16633412</c:v>
                </c:pt>
                <c:pt idx="103">
                  <c:v>13743511</c:v>
                </c:pt>
                <c:pt idx="104">
                  <c:v>16644509</c:v>
                </c:pt>
                <c:pt idx="105">
                  <c:v>18457860</c:v>
                </c:pt>
                <c:pt idx="106">
                  <c:v>18305454</c:v>
                </c:pt>
                <c:pt idx="107">
                  <c:v>16384058.189999999</c:v>
                </c:pt>
                <c:pt idx="108">
                  <c:v>16741669.77</c:v>
                </c:pt>
                <c:pt idx="109">
                  <c:v>17242531</c:v>
                </c:pt>
                <c:pt idx="110">
                  <c:v>18732884</c:v>
                </c:pt>
                <c:pt idx="111">
                  <c:v>20582488</c:v>
                </c:pt>
                <c:pt idx="112">
                  <c:v>20532067</c:v>
                </c:pt>
                <c:pt idx="113">
                  <c:v>21227220</c:v>
                </c:pt>
                <c:pt idx="114">
                  <c:v>18294547</c:v>
                </c:pt>
                <c:pt idx="115">
                  <c:v>18646543</c:v>
                </c:pt>
                <c:pt idx="116">
                  <c:v>20575825</c:v>
                </c:pt>
                <c:pt idx="117">
                  <c:v>18937917</c:v>
                </c:pt>
                <c:pt idx="118">
                  <c:v>19069986</c:v>
                </c:pt>
              </c:numCache>
            </c:numRef>
          </c:val>
          <c:smooth val="0"/>
          <c:extLst>
            <c:ext xmlns:c16="http://schemas.microsoft.com/office/drawing/2014/chart" uri="{C3380CC4-5D6E-409C-BE32-E72D297353CC}">
              <c16:uniqueId val="{00000001-E50B-4882-A4C4-DDD5DE2F3F2A}"/>
            </c:ext>
          </c:extLst>
        </c:ser>
        <c:ser>
          <c:idx val="2"/>
          <c:order val="2"/>
          <c:tx>
            <c:strRef>
              <c:f>'4.10.12'!$D$5</c:f>
              <c:strCache>
                <c:ptCount val="1"/>
                <c:pt idx="0">
                  <c:v>Total / Total</c:v>
                </c:pt>
              </c:strCache>
            </c:strRef>
          </c:tx>
          <c:spPr>
            <a:ln w="34920" cap="rnd">
              <a:solidFill>
                <a:srgbClr val="9BBB59"/>
              </a:solidFill>
              <a:round/>
            </a:ln>
          </c:spPr>
          <c:marker>
            <c:symbol val="none"/>
          </c:marker>
          <c:dLbls>
            <c:spPr>
              <a:noFill/>
              <a:ln>
                <a:noFill/>
              </a:ln>
              <a:effectLst/>
            </c:spPr>
            <c:txPr>
              <a:bodyPr wrap="square"/>
              <a:lstStyle/>
              <a:p>
                <a:pPr>
                  <a:defRPr lang="es-ES" sz="1000" b="0" u="none" strike="noStrike">
                    <a:solidFill>
                      <a:srgbClr val="000000"/>
                    </a:solidFill>
                    <a:uFillTx/>
                    <a:latin typeface="Calibri"/>
                  </a:defRPr>
                </a:pPr>
                <a:endParaRPr lang="es-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34920" cap="rnd">
                      <a:solidFill>
                        <a:srgbClr val="000000"/>
                      </a:solidFill>
                    </a:ln>
                  </c:spPr>
                </c15:leaderLines>
              </c:ext>
            </c:extLst>
          </c:dLbls>
          <c:cat>
            <c:numRef>
              <c:f>'4.10.12'!$A$6:$A$124</c:f>
              <c:numCache>
                <c:formatCode>General</c:formatCode>
                <c:ptCount val="119"/>
                <c:pt idx="0">
                  <c:v>1906</c:v>
                </c:pt>
                <c:pt idx="1">
                  <c:v>1907</c:v>
                </c:pt>
                <c:pt idx="2">
                  <c:v>1908</c:v>
                </c:pt>
                <c:pt idx="3">
                  <c:v>1909</c:v>
                </c:pt>
                <c:pt idx="4">
                  <c:v>1910</c:v>
                </c:pt>
                <c:pt idx="5">
                  <c:v>1911</c:v>
                </c:pt>
                <c:pt idx="6">
                  <c:v>1912</c:v>
                </c:pt>
                <c:pt idx="7">
                  <c:v>1913</c:v>
                </c:pt>
                <c:pt idx="8">
                  <c:v>1914</c:v>
                </c:pt>
                <c:pt idx="9">
                  <c:v>1915</c:v>
                </c:pt>
                <c:pt idx="10">
                  <c:v>1916</c:v>
                </c:pt>
                <c:pt idx="11">
                  <c:v>1917</c:v>
                </c:pt>
                <c:pt idx="12">
                  <c:v>1918</c:v>
                </c:pt>
                <c:pt idx="13">
                  <c:v>1919</c:v>
                </c:pt>
                <c:pt idx="14">
                  <c:v>1920</c:v>
                </c:pt>
                <c:pt idx="15">
                  <c:v>1921</c:v>
                </c:pt>
                <c:pt idx="16">
                  <c:v>1922</c:v>
                </c:pt>
                <c:pt idx="17">
                  <c:v>1923</c:v>
                </c:pt>
                <c:pt idx="18">
                  <c:v>1924</c:v>
                </c:pt>
                <c:pt idx="19">
                  <c:v>1925</c:v>
                </c:pt>
                <c:pt idx="20">
                  <c:v>1926</c:v>
                </c:pt>
                <c:pt idx="21">
                  <c:v>1927</c:v>
                </c:pt>
                <c:pt idx="22">
                  <c:v>1928</c:v>
                </c:pt>
                <c:pt idx="23">
                  <c:v>1929</c:v>
                </c:pt>
                <c:pt idx="24">
                  <c:v>1930</c:v>
                </c:pt>
                <c:pt idx="25">
                  <c:v>1931</c:v>
                </c:pt>
                <c:pt idx="26">
                  <c:v>1932</c:v>
                </c:pt>
                <c:pt idx="27">
                  <c:v>1933</c:v>
                </c:pt>
                <c:pt idx="28">
                  <c:v>1934</c:v>
                </c:pt>
                <c:pt idx="29">
                  <c:v>1935</c:v>
                </c:pt>
                <c:pt idx="30">
                  <c:v>1936</c:v>
                </c:pt>
                <c:pt idx="31">
                  <c:v>1937</c:v>
                </c:pt>
                <c:pt idx="32">
                  <c:v>1938</c:v>
                </c:pt>
                <c:pt idx="33">
                  <c:v>1939</c:v>
                </c:pt>
                <c:pt idx="34">
                  <c:v>1940</c:v>
                </c:pt>
                <c:pt idx="35">
                  <c:v>1941</c:v>
                </c:pt>
                <c:pt idx="36">
                  <c:v>1942</c:v>
                </c:pt>
                <c:pt idx="37">
                  <c:v>1943</c:v>
                </c:pt>
                <c:pt idx="38">
                  <c:v>1944</c:v>
                </c:pt>
                <c:pt idx="39">
                  <c:v>1945</c:v>
                </c:pt>
                <c:pt idx="40">
                  <c:v>1946</c:v>
                </c:pt>
                <c:pt idx="41">
                  <c:v>1947</c:v>
                </c:pt>
                <c:pt idx="42">
                  <c:v>1948</c:v>
                </c:pt>
                <c:pt idx="43">
                  <c:v>1949</c:v>
                </c:pt>
                <c:pt idx="44">
                  <c:v>1950</c:v>
                </c:pt>
                <c:pt idx="45">
                  <c:v>1951</c:v>
                </c:pt>
                <c:pt idx="46">
                  <c:v>1952</c:v>
                </c:pt>
                <c:pt idx="47">
                  <c:v>1953</c:v>
                </c:pt>
                <c:pt idx="48">
                  <c:v>1954</c:v>
                </c:pt>
                <c:pt idx="49">
                  <c:v>1955</c:v>
                </c:pt>
                <c:pt idx="50">
                  <c:v>1956</c:v>
                </c:pt>
                <c:pt idx="51">
                  <c:v>1957</c:v>
                </c:pt>
                <c:pt idx="52">
                  <c:v>1958</c:v>
                </c:pt>
                <c:pt idx="53">
                  <c:v>1959</c:v>
                </c:pt>
                <c:pt idx="54">
                  <c:v>1960</c:v>
                </c:pt>
                <c:pt idx="55">
                  <c:v>1961</c:v>
                </c:pt>
                <c:pt idx="56">
                  <c:v>1962</c:v>
                </c:pt>
                <c:pt idx="57">
                  <c:v>1963</c:v>
                </c:pt>
                <c:pt idx="58">
                  <c:v>1964</c:v>
                </c:pt>
                <c:pt idx="59">
                  <c:v>1965</c:v>
                </c:pt>
                <c:pt idx="60">
                  <c:v>1966</c:v>
                </c:pt>
                <c:pt idx="61">
                  <c:v>1967</c:v>
                </c:pt>
                <c:pt idx="62">
                  <c:v>1968</c:v>
                </c:pt>
                <c:pt idx="63">
                  <c:v>1969</c:v>
                </c:pt>
                <c:pt idx="64">
                  <c:v>1970</c:v>
                </c:pt>
                <c:pt idx="65">
                  <c:v>1971</c:v>
                </c:pt>
                <c:pt idx="66">
                  <c:v>1972</c:v>
                </c:pt>
                <c:pt idx="67">
                  <c:v>1973</c:v>
                </c:pt>
                <c:pt idx="68">
                  <c:v>1974</c:v>
                </c:pt>
                <c:pt idx="69">
                  <c:v>1975</c:v>
                </c:pt>
                <c:pt idx="70">
                  <c:v>1976</c:v>
                </c:pt>
                <c:pt idx="71">
                  <c:v>1977</c:v>
                </c:pt>
                <c:pt idx="72">
                  <c:v>1978</c:v>
                </c:pt>
                <c:pt idx="73">
                  <c:v>1979</c:v>
                </c:pt>
                <c:pt idx="74">
                  <c:v>1980</c:v>
                </c:pt>
                <c:pt idx="75">
                  <c:v>1981</c:v>
                </c:pt>
                <c:pt idx="76">
                  <c:v>1982</c:v>
                </c:pt>
                <c:pt idx="77">
                  <c:v>1983</c:v>
                </c:pt>
                <c:pt idx="78">
                  <c:v>1984</c:v>
                </c:pt>
                <c:pt idx="79">
                  <c:v>1985</c:v>
                </c:pt>
                <c:pt idx="80">
                  <c:v>1986</c:v>
                </c:pt>
                <c:pt idx="81">
                  <c:v>1987</c:v>
                </c:pt>
                <c:pt idx="82">
                  <c:v>1988</c:v>
                </c:pt>
                <c:pt idx="83">
                  <c:v>1989</c:v>
                </c:pt>
                <c:pt idx="84">
                  <c:v>1990</c:v>
                </c:pt>
                <c:pt idx="85">
                  <c:v>1991</c:v>
                </c:pt>
                <c:pt idx="86">
                  <c:v>1992</c:v>
                </c:pt>
                <c:pt idx="87">
                  <c:v>1993</c:v>
                </c:pt>
                <c:pt idx="88">
                  <c:v>1994</c:v>
                </c:pt>
                <c:pt idx="89">
                  <c:v>1995</c:v>
                </c:pt>
                <c:pt idx="90">
                  <c:v>1996</c:v>
                </c:pt>
                <c:pt idx="91">
                  <c:v>1997</c:v>
                </c:pt>
                <c:pt idx="92">
                  <c:v>1998</c:v>
                </c:pt>
                <c:pt idx="93">
                  <c:v>1999</c:v>
                </c:pt>
                <c:pt idx="94">
                  <c:v>2000</c:v>
                </c:pt>
                <c:pt idx="95">
                  <c:v>2001</c:v>
                </c:pt>
                <c:pt idx="96">
                  <c:v>2002</c:v>
                </c:pt>
                <c:pt idx="97">
                  <c:v>2003</c:v>
                </c:pt>
                <c:pt idx="98">
                  <c:v>2004</c:v>
                </c:pt>
                <c:pt idx="99">
                  <c:v>2005</c:v>
                </c:pt>
                <c:pt idx="100">
                  <c:v>2006</c:v>
                </c:pt>
                <c:pt idx="101">
                  <c:v>2007</c:v>
                </c:pt>
                <c:pt idx="102">
                  <c:v>2008</c:v>
                </c:pt>
                <c:pt idx="103">
                  <c:v>2009</c:v>
                </c:pt>
                <c:pt idx="104">
                  <c:v>2010</c:v>
                </c:pt>
                <c:pt idx="105">
                  <c:v>2011</c:v>
                </c:pt>
                <c:pt idx="106">
                  <c:v>2012</c:v>
                </c:pt>
                <c:pt idx="107">
                  <c:v>2013</c:v>
                </c:pt>
                <c:pt idx="108">
                  <c:v>2014</c:v>
                </c:pt>
                <c:pt idx="109">
                  <c:v>2015</c:v>
                </c:pt>
                <c:pt idx="110">
                  <c:v>2016</c:v>
                </c:pt>
                <c:pt idx="111">
                  <c:v>2017</c:v>
                </c:pt>
                <c:pt idx="112">
                  <c:v>2018</c:v>
                </c:pt>
                <c:pt idx="113">
                  <c:v>2019</c:v>
                </c:pt>
                <c:pt idx="114">
                  <c:v>2020</c:v>
                </c:pt>
                <c:pt idx="115">
                  <c:v>2021</c:v>
                </c:pt>
                <c:pt idx="116">
                  <c:v>2022</c:v>
                </c:pt>
                <c:pt idx="117">
                  <c:v>2023</c:v>
                </c:pt>
                <c:pt idx="118">
                  <c:v>2024</c:v>
                </c:pt>
              </c:numCache>
            </c:numRef>
          </c:cat>
          <c:val>
            <c:numRef>
              <c:f>'4.10.12'!$D$6:$D$124</c:f>
              <c:numCache>
                <c:formatCode>#,##0</c:formatCode>
                <c:ptCount val="119"/>
                <c:pt idx="0">
                  <c:v>2546634</c:v>
                </c:pt>
                <c:pt idx="1">
                  <c:v>2778621</c:v>
                </c:pt>
                <c:pt idx="2">
                  <c:v>2879077</c:v>
                </c:pt>
                <c:pt idx="3">
                  <c:v>2728314</c:v>
                </c:pt>
                <c:pt idx="4">
                  <c:v>2928514</c:v>
                </c:pt>
                <c:pt idx="5">
                  <c:v>3485640</c:v>
                </c:pt>
                <c:pt idx="6">
                  <c:v>3579773</c:v>
                </c:pt>
                <c:pt idx="7">
                  <c:v>3472647</c:v>
                </c:pt>
                <c:pt idx="8">
                  <c:v>3037229</c:v>
                </c:pt>
                <c:pt idx="9">
                  <c:v>2532380</c:v>
                </c:pt>
                <c:pt idx="10">
                  <c:v>3075581</c:v>
                </c:pt>
                <c:pt idx="11">
                  <c:v>2484062</c:v>
                </c:pt>
                <c:pt idx="12">
                  <c:v>1412916</c:v>
                </c:pt>
                <c:pt idx="13">
                  <c:v>1102436</c:v>
                </c:pt>
                <c:pt idx="14">
                  <c:v>1867509</c:v>
                </c:pt>
                <c:pt idx="15">
                  <c:v>1723013</c:v>
                </c:pt>
                <c:pt idx="16">
                  <c:v>2329611</c:v>
                </c:pt>
                <c:pt idx="17">
                  <c:v>2158098</c:v>
                </c:pt>
                <c:pt idx="18">
                  <c:v>2579182</c:v>
                </c:pt>
                <c:pt idx="19">
                  <c:v>2577108</c:v>
                </c:pt>
                <c:pt idx="20">
                  <c:v>2466595</c:v>
                </c:pt>
                <c:pt idx="21">
                  <c:v>2775459</c:v>
                </c:pt>
                <c:pt idx="22">
                  <c:v>3201097</c:v>
                </c:pt>
                <c:pt idx="23">
                  <c:v>3476832</c:v>
                </c:pt>
                <c:pt idx="24">
                  <c:v>3359074</c:v>
                </c:pt>
                <c:pt idx="25">
                  <c:v>2229179</c:v>
                </c:pt>
                <c:pt idx="26">
                  <c:v>1988641</c:v>
                </c:pt>
                <c:pt idx="27">
                  <c:v>2244484</c:v>
                </c:pt>
                <c:pt idx="28">
                  <c:v>2369943</c:v>
                </c:pt>
                <c:pt idx="29">
                  <c:v>2360176</c:v>
                </c:pt>
                <c:pt idx="30">
                  <c:v>2058255</c:v>
                </c:pt>
                <c:pt idx="31">
                  <c:v>2519996</c:v>
                </c:pt>
                <c:pt idx="32">
                  <c:v>2439933</c:v>
                </c:pt>
                <c:pt idx="33">
                  <c:v>1821942</c:v>
                </c:pt>
                <c:pt idx="34">
                  <c:v>1228228</c:v>
                </c:pt>
                <c:pt idx="35">
                  <c:v>886269</c:v>
                </c:pt>
                <c:pt idx="36">
                  <c:v>801655</c:v>
                </c:pt>
                <c:pt idx="37">
                  <c:v>771852</c:v>
                </c:pt>
                <c:pt idx="38">
                  <c:v>808375</c:v>
                </c:pt>
                <c:pt idx="39">
                  <c:v>960165</c:v>
                </c:pt>
                <c:pt idx="40">
                  <c:v>1022358</c:v>
                </c:pt>
                <c:pt idx="41">
                  <c:v>1382347</c:v>
                </c:pt>
                <c:pt idx="42">
                  <c:v>1622766</c:v>
                </c:pt>
                <c:pt idx="43">
                  <c:v>1623473</c:v>
                </c:pt>
                <c:pt idx="44">
                  <c:v>1763968</c:v>
                </c:pt>
                <c:pt idx="45">
                  <c:v>2193719</c:v>
                </c:pt>
                <c:pt idx="46">
                  <c:v>2377235</c:v>
                </c:pt>
                <c:pt idx="47">
                  <c:v>1908511</c:v>
                </c:pt>
                <c:pt idx="48">
                  <c:v>2330040</c:v>
                </c:pt>
                <c:pt idx="49">
                  <c:v>2408845</c:v>
                </c:pt>
                <c:pt idx="50">
                  <c:v>2478671</c:v>
                </c:pt>
                <c:pt idx="51">
                  <c:v>2583868</c:v>
                </c:pt>
                <c:pt idx="52">
                  <c:v>2802620</c:v>
                </c:pt>
                <c:pt idx="53">
                  <c:v>3083007</c:v>
                </c:pt>
                <c:pt idx="54">
                  <c:v>5454924</c:v>
                </c:pt>
                <c:pt idx="55">
                  <c:v>4928078</c:v>
                </c:pt>
                <c:pt idx="56">
                  <c:v>2702938</c:v>
                </c:pt>
                <c:pt idx="57">
                  <c:v>2564999</c:v>
                </c:pt>
                <c:pt idx="58">
                  <c:v>3075524</c:v>
                </c:pt>
                <c:pt idx="59">
                  <c:v>3267540</c:v>
                </c:pt>
                <c:pt idx="60">
                  <c:v>2846997</c:v>
                </c:pt>
                <c:pt idx="61">
                  <c:v>4656834</c:v>
                </c:pt>
                <c:pt idx="62">
                  <c:v>6625721</c:v>
                </c:pt>
                <c:pt idx="63">
                  <c:v>7666142</c:v>
                </c:pt>
                <c:pt idx="64">
                  <c:v>8866953</c:v>
                </c:pt>
                <c:pt idx="65">
                  <c:v>9965599</c:v>
                </c:pt>
                <c:pt idx="66">
                  <c:v>9595930</c:v>
                </c:pt>
                <c:pt idx="67">
                  <c:v>9718769</c:v>
                </c:pt>
                <c:pt idx="68">
                  <c:v>10917878</c:v>
                </c:pt>
                <c:pt idx="69">
                  <c:v>11072640</c:v>
                </c:pt>
                <c:pt idx="70">
                  <c:v>10547001</c:v>
                </c:pt>
                <c:pt idx="71">
                  <c:v>12056930</c:v>
                </c:pt>
                <c:pt idx="72">
                  <c:v>11486926</c:v>
                </c:pt>
                <c:pt idx="73">
                  <c:v>10485283</c:v>
                </c:pt>
                <c:pt idx="74">
                  <c:v>10077896</c:v>
                </c:pt>
                <c:pt idx="75">
                  <c:v>10938557</c:v>
                </c:pt>
                <c:pt idx="76">
                  <c:v>9460082</c:v>
                </c:pt>
                <c:pt idx="77">
                  <c:v>9686303</c:v>
                </c:pt>
                <c:pt idx="78">
                  <c:v>9603392</c:v>
                </c:pt>
                <c:pt idx="79">
                  <c:v>8751011</c:v>
                </c:pt>
                <c:pt idx="80">
                  <c:v>11220907</c:v>
                </c:pt>
                <c:pt idx="81">
                  <c:v>10105691</c:v>
                </c:pt>
                <c:pt idx="82">
                  <c:v>10861257</c:v>
                </c:pt>
                <c:pt idx="83">
                  <c:v>10480559</c:v>
                </c:pt>
                <c:pt idx="84">
                  <c:v>10104165</c:v>
                </c:pt>
                <c:pt idx="85">
                  <c:v>9407051</c:v>
                </c:pt>
                <c:pt idx="86">
                  <c:v>10669552</c:v>
                </c:pt>
                <c:pt idx="87">
                  <c:v>11135710</c:v>
                </c:pt>
                <c:pt idx="88">
                  <c:v>12658636</c:v>
                </c:pt>
                <c:pt idx="89">
                  <c:v>16363825</c:v>
                </c:pt>
                <c:pt idx="90">
                  <c:v>15154101</c:v>
                </c:pt>
                <c:pt idx="91">
                  <c:v>14685985</c:v>
                </c:pt>
                <c:pt idx="92">
                  <c:v>14537333</c:v>
                </c:pt>
                <c:pt idx="93">
                  <c:v>15692749</c:v>
                </c:pt>
                <c:pt idx="94">
                  <c:v>17870513</c:v>
                </c:pt>
                <c:pt idx="95">
                  <c:v>18663402</c:v>
                </c:pt>
                <c:pt idx="96">
                  <c:v>18170702</c:v>
                </c:pt>
                <c:pt idx="97">
                  <c:v>18089872</c:v>
                </c:pt>
                <c:pt idx="98">
                  <c:v>18073367</c:v>
                </c:pt>
                <c:pt idx="99">
                  <c:v>20904880</c:v>
                </c:pt>
                <c:pt idx="100">
                  <c:v>21459907</c:v>
                </c:pt>
                <c:pt idx="101">
                  <c:v>21778999</c:v>
                </c:pt>
                <c:pt idx="102">
                  <c:v>20617284</c:v>
                </c:pt>
                <c:pt idx="103">
                  <c:v>17525534</c:v>
                </c:pt>
                <c:pt idx="104">
                  <c:v>22028856</c:v>
                </c:pt>
                <c:pt idx="105">
                  <c:v>26587513</c:v>
                </c:pt>
                <c:pt idx="106">
                  <c:v>28506304</c:v>
                </c:pt>
                <c:pt idx="107">
                  <c:v>26369502.829999998</c:v>
                </c:pt>
                <c:pt idx="108">
                  <c:v>27246079.899999999</c:v>
                </c:pt>
                <c:pt idx="109">
                  <c:v>27216051</c:v>
                </c:pt>
                <c:pt idx="110">
                  <c:v>30381229</c:v>
                </c:pt>
                <c:pt idx="111">
                  <c:v>32174317</c:v>
                </c:pt>
                <c:pt idx="112">
                  <c:v>32767083</c:v>
                </c:pt>
                <c:pt idx="113">
                  <c:v>33576756</c:v>
                </c:pt>
                <c:pt idx="114">
                  <c:v>29672942</c:v>
                </c:pt>
                <c:pt idx="115">
                  <c:v>30401726</c:v>
                </c:pt>
                <c:pt idx="116">
                  <c:v>31879539</c:v>
                </c:pt>
                <c:pt idx="117">
                  <c:v>29785693</c:v>
                </c:pt>
                <c:pt idx="118">
                  <c:v>30888733</c:v>
                </c:pt>
              </c:numCache>
            </c:numRef>
          </c:val>
          <c:smooth val="0"/>
          <c:extLst>
            <c:ext xmlns:c16="http://schemas.microsoft.com/office/drawing/2014/chart" uri="{C3380CC4-5D6E-409C-BE32-E72D297353CC}">
              <c16:uniqueId val="{00000002-E50B-4882-A4C4-DDD5DE2F3F2A}"/>
            </c:ext>
          </c:extLst>
        </c:ser>
        <c:dLbls>
          <c:showLegendKey val="0"/>
          <c:showVal val="0"/>
          <c:showCatName val="0"/>
          <c:showSerName val="0"/>
          <c:showPercent val="0"/>
          <c:showBubbleSize val="0"/>
        </c:dLbls>
        <c:hiLowLines>
          <c:spPr>
            <a:ln w="0">
              <a:noFill/>
            </a:ln>
          </c:spPr>
        </c:hiLowLines>
        <c:smooth val="0"/>
        <c:axId val="68048857"/>
        <c:axId val="55076301"/>
      </c:lineChart>
      <c:catAx>
        <c:axId val="68048857"/>
        <c:scaling>
          <c:orientation val="minMax"/>
        </c:scaling>
        <c:delete val="0"/>
        <c:axPos val="b"/>
        <c:numFmt formatCode="General" sourceLinked="0"/>
        <c:majorTickMark val="none"/>
        <c:minorTickMark val="none"/>
        <c:tickLblPos val="nextTo"/>
        <c:spPr>
          <a:ln w="12600">
            <a:solidFill>
              <a:srgbClr val="D9D9D9"/>
            </a:solidFill>
            <a:round/>
          </a:ln>
        </c:spPr>
        <c:txPr>
          <a:bodyPr rot="-2700000"/>
          <a:lstStyle/>
          <a:p>
            <a:pPr>
              <a:defRPr lang="es-ES" sz="900" b="0" u="none" strike="noStrike">
                <a:solidFill>
                  <a:srgbClr val="595959"/>
                </a:solidFill>
                <a:uFillTx/>
                <a:latin typeface="Calibri"/>
              </a:defRPr>
            </a:pPr>
            <a:endParaRPr lang="es-ES"/>
          </a:p>
        </c:txPr>
        <c:crossAx val="55076301"/>
        <c:crosses val="autoZero"/>
        <c:auto val="1"/>
        <c:lblAlgn val="ctr"/>
        <c:lblOffset val="100"/>
        <c:noMultiLvlLbl val="0"/>
      </c:catAx>
      <c:valAx>
        <c:axId val="55076301"/>
        <c:scaling>
          <c:orientation val="minMax"/>
        </c:scaling>
        <c:delete val="0"/>
        <c:axPos val="l"/>
        <c:majorGridlines>
          <c:spPr>
            <a:ln w="9360">
              <a:solidFill>
                <a:srgbClr val="D9D9D9"/>
              </a:solidFill>
              <a:round/>
            </a:ln>
          </c:spPr>
        </c:majorGridlines>
        <c:numFmt formatCode="#,##0" sourceLinked="0"/>
        <c:majorTickMark val="none"/>
        <c:minorTickMark val="none"/>
        <c:tickLblPos val="nextTo"/>
        <c:spPr>
          <a:ln w="9360">
            <a:noFill/>
          </a:ln>
        </c:spPr>
        <c:txPr>
          <a:bodyPr/>
          <a:lstStyle/>
          <a:p>
            <a:pPr>
              <a:defRPr lang="es-ES" sz="900" b="0" u="none" strike="noStrike">
                <a:solidFill>
                  <a:srgbClr val="595959"/>
                </a:solidFill>
                <a:uFillTx/>
                <a:latin typeface="Calibri"/>
              </a:defRPr>
            </a:pPr>
            <a:endParaRPr lang="es-ES"/>
          </a:p>
        </c:txPr>
        <c:crossAx val="68048857"/>
        <c:crosses val="autoZero"/>
        <c:crossBetween val="midCat"/>
        <c:majorUnit val="1000000"/>
      </c:valAx>
      <c:spPr>
        <a:noFill/>
        <a:ln w="0">
          <a:noFill/>
        </a:ln>
      </c:spPr>
    </c:plotArea>
    <c:legend>
      <c:legendPos val="b"/>
      <c:overlay val="0"/>
      <c:spPr>
        <a:noFill/>
        <a:ln w="0">
          <a:noFill/>
        </a:ln>
      </c:spPr>
      <c:txPr>
        <a:bodyPr/>
        <a:lstStyle/>
        <a:p>
          <a:pPr>
            <a:defRPr lang="es-ES" sz="900" b="0" u="none" strike="noStrike">
              <a:solidFill>
                <a:srgbClr val="595959"/>
              </a:solidFill>
              <a:uFillTx/>
              <a:latin typeface="Calibri"/>
            </a:defRPr>
          </a:pPr>
          <a:endParaRPr lang="es-E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300" b="0" u="none" strike="noStrike">
                <a:uFillTx/>
                <a:latin typeface="Arial"/>
              </a:defRPr>
            </a:pPr>
            <a:r>
              <a:rPr lang="es-ES" sz="1400" b="0" u="none" strike="noStrike">
                <a:solidFill>
                  <a:srgbClr val="595959"/>
                </a:solidFill>
                <a:uFillTx/>
                <a:latin typeface="Calibri"/>
              </a:rPr>
              <a:t>Carga de mercancías</a:t>
            </a:r>
          </a:p>
          <a:p>
            <a:pPr>
              <a:defRPr lang="es-ES" sz="1300" b="0" u="none" strike="noStrike">
                <a:uFillTx/>
                <a:latin typeface="Arial"/>
              </a:defRPr>
            </a:pPr>
            <a:r>
              <a:rPr lang="es-ES" sz="1100" b="0" u="none" strike="noStrike">
                <a:solidFill>
                  <a:srgbClr val="595959"/>
                </a:solidFill>
                <a:uFillTx/>
                <a:latin typeface="Calibri"/>
              </a:rPr>
              <a:t>(Tm)</a:t>
            </a:r>
          </a:p>
        </c:rich>
      </c:tx>
      <c:overlay val="0"/>
      <c:spPr>
        <a:noFill/>
        <a:ln w="0">
          <a:noFill/>
        </a:ln>
      </c:spPr>
    </c:title>
    <c:autoTitleDeleted val="0"/>
    <c:plotArea>
      <c:layout/>
      <c:barChart>
        <c:barDir val="col"/>
        <c:grouping val="clustered"/>
        <c:varyColors val="0"/>
        <c:ser>
          <c:idx val="0"/>
          <c:order val="0"/>
          <c:tx>
            <c:strRef>
              <c:f>'4.10.2'!$A$8</c:f>
              <c:strCache>
                <c:ptCount val="1"/>
                <c:pt idx="0">
                  <c:v>GRANELES LÍQUIDOS</c:v>
                </c:pt>
              </c:strCache>
            </c:strRef>
          </c:tx>
          <c:spPr>
            <a:solidFill>
              <a:srgbClr val="4F81BD"/>
            </a:solidFill>
            <a:ln w="0">
              <a:noFill/>
            </a:ln>
          </c:spPr>
          <c:invertIfNegative val="0"/>
          <c:dLbls>
            <c:spPr>
              <a:noFill/>
              <a:ln>
                <a:noFill/>
              </a:ln>
              <a:effectLst/>
            </c:spPr>
            <c:txPr>
              <a:bodyPr wrap="square"/>
              <a:lstStyle/>
              <a:p>
                <a:pPr>
                  <a:defRPr lang="es-ES" sz="1000" b="0" u="none" strike="noStrike">
                    <a:solidFill>
                      <a:srgbClr val="000000"/>
                    </a:solidFill>
                    <a:uFillTx/>
                    <a:latin typeface="Calibri"/>
                  </a:defRPr>
                </a:pPr>
                <a:endParaRPr lang="es-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0">
                      <a:solidFill>
                        <a:srgbClr val="000000"/>
                      </a:solidFill>
                    </a:ln>
                  </c:spPr>
                </c15:leaderLines>
              </c:ext>
            </c:extLst>
          </c:dLbls>
          <c:cat>
            <c:numRef>
              <c:f>'4.10.2'!$E$6:$O$6</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'4.10.2'!$E$8:$O$8</c:f>
              <c:numCache>
                <c:formatCode>#,##0</c:formatCode>
                <c:ptCount val="11"/>
                <c:pt idx="0">
                  <c:v>8080095.6699999999</c:v>
                </c:pt>
                <c:pt idx="1">
                  <c:v>7707708.3499999996</c:v>
                </c:pt>
                <c:pt idx="2">
                  <c:v>8716688.4499999993</c:v>
                </c:pt>
                <c:pt idx="3">
                  <c:v>8343044</c:v>
                </c:pt>
                <c:pt idx="4">
                  <c:v>8711537.3599999994</c:v>
                </c:pt>
                <c:pt idx="5">
                  <c:v>9071493</c:v>
                </c:pt>
                <c:pt idx="6">
                  <c:v>8302516</c:v>
                </c:pt>
                <c:pt idx="7">
                  <c:v>8794547</c:v>
                </c:pt>
                <c:pt idx="8">
                  <c:v>8032983</c:v>
                </c:pt>
                <c:pt idx="9">
                  <c:v>7886850</c:v>
                </c:pt>
                <c:pt idx="10">
                  <c:v>8766641</c:v>
                </c:pt>
              </c:numCache>
            </c:numRef>
          </c:val>
          <c:extLst>
            <c:ext xmlns:c16="http://schemas.microsoft.com/office/drawing/2014/chart" uri="{C3380CC4-5D6E-409C-BE32-E72D297353CC}">
              <c16:uniqueId val="{00000000-C5F6-4E5E-9118-898EE1DF5AC6}"/>
            </c:ext>
          </c:extLst>
        </c:ser>
        <c:ser>
          <c:idx val="1"/>
          <c:order val="1"/>
          <c:tx>
            <c:strRef>
              <c:f>'4.10.2'!$A$9</c:f>
              <c:strCache>
                <c:ptCount val="1"/>
                <c:pt idx="0">
                  <c:v>GRANELES SÓLIDOS</c:v>
                </c:pt>
              </c:strCache>
            </c:strRef>
          </c:tx>
          <c:spPr>
            <a:solidFill>
              <a:srgbClr val="C0504D"/>
            </a:solidFill>
            <a:ln w="0">
              <a:noFill/>
            </a:ln>
          </c:spPr>
          <c:invertIfNegative val="0"/>
          <c:dLbls>
            <c:spPr>
              <a:noFill/>
              <a:ln>
                <a:noFill/>
              </a:ln>
              <a:effectLst/>
            </c:spPr>
            <c:txPr>
              <a:bodyPr wrap="square"/>
              <a:lstStyle/>
              <a:p>
                <a:pPr>
                  <a:defRPr lang="es-ES" sz="1000" b="0" u="none" strike="noStrike">
                    <a:solidFill>
                      <a:srgbClr val="000000"/>
                    </a:solidFill>
                    <a:uFillTx/>
                    <a:latin typeface="Calibri"/>
                  </a:defRPr>
                </a:pPr>
                <a:endParaRPr lang="es-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0">
                      <a:solidFill>
                        <a:srgbClr val="000000"/>
                      </a:solidFill>
                    </a:ln>
                  </c:spPr>
                </c15:leaderLines>
              </c:ext>
            </c:extLst>
          </c:dLbls>
          <c:cat>
            <c:numRef>
              <c:f>'4.10.2'!$E$6:$O$6</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'4.10.2'!$E$9:$O$9</c:f>
              <c:numCache>
                <c:formatCode>#,##0;[Red]#,##0</c:formatCode>
                <c:ptCount val="11"/>
                <c:pt idx="0">
                  <c:v>1788374.13</c:v>
                </c:pt>
                <c:pt idx="1">
                  <c:v>1862907.08</c:v>
                </c:pt>
                <c:pt idx="2">
                  <c:v>2520384.04</c:v>
                </c:pt>
                <c:pt idx="3">
                  <c:v>2630859</c:v>
                </c:pt>
                <c:pt idx="4">
                  <c:v>2727449.12</c:v>
                </c:pt>
                <c:pt idx="5">
                  <c:v>2368016</c:v>
                </c:pt>
                <c:pt idx="6">
                  <c:v>2129739</c:v>
                </c:pt>
                <c:pt idx="7">
                  <c:v>2084791</c:v>
                </c:pt>
                <c:pt idx="8">
                  <c:v>2386626</c:v>
                </c:pt>
                <c:pt idx="9">
                  <c:v>2013490</c:v>
                </c:pt>
                <c:pt idx="10">
                  <c:v>1969308</c:v>
                </c:pt>
              </c:numCache>
            </c:numRef>
          </c:val>
          <c:extLst>
            <c:ext xmlns:c16="http://schemas.microsoft.com/office/drawing/2014/chart" uri="{C3380CC4-5D6E-409C-BE32-E72D297353CC}">
              <c16:uniqueId val="{00000001-C5F6-4E5E-9118-898EE1DF5AC6}"/>
            </c:ext>
          </c:extLst>
        </c:ser>
        <c:ser>
          <c:idx val="2"/>
          <c:order val="2"/>
          <c:tx>
            <c:strRef>
              <c:f>'4.10.2'!$A$10</c:f>
              <c:strCache>
                <c:ptCount val="1"/>
                <c:pt idx="0">
                  <c:v>MERCANCÍA GENERAL</c:v>
                </c:pt>
              </c:strCache>
            </c:strRef>
          </c:tx>
          <c:spPr>
            <a:solidFill>
              <a:srgbClr val="9BBB59"/>
            </a:solidFill>
            <a:ln w="0">
              <a:noFill/>
            </a:ln>
          </c:spPr>
          <c:invertIfNegative val="0"/>
          <c:dLbls>
            <c:spPr>
              <a:noFill/>
              <a:ln>
                <a:noFill/>
              </a:ln>
              <a:effectLst/>
            </c:spPr>
            <c:txPr>
              <a:bodyPr wrap="square"/>
              <a:lstStyle/>
              <a:p>
                <a:pPr>
                  <a:defRPr lang="es-ES" sz="1000" b="0" u="none" strike="noStrike">
                    <a:solidFill>
                      <a:srgbClr val="000000"/>
                    </a:solidFill>
                    <a:uFillTx/>
                    <a:latin typeface="Calibri"/>
                  </a:defRPr>
                </a:pPr>
                <a:endParaRPr lang="es-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0">
                      <a:solidFill>
                        <a:srgbClr val="000000"/>
                      </a:solidFill>
                    </a:ln>
                  </c:spPr>
                </c15:leaderLines>
              </c:ext>
            </c:extLst>
          </c:dLbls>
          <c:cat>
            <c:numRef>
              <c:f>'4.10.2'!$E$6:$O$6</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'4.10.2'!$E$10:$O$10</c:f>
              <c:numCache>
                <c:formatCode>#,##0</c:formatCode>
                <c:ptCount val="11"/>
                <c:pt idx="0">
                  <c:v>635940.32999999996</c:v>
                </c:pt>
                <c:pt idx="1">
                  <c:v>402904.43</c:v>
                </c:pt>
                <c:pt idx="2">
                  <c:v>411272.45</c:v>
                </c:pt>
                <c:pt idx="3">
                  <c:v>617926</c:v>
                </c:pt>
                <c:pt idx="4">
                  <c:v>796029.89</c:v>
                </c:pt>
                <c:pt idx="5">
                  <c:v>910027</c:v>
                </c:pt>
                <c:pt idx="6">
                  <c:v>946140</c:v>
                </c:pt>
                <c:pt idx="7">
                  <c:v>875845</c:v>
                </c:pt>
                <c:pt idx="8">
                  <c:v>884106</c:v>
                </c:pt>
                <c:pt idx="9">
                  <c:v>947436</c:v>
                </c:pt>
                <c:pt idx="10">
                  <c:v>1082798</c:v>
                </c:pt>
              </c:numCache>
            </c:numRef>
          </c:val>
          <c:extLst>
            <c:ext xmlns:c16="http://schemas.microsoft.com/office/drawing/2014/chart" uri="{C3380CC4-5D6E-409C-BE32-E72D297353CC}">
              <c16:uniqueId val="{00000002-C5F6-4E5E-9118-898EE1DF5AC6}"/>
            </c:ext>
          </c:extLst>
        </c:ser>
        <c:dLbls>
          <c:showLegendKey val="0"/>
          <c:showVal val="0"/>
          <c:showCatName val="0"/>
          <c:showSerName val="0"/>
          <c:showPercent val="0"/>
          <c:showBubbleSize val="0"/>
        </c:dLbls>
        <c:gapWidth val="150"/>
        <c:axId val="83866024"/>
        <c:axId val="95881867"/>
      </c:barChart>
      <c:catAx>
        <c:axId val="83866024"/>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lang="es-ES" sz="900" b="0" u="none" strike="noStrike">
                <a:solidFill>
                  <a:srgbClr val="595959"/>
                </a:solidFill>
                <a:uFillTx/>
                <a:latin typeface="Calibri"/>
              </a:defRPr>
            </a:pPr>
            <a:endParaRPr lang="es-ES"/>
          </a:p>
        </c:txPr>
        <c:crossAx val="95881867"/>
        <c:crosses val="autoZero"/>
        <c:auto val="1"/>
        <c:lblAlgn val="ctr"/>
        <c:lblOffset val="100"/>
        <c:noMultiLvlLbl val="0"/>
      </c:catAx>
      <c:valAx>
        <c:axId val="95881867"/>
        <c:scaling>
          <c:orientation val="minMax"/>
        </c:scaling>
        <c:delete val="0"/>
        <c:axPos val="l"/>
        <c:majorGridlines>
          <c:spPr>
            <a:ln w="9360">
              <a:solidFill>
                <a:srgbClr val="D9D9D9"/>
              </a:solidFill>
              <a:round/>
            </a:ln>
          </c:spPr>
        </c:majorGridlines>
        <c:numFmt formatCode="#,##0" sourceLinked="0"/>
        <c:majorTickMark val="none"/>
        <c:minorTickMark val="none"/>
        <c:tickLblPos val="nextTo"/>
        <c:spPr>
          <a:ln w="9360">
            <a:noFill/>
          </a:ln>
        </c:spPr>
        <c:txPr>
          <a:bodyPr/>
          <a:lstStyle/>
          <a:p>
            <a:pPr>
              <a:defRPr lang="es-ES" sz="900" b="0" u="none" strike="noStrike">
                <a:solidFill>
                  <a:srgbClr val="595959"/>
                </a:solidFill>
                <a:uFillTx/>
                <a:latin typeface="Calibri"/>
              </a:defRPr>
            </a:pPr>
            <a:endParaRPr lang="es-ES"/>
          </a:p>
        </c:txPr>
        <c:crossAx val="83866024"/>
        <c:crosses val="autoZero"/>
        <c:crossBetween val="between"/>
      </c:valAx>
      <c:dTable>
        <c:showHorzBorder val="1"/>
        <c:showVertBorder val="1"/>
        <c:showOutline val="1"/>
        <c:showKeys val="1"/>
        <c:spPr>
          <a:noFill/>
          <a:ln w="9360">
            <a:solidFill>
              <a:srgbClr val="D9D9D9"/>
            </a:solidFill>
            <a:round/>
          </a:ln>
        </c:spPr>
        <c:txPr>
          <a:bodyPr/>
          <a:lstStyle/>
          <a:p>
            <a:pPr rtl="0">
              <a:defRPr lang="es-ES" sz="900" b="0" u="none" strike="noStrike">
                <a:solidFill>
                  <a:srgbClr val="595959"/>
                </a:solidFill>
                <a:uFillTx/>
                <a:latin typeface="Calibri"/>
              </a:defRPr>
            </a:pPr>
            <a:endParaRPr lang="es-ES"/>
          </a:p>
        </c:txPr>
      </c:dTable>
      <c:spPr>
        <a:noFill/>
        <a:ln w="0">
          <a:noFill/>
        </a:ln>
      </c:spPr>
    </c:plotArea>
    <c:plotVisOnly val="1"/>
    <c:dispBlanksAs val="zero"/>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300" b="0" u="none" strike="noStrike">
                <a:uFillTx/>
                <a:latin typeface="Arial"/>
              </a:defRPr>
            </a:pPr>
            <a:r>
              <a:rPr lang="es-ES" sz="1400" b="0" u="none" strike="noStrike">
                <a:solidFill>
                  <a:srgbClr val="595959"/>
                </a:solidFill>
                <a:uFillTx/>
                <a:latin typeface="Calibri"/>
              </a:rPr>
              <a:t>Descarga de mercancías</a:t>
            </a:r>
          </a:p>
          <a:p>
            <a:pPr>
              <a:defRPr lang="es-ES" sz="1300" b="0" u="none" strike="noStrike">
                <a:uFillTx/>
                <a:latin typeface="Arial"/>
              </a:defRPr>
            </a:pPr>
            <a:r>
              <a:rPr lang="es-ES" sz="1100" b="0" u="none" strike="noStrike">
                <a:solidFill>
                  <a:srgbClr val="595959"/>
                </a:solidFill>
                <a:uFillTx/>
                <a:latin typeface="Calibri"/>
              </a:rPr>
              <a:t>(Tm)</a:t>
            </a:r>
          </a:p>
        </c:rich>
      </c:tx>
      <c:overlay val="0"/>
      <c:spPr>
        <a:noFill/>
        <a:ln w="0">
          <a:noFill/>
        </a:ln>
      </c:spPr>
    </c:title>
    <c:autoTitleDeleted val="0"/>
    <c:plotArea>
      <c:layout/>
      <c:barChart>
        <c:barDir val="col"/>
        <c:grouping val="clustered"/>
        <c:varyColors val="0"/>
        <c:ser>
          <c:idx val="0"/>
          <c:order val="0"/>
          <c:tx>
            <c:strRef>
              <c:f>'4.10.3'!$A$8</c:f>
              <c:strCache>
                <c:ptCount val="1"/>
                <c:pt idx="0">
                  <c:v>GRANELES LÍQUIDOS</c:v>
                </c:pt>
              </c:strCache>
            </c:strRef>
          </c:tx>
          <c:spPr>
            <a:solidFill>
              <a:srgbClr val="4F81BD"/>
            </a:solidFill>
            <a:ln w="0">
              <a:noFill/>
            </a:ln>
          </c:spPr>
          <c:invertIfNegative val="0"/>
          <c:dLbls>
            <c:spPr>
              <a:noFill/>
              <a:ln>
                <a:noFill/>
              </a:ln>
              <a:effectLst/>
            </c:spPr>
            <c:txPr>
              <a:bodyPr wrap="square"/>
              <a:lstStyle/>
              <a:p>
                <a:pPr>
                  <a:defRPr lang="es-ES" sz="1000" b="0" u="none" strike="noStrike">
                    <a:solidFill>
                      <a:srgbClr val="000000"/>
                    </a:solidFill>
                    <a:uFillTx/>
                    <a:latin typeface="Calibri"/>
                  </a:defRPr>
                </a:pPr>
                <a:endParaRPr lang="es-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0">
                      <a:solidFill>
                        <a:srgbClr val="000000"/>
                      </a:solidFill>
                    </a:ln>
                  </c:spPr>
                </c15:leaderLines>
              </c:ext>
            </c:extLst>
          </c:dLbls>
          <c:cat>
            <c:numRef>
              <c:f>'4.10.3'!$E$6:$O$6</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'4.10.3'!$E$8:$O$8</c:f>
              <c:numCache>
                <c:formatCode>#,##0</c:formatCode>
                <c:ptCount val="11"/>
                <c:pt idx="0">
                  <c:v>13783276.26</c:v>
                </c:pt>
                <c:pt idx="1">
                  <c:v>13890967.98</c:v>
                </c:pt>
                <c:pt idx="2">
                  <c:v>15419373.91</c:v>
                </c:pt>
                <c:pt idx="3">
                  <c:v>16558448</c:v>
                </c:pt>
                <c:pt idx="4">
                  <c:v>16408393.59</c:v>
                </c:pt>
                <c:pt idx="5">
                  <c:v>17604240</c:v>
                </c:pt>
                <c:pt idx="6">
                  <c:v>15183691</c:v>
                </c:pt>
                <c:pt idx="7">
                  <c:v>15387081</c:v>
                </c:pt>
                <c:pt idx="8">
                  <c:v>16838257</c:v>
                </c:pt>
                <c:pt idx="9">
                  <c:v>14768308</c:v>
                </c:pt>
                <c:pt idx="10">
                  <c:v>15086275</c:v>
                </c:pt>
              </c:numCache>
            </c:numRef>
          </c:val>
          <c:extLst>
            <c:ext xmlns:c16="http://schemas.microsoft.com/office/drawing/2014/chart" uri="{C3380CC4-5D6E-409C-BE32-E72D297353CC}">
              <c16:uniqueId val="{00000000-0A2F-4A9C-AFF4-1BD385403710}"/>
            </c:ext>
          </c:extLst>
        </c:ser>
        <c:ser>
          <c:idx val="1"/>
          <c:order val="1"/>
          <c:tx>
            <c:strRef>
              <c:f>'4.10.3'!$A$9</c:f>
              <c:strCache>
                <c:ptCount val="1"/>
                <c:pt idx="0">
                  <c:v>GRANELES SÓLIDOS</c:v>
                </c:pt>
              </c:strCache>
            </c:strRef>
          </c:tx>
          <c:spPr>
            <a:solidFill>
              <a:srgbClr val="C0504D"/>
            </a:solidFill>
            <a:ln w="0">
              <a:noFill/>
            </a:ln>
          </c:spPr>
          <c:invertIfNegative val="0"/>
          <c:dLbls>
            <c:spPr>
              <a:noFill/>
              <a:ln>
                <a:noFill/>
              </a:ln>
              <a:effectLst/>
            </c:spPr>
            <c:txPr>
              <a:bodyPr wrap="square"/>
              <a:lstStyle/>
              <a:p>
                <a:pPr>
                  <a:defRPr lang="es-ES" sz="1000" b="0" u="none" strike="noStrike">
                    <a:solidFill>
                      <a:srgbClr val="000000"/>
                    </a:solidFill>
                    <a:uFillTx/>
                    <a:latin typeface="Calibri"/>
                  </a:defRPr>
                </a:pPr>
                <a:endParaRPr lang="es-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0">
                      <a:solidFill>
                        <a:srgbClr val="000000"/>
                      </a:solidFill>
                    </a:ln>
                  </c:spPr>
                </c15:leaderLines>
              </c:ext>
            </c:extLst>
          </c:dLbls>
          <c:cat>
            <c:numRef>
              <c:f>'4.10.3'!$E$6:$O$6</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'4.10.3'!$E$9:$O$9</c:f>
              <c:numCache>
                <c:formatCode>#,##0</c:formatCode>
                <c:ptCount val="11"/>
                <c:pt idx="0">
                  <c:v>2874440.03</c:v>
                </c:pt>
                <c:pt idx="1">
                  <c:v>3274443.29</c:v>
                </c:pt>
                <c:pt idx="2">
                  <c:v>3238998.73</c:v>
                </c:pt>
                <c:pt idx="3">
                  <c:v>3856519</c:v>
                </c:pt>
                <c:pt idx="4">
                  <c:v>3934949.66</c:v>
                </c:pt>
                <c:pt idx="5">
                  <c:v>3387648</c:v>
                </c:pt>
                <c:pt idx="6">
                  <c:v>2757094</c:v>
                </c:pt>
                <c:pt idx="7">
                  <c:v>2944948</c:v>
                </c:pt>
                <c:pt idx="8">
                  <c:v>3324980</c:v>
                </c:pt>
                <c:pt idx="9">
                  <c:v>3657931</c:v>
                </c:pt>
                <c:pt idx="10">
                  <c:v>3323771</c:v>
                </c:pt>
              </c:numCache>
            </c:numRef>
          </c:val>
          <c:extLst>
            <c:ext xmlns:c16="http://schemas.microsoft.com/office/drawing/2014/chart" uri="{C3380CC4-5D6E-409C-BE32-E72D297353CC}">
              <c16:uniqueId val="{00000001-0A2F-4A9C-AFF4-1BD385403710}"/>
            </c:ext>
          </c:extLst>
        </c:ser>
        <c:ser>
          <c:idx val="2"/>
          <c:order val="2"/>
          <c:tx>
            <c:strRef>
              <c:f>'4.10.3'!$A$10</c:f>
              <c:strCache>
                <c:ptCount val="1"/>
                <c:pt idx="0">
                  <c:v>MERCANCÍA GENERAL</c:v>
                </c:pt>
              </c:strCache>
            </c:strRef>
          </c:tx>
          <c:spPr>
            <a:solidFill>
              <a:srgbClr val="9BBB59"/>
            </a:solidFill>
            <a:ln w="0">
              <a:noFill/>
            </a:ln>
          </c:spPr>
          <c:invertIfNegative val="0"/>
          <c:dLbls>
            <c:spPr>
              <a:noFill/>
              <a:ln>
                <a:noFill/>
              </a:ln>
              <a:effectLst/>
            </c:spPr>
            <c:txPr>
              <a:bodyPr wrap="square"/>
              <a:lstStyle/>
              <a:p>
                <a:pPr>
                  <a:defRPr lang="es-ES" sz="1000" b="0" u="none" strike="noStrike">
                    <a:solidFill>
                      <a:srgbClr val="000000"/>
                    </a:solidFill>
                    <a:uFillTx/>
                    <a:latin typeface="Calibri"/>
                  </a:defRPr>
                </a:pPr>
                <a:endParaRPr lang="es-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0">
                      <a:solidFill>
                        <a:srgbClr val="000000"/>
                      </a:solidFill>
                    </a:ln>
                  </c:spPr>
                </c15:leaderLines>
              </c:ext>
            </c:extLst>
          </c:dLbls>
          <c:cat>
            <c:numRef>
              <c:f>'4.10.3'!$E$6:$O$6</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'4.10.3'!$E$10:$O$10</c:f>
              <c:numCache>
                <c:formatCode>#,##0</c:formatCode>
                <c:ptCount val="11"/>
                <c:pt idx="0">
                  <c:v>83953.49</c:v>
                </c:pt>
                <c:pt idx="1">
                  <c:v>77119.740000000005</c:v>
                </c:pt>
                <c:pt idx="2">
                  <c:v>74511.48</c:v>
                </c:pt>
                <c:pt idx="3">
                  <c:v>167521</c:v>
                </c:pt>
                <c:pt idx="4">
                  <c:v>188723.96</c:v>
                </c:pt>
                <c:pt idx="5">
                  <c:v>235332</c:v>
                </c:pt>
                <c:pt idx="6">
                  <c:v>353762</c:v>
                </c:pt>
                <c:pt idx="7">
                  <c:v>314514</c:v>
                </c:pt>
                <c:pt idx="8">
                  <c:v>412588</c:v>
                </c:pt>
                <c:pt idx="9">
                  <c:v>511679</c:v>
                </c:pt>
                <c:pt idx="10">
                  <c:v>659940</c:v>
                </c:pt>
              </c:numCache>
            </c:numRef>
          </c:val>
          <c:extLst>
            <c:ext xmlns:c16="http://schemas.microsoft.com/office/drawing/2014/chart" uri="{C3380CC4-5D6E-409C-BE32-E72D297353CC}">
              <c16:uniqueId val="{00000002-0A2F-4A9C-AFF4-1BD385403710}"/>
            </c:ext>
          </c:extLst>
        </c:ser>
        <c:dLbls>
          <c:showLegendKey val="0"/>
          <c:showVal val="0"/>
          <c:showCatName val="0"/>
          <c:showSerName val="0"/>
          <c:showPercent val="0"/>
          <c:showBubbleSize val="0"/>
        </c:dLbls>
        <c:gapWidth val="150"/>
        <c:axId val="82648375"/>
        <c:axId val="38923143"/>
      </c:barChart>
      <c:catAx>
        <c:axId val="82648375"/>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lang="es-ES" sz="900" b="0" u="none" strike="noStrike">
                <a:solidFill>
                  <a:srgbClr val="595959"/>
                </a:solidFill>
                <a:uFillTx/>
                <a:latin typeface="Calibri"/>
              </a:defRPr>
            </a:pPr>
            <a:endParaRPr lang="es-ES"/>
          </a:p>
        </c:txPr>
        <c:crossAx val="38923143"/>
        <c:crosses val="autoZero"/>
        <c:auto val="1"/>
        <c:lblAlgn val="ctr"/>
        <c:lblOffset val="100"/>
        <c:noMultiLvlLbl val="0"/>
      </c:catAx>
      <c:valAx>
        <c:axId val="38923143"/>
        <c:scaling>
          <c:orientation val="minMax"/>
        </c:scaling>
        <c:delete val="0"/>
        <c:axPos val="l"/>
        <c:majorGridlines>
          <c:spPr>
            <a:ln w="9360">
              <a:solidFill>
                <a:srgbClr val="D9D9D9"/>
              </a:solidFill>
              <a:round/>
            </a:ln>
          </c:spPr>
        </c:majorGridlines>
        <c:numFmt formatCode="#,##0" sourceLinked="0"/>
        <c:majorTickMark val="none"/>
        <c:minorTickMark val="none"/>
        <c:tickLblPos val="nextTo"/>
        <c:spPr>
          <a:ln w="9360">
            <a:noFill/>
          </a:ln>
        </c:spPr>
        <c:txPr>
          <a:bodyPr/>
          <a:lstStyle/>
          <a:p>
            <a:pPr>
              <a:defRPr lang="es-ES" sz="900" b="0" u="none" strike="noStrike">
                <a:solidFill>
                  <a:srgbClr val="595959"/>
                </a:solidFill>
                <a:uFillTx/>
                <a:latin typeface="Calibri"/>
              </a:defRPr>
            </a:pPr>
            <a:endParaRPr lang="es-ES"/>
          </a:p>
        </c:txPr>
        <c:crossAx val="82648375"/>
        <c:crosses val="autoZero"/>
        <c:crossBetween val="between"/>
      </c:valAx>
      <c:dTable>
        <c:showHorzBorder val="1"/>
        <c:showVertBorder val="1"/>
        <c:showOutline val="1"/>
        <c:showKeys val="1"/>
        <c:spPr>
          <a:noFill/>
          <a:ln w="9360">
            <a:solidFill>
              <a:srgbClr val="D9D9D9"/>
            </a:solidFill>
            <a:round/>
          </a:ln>
        </c:spPr>
        <c:txPr>
          <a:bodyPr/>
          <a:lstStyle/>
          <a:p>
            <a:pPr rtl="0">
              <a:defRPr lang="es-ES" sz="900" b="0" u="none" strike="noStrike">
                <a:solidFill>
                  <a:srgbClr val="595959"/>
                </a:solidFill>
                <a:uFillTx/>
                <a:latin typeface="Calibri"/>
              </a:defRPr>
            </a:pPr>
            <a:endParaRPr lang="es-ES"/>
          </a:p>
        </c:txPr>
      </c:dTable>
      <c:spPr>
        <a:noFill/>
        <a:ln w="0">
          <a:noFill/>
        </a:ln>
      </c:spPr>
    </c:plotArea>
    <c:plotVisOnly val="1"/>
    <c:dispBlanksAs val="zero"/>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300" b="0" u="none" strike="noStrike">
                <a:uFillTx/>
                <a:latin typeface="Arial"/>
              </a:defRPr>
            </a:pPr>
            <a:r>
              <a:rPr lang="es-ES" sz="1400" b="0" u="none" strike="noStrike">
                <a:solidFill>
                  <a:srgbClr val="595959"/>
                </a:solidFill>
                <a:uFillTx/>
                <a:latin typeface="Calibri"/>
              </a:rPr>
              <a:t>Graneles líquidos</a:t>
            </a:r>
          </a:p>
          <a:p>
            <a:pPr>
              <a:defRPr lang="es-ES" sz="1300" b="0" u="none" strike="noStrike">
                <a:uFillTx/>
                <a:latin typeface="Arial"/>
              </a:defRPr>
            </a:pPr>
            <a:r>
              <a:rPr lang="es-ES" sz="1100" b="0" u="none" strike="noStrike">
                <a:solidFill>
                  <a:srgbClr val="595959"/>
                </a:solidFill>
                <a:uFillTx/>
                <a:latin typeface="Calibri"/>
              </a:rPr>
              <a:t> (Tm)</a:t>
            </a:r>
          </a:p>
        </c:rich>
      </c:tx>
      <c:overlay val="0"/>
      <c:spPr>
        <a:noFill/>
        <a:ln w="0">
          <a:noFill/>
        </a:ln>
      </c:spPr>
    </c:title>
    <c:autoTitleDeleted val="0"/>
    <c:plotArea>
      <c:layout/>
      <c:lineChart>
        <c:grouping val="standard"/>
        <c:varyColors val="0"/>
        <c:ser>
          <c:idx val="0"/>
          <c:order val="0"/>
          <c:tx>
            <c:strRef>
              <c:f>'4.10.4'!$B$8</c:f>
              <c:strCache>
                <c:ptCount val="1"/>
                <c:pt idx="0">
                  <c:v>PETRÓLEO CRUDO</c:v>
                </c:pt>
              </c:strCache>
            </c:strRef>
          </c:tx>
          <c:spPr>
            <a:ln w="28440" cap="rnd">
              <a:solidFill>
                <a:srgbClr val="4F81BD"/>
              </a:solidFill>
              <a:round/>
            </a:ln>
          </c:spPr>
          <c:marker>
            <c:symbol val="none"/>
          </c:marker>
          <c:dLbls>
            <c:spPr>
              <a:noFill/>
              <a:ln>
                <a:noFill/>
              </a:ln>
              <a:effectLst/>
            </c:spPr>
            <c:txPr>
              <a:bodyPr wrap="square"/>
              <a:lstStyle/>
              <a:p>
                <a:pPr>
                  <a:defRPr lang="es-ES" sz="1000" b="0" u="none" strike="noStrike">
                    <a:solidFill>
                      <a:srgbClr val="000000"/>
                    </a:solidFill>
                    <a:uFillTx/>
                    <a:latin typeface="Calibri"/>
                  </a:defRPr>
                </a:pPr>
                <a:endParaRPr lang="es-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28440" cap="rnd">
                      <a:solidFill>
                        <a:srgbClr val="000000"/>
                      </a:solidFill>
                    </a:ln>
                  </c:spPr>
                </c15:leaderLines>
              </c:ext>
            </c:extLst>
          </c:dLbls>
          <c:cat>
            <c:strRef>
              <c:f>'4.10.4'!$E$6:$O$7</c:f>
              <c:strCache>
                <c:ptCount val="11"/>
                <c:pt idx="0">
                  <c:v>2014</c:v>
                </c:pt>
                <c:pt idx="1">
                  <c:v>2015</c:v>
                </c:pt>
                <c:pt idx="2">
                  <c:v>2016</c:v>
                </c:pt>
                <c:pt idx="3">
                  <c:v>2017</c:v>
                </c:pt>
                <c:pt idx="4">
                  <c:v>2018</c:v>
                </c:pt>
                <c:pt idx="5">
                  <c:v>2019</c:v>
                </c:pt>
                <c:pt idx="6">
                  <c:v>2020</c:v>
                </c:pt>
                <c:pt idx="7">
                  <c:v>2021</c:v>
                </c:pt>
                <c:pt idx="8">
                  <c:v>2022</c:v>
                </c:pt>
                <c:pt idx="9">
                  <c:v>2023</c:v>
                </c:pt>
                <c:pt idx="10">
                  <c:v>2024</c:v>
                </c:pt>
              </c:strCache>
            </c:strRef>
          </c:cat>
          <c:val>
            <c:numRef>
              <c:f>'4.10.4'!$E$8:$O$8</c:f>
              <c:numCache>
                <c:formatCode>#,##0</c:formatCode>
                <c:ptCount val="11"/>
                <c:pt idx="0">
                  <c:v>8876905.4900000002</c:v>
                </c:pt>
                <c:pt idx="1">
                  <c:v>8697291.4199999999</c:v>
                </c:pt>
                <c:pt idx="2">
                  <c:v>9404839.3699999992</c:v>
                </c:pt>
                <c:pt idx="3">
                  <c:v>9546505.6500000004</c:v>
                </c:pt>
                <c:pt idx="4">
                  <c:v>9037649</c:v>
                </c:pt>
                <c:pt idx="5">
                  <c:v>9719012</c:v>
                </c:pt>
                <c:pt idx="6">
                  <c:v>8066009</c:v>
                </c:pt>
                <c:pt idx="7">
                  <c:v>8111689</c:v>
                </c:pt>
                <c:pt idx="8">
                  <c:v>9571061</c:v>
                </c:pt>
                <c:pt idx="9">
                  <c:v>8480711</c:v>
                </c:pt>
                <c:pt idx="10">
                  <c:v>9543229</c:v>
                </c:pt>
              </c:numCache>
            </c:numRef>
          </c:val>
          <c:smooth val="0"/>
          <c:extLst>
            <c:ext xmlns:c16="http://schemas.microsoft.com/office/drawing/2014/chart" uri="{C3380CC4-5D6E-409C-BE32-E72D297353CC}">
              <c16:uniqueId val="{00000000-C5FB-4315-B462-E0C9762FA950}"/>
            </c:ext>
          </c:extLst>
        </c:ser>
        <c:ser>
          <c:idx val="1"/>
          <c:order val="1"/>
          <c:tx>
            <c:strRef>
              <c:f>'4.10.4'!$B$9</c:f>
              <c:strCache>
                <c:ptCount val="1"/>
                <c:pt idx="0">
                  <c:v>RESTO PRODUCTOS PETROLÍFEROS</c:v>
                </c:pt>
              </c:strCache>
            </c:strRef>
          </c:tx>
          <c:spPr>
            <a:ln w="28440" cap="rnd">
              <a:solidFill>
                <a:srgbClr val="C0504D"/>
              </a:solidFill>
              <a:round/>
            </a:ln>
          </c:spPr>
          <c:marker>
            <c:symbol val="none"/>
          </c:marker>
          <c:dLbls>
            <c:spPr>
              <a:noFill/>
              <a:ln>
                <a:noFill/>
              </a:ln>
              <a:effectLst/>
            </c:spPr>
            <c:txPr>
              <a:bodyPr wrap="square"/>
              <a:lstStyle/>
              <a:p>
                <a:pPr>
                  <a:defRPr lang="es-ES" sz="1000" b="0" u="none" strike="noStrike">
                    <a:solidFill>
                      <a:srgbClr val="000000"/>
                    </a:solidFill>
                    <a:uFillTx/>
                    <a:latin typeface="Calibri"/>
                  </a:defRPr>
                </a:pPr>
                <a:endParaRPr lang="es-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28440" cap="rnd">
                      <a:solidFill>
                        <a:srgbClr val="000000"/>
                      </a:solidFill>
                    </a:ln>
                  </c:spPr>
                </c15:leaderLines>
              </c:ext>
            </c:extLst>
          </c:dLbls>
          <c:cat>
            <c:strRef>
              <c:f>'4.10.4'!$E$6:$O$7</c:f>
              <c:strCache>
                <c:ptCount val="11"/>
                <c:pt idx="0">
                  <c:v>2014</c:v>
                </c:pt>
                <c:pt idx="1">
                  <c:v>2015</c:v>
                </c:pt>
                <c:pt idx="2">
                  <c:v>2016</c:v>
                </c:pt>
                <c:pt idx="3">
                  <c:v>2017</c:v>
                </c:pt>
                <c:pt idx="4">
                  <c:v>2018</c:v>
                </c:pt>
                <c:pt idx="5">
                  <c:v>2019</c:v>
                </c:pt>
                <c:pt idx="6">
                  <c:v>2020</c:v>
                </c:pt>
                <c:pt idx="7">
                  <c:v>2021</c:v>
                </c:pt>
                <c:pt idx="8">
                  <c:v>2022</c:v>
                </c:pt>
                <c:pt idx="9">
                  <c:v>2023</c:v>
                </c:pt>
                <c:pt idx="10">
                  <c:v>2024</c:v>
                </c:pt>
              </c:strCache>
            </c:strRef>
          </c:cat>
          <c:val>
            <c:numRef>
              <c:f>'4.10.4'!$E$9:$O$9</c:f>
              <c:numCache>
                <c:formatCode>#,##0</c:formatCode>
                <c:ptCount val="11"/>
                <c:pt idx="0">
                  <c:v>7374880.6200000001</c:v>
                </c:pt>
                <c:pt idx="1">
                  <c:v>7498643.25</c:v>
                </c:pt>
                <c:pt idx="2">
                  <c:v>8308768.8399999999</c:v>
                </c:pt>
                <c:pt idx="3">
                  <c:v>7655352.7000000002</c:v>
                </c:pt>
                <c:pt idx="4">
                  <c:v>7445026</c:v>
                </c:pt>
                <c:pt idx="5">
                  <c:v>7602519</c:v>
                </c:pt>
                <c:pt idx="6">
                  <c:v>7422112</c:v>
                </c:pt>
                <c:pt idx="7">
                  <c:v>7379968</c:v>
                </c:pt>
                <c:pt idx="8">
                  <c:v>6565878</c:v>
                </c:pt>
                <c:pt idx="9">
                  <c:v>6569944</c:v>
                </c:pt>
                <c:pt idx="10">
                  <c:v>7252941</c:v>
                </c:pt>
              </c:numCache>
            </c:numRef>
          </c:val>
          <c:smooth val="0"/>
          <c:extLst>
            <c:ext xmlns:c16="http://schemas.microsoft.com/office/drawing/2014/chart" uri="{C3380CC4-5D6E-409C-BE32-E72D297353CC}">
              <c16:uniqueId val="{00000001-C5FB-4315-B462-E0C9762FA950}"/>
            </c:ext>
          </c:extLst>
        </c:ser>
        <c:ser>
          <c:idx val="2"/>
          <c:order val="2"/>
          <c:tx>
            <c:strRef>
              <c:f>'4.10.4'!$B$10</c:f>
              <c:strCache>
                <c:ptCount val="1"/>
                <c:pt idx="0">
                  <c:v>GAS NATURAL</c:v>
                </c:pt>
              </c:strCache>
            </c:strRef>
          </c:tx>
          <c:spPr>
            <a:ln w="28440" cap="rnd">
              <a:solidFill>
                <a:srgbClr val="9BBB59"/>
              </a:solidFill>
              <a:round/>
            </a:ln>
          </c:spPr>
          <c:marker>
            <c:symbol val="none"/>
          </c:marker>
          <c:dLbls>
            <c:spPr>
              <a:noFill/>
              <a:ln>
                <a:noFill/>
              </a:ln>
              <a:effectLst/>
            </c:spPr>
            <c:txPr>
              <a:bodyPr wrap="square"/>
              <a:lstStyle/>
              <a:p>
                <a:pPr>
                  <a:defRPr lang="es-ES" sz="1000" b="0" u="none" strike="noStrike">
                    <a:solidFill>
                      <a:srgbClr val="000000"/>
                    </a:solidFill>
                    <a:uFillTx/>
                    <a:latin typeface="Calibri"/>
                  </a:defRPr>
                </a:pPr>
                <a:endParaRPr lang="es-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28440" cap="rnd">
                      <a:solidFill>
                        <a:srgbClr val="000000"/>
                      </a:solidFill>
                    </a:ln>
                  </c:spPr>
                </c15:leaderLines>
              </c:ext>
            </c:extLst>
          </c:dLbls>
          <c:cat>
            <c:strRef>
              <c:f>'4.10.4'!$E$6:$O$7</c:f>
              <c:strCache>
                <c:ptCount val="11"/>
                <c:pt idx="0">
                  <c:v>2014</c:v>
                </c:pt>
                <c:pt idx="1">
                  <c:v>2015</c:v>
                </c:pt>
                <c:pt idx="2">
                  <c:v>2016</c:v>
                </c:pt>
                <c:pt idx="3">
                  <c:v>2017</c:v>
                </c:pt>
                <c:pt idx="4">
                  <c:v>2018</c:v>
                </c:pt>
                <c:pt idx="5">
                  <c:v>2019</c:v>
                </c:pt>
                <c:pt idx="6">
                  <c:v>2020</c:v>
                </c:pt>
                <c:pt idx="7">
                  <c:v>2021</c:v>
                </c:pt>
                <c:pt idx="8">
                  <c:v>2022</c:v>
                </c:pt>
                <c:pt idx="9">
                  <c:v>2023</c:v>
                </c:pt>
                <c:pt idx="10">
                  <c:v>2024</c:v>
                </c:pt>
              </c:strCache>
            </c:strRef>
          </c:cat>
          <c:val>
            <c:numRef>
              <c:f>'4.10.4'!$E$10:$O$10</c:f>
              <c:numCache>
                <c:formatCode>#,##0</c:formatCode>
                <c:ptCount val="11"/>
                <c:pt idx="0">
                  <c:v>3371844</c:v>
                </c:pt>
                <c:pt idx="1">
                  <c:v>2342716.73</c:v>
                </c:pt>
                <c:pt idx="2">
                  <c:v>2584973.33</c:v>
                </c:pt>
                <c:pt idx="3">
                  <c:v>3294069.55</c:v>
                </c:pt>
                <c:pt idx="4">
                  <c:v>3162051</c:v>
                </c:pt>
                <c:pt idx="5">
                  <c:v>3646593</c:v>
                </c:pt>
                <c:pt idx="6">
                  <c:v>3236807</c:v>
                </c:pt>
                <c:pt idx="7">
                  <c:v>3569190</c:v>
                </c:pt>
                <c:pt idx="8">
                  <c:v>4541828</c:v>
                </c:pt>
                <c:pt idx="9">
                  <c:v>3120835</c:v>
                </c:pt>
                <c:pt idx="10">
                  <c:v>2581569</c:v>
                </c:pt>
              </c:numCache>
            </c:numRef>
          </c:val>
          <c:smooth val="0"/>
          <c:extLst>
            <c:ext xmlns:c16="http://schemas.microsoft.com/office/drawing/2014/chart" uri="{C3380CC4-5D6E-409C-BE32-E72D297353CC}">
              <c16:uniqueId val="{00000002-C5FB-4315-B462-E0C9762FA950}"/>
            </c:ext>
          </c:extLst>
        </c:ser>
        <c:ser>
          <c:idx val="3"/>
          <c:order val="3"/>
          <c:tx>
            <c:strRef>
              <c:f>'4.10.4'!$B$11</c:f>
              <c:strCache>
                <c:ptCount val="1"/>
                <c:pt idx="0">
                  <c:v>RESTO GRANELES LÍQUIDOS</c:v>
                </c:pt>
              </c:strCache>
            </c:strRef>
          </c:tx>
          <c:spPr>
            <a:ln w="28440" cap="rnd">
              <a:solidFill>
                <a:srgbClr val="8064A2"/>
              </a:solidFill>
              <a:round/>
            </a:ln>
          </c:spPr>
          <c:marker>
            <c:symbol val="none"/>
          </c:marker>
          <c:dLbls>
            <c:spPr>
              <a:noFill/>
              <a:ln>
                <a:noFill/>
              </a:ln>
              <a:effectLst/>
            </c:spPr>
            <c:txPr>
              <a:bodyPr wrap="square"/>
              <a:lstStyle/>
              <a:p>
                <a:pPr>
                  <a:defRPr lang="es-ES" sz="1000" b="0" u="none" strike="noStrike">
                    <a:solidFill>
                      <a:srgbClr val="000000"/>
                    </a:solidFill>
                    <a:uFillTx/>
                    <a:latin typeface="Calibri"/>
                  </a:defRPr>
                </a:pPr>
                <a:endParaRPr lang="es-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28440" cap="rnd">
                      <a:solidFill>
                        <a:srgbClr val="000000"/>
                      </a:solidFill>
                    </a:ln>
                  </c:spPr>
                </c15:leaderLines>
              </c:ext>
            </c:extLst>
          </c:dLbls>
          <c:cat>
            <c:strRef>
              <c:f>'4.10.4'!$E$6:$O$7</c:f>
              <c:strCache>
                <c:ptCount val="11"/>
                <c:pt idx="0">
                  <c:v>2014</c:v>
                </c:pt>
                <c:pt idx="1">
                  <c:v>2015</c:v>
                </c:pt>
                <c:pt idx="2">
                  <c:v>2016</c:v>
                </c:pt>
                <c:pt idx="3">
                  <c:v>2017</c:v>
                </c:pt>
                <c:pt idx="4">
                  <c:v>2018</c:v>
                </c:pt>
                <c:pt idx="5">
                  <c:v>2019</c:v>
                </c:pt>
                <c:pt idx="6">
                  <c:v>2020</c:v>
                </c:pt>
                <c:pt idx="7">
                  <c:v>2021</c:v>
                </c:pt>
                <c:pt idx="8">
                  <c:v>2022</c:v>
                </c:pt>
                <c:pt idx="9">
                  <c:v>2023</c:v>
                </c:pt>
                <c:pt idx="10">
                  <c:v>2024</c:v>
                </c:pt>
              </c:strCache>
            </c:strRef>
          </c:cat>
          <c:val>
            <c:numRef>
              <c:f>'4.10.4'!$E$11:$O$11</c:f>
              <c:numCache>
                <c:formatCode>#,##0</c:formatCode>
                <c:ptCount val="11"/>
                <c:pt idx="0">
                  <c:v>2239741.46</c:v>
                </c:pt>
                <c:pt idx="1">
                  <c:v>3060024.9299999983</c:v>
                </c:pt>
                <c:pt idx="2">
                  <c:v>3837480.8200000003</c:v>
                </c:pt>
                <c:pt idx="3">
                  <c:v>4408619.51</c:v>
                </c:pt>
                <c:pt idx="4">
                  <c:v>5475204</c:v>
                </c:pt>
                <c:pt idx="5">
                  <c:v>5707609</c:v>
                </c:pt>
                <c:pt idx="6">
                  <c:v>4761278</c:v>
                </c:pt>
                <c:pt idx="7">
                  <c:v>5120781</c:v>
                </c:pt>
                <c:pt idx="8">
                  <c:v>4192472</c:v>
                </c:pt>
                <c:pt idx="9">
                  <c:v>4483667</c:v>
                </c:pt>
                <c:pt idx="10">
                  <c:v>4475177</c:v>
                </c:pt>
              </c:numCache>
            </c:numRef>
          </c:val>
          <c:smooth val="0"/>
          <c:extLst>
            <c:ext xmlns:c16="http://schemas.microsoft.com/office/drawing/2014/chart" uri="{C3380CC4-5D6E-409C-BE32-E72D297353CC}">
              <c16:uniqueId val="{00000003-C5FB-4315-B462-E0C9762FA950}"/>
            </c:ext>
          </c:extLst>
        </c:ser>
        <c:dLbls>
          <c:showLegendKey val="0"/>
          <c:showVal val="0"/>
          <c:showCatName val="0"/>
          <c:showSerName val="0"/>
          <c:showPercent val="0"/>
          <c:showBubbleSize val="0"/>
        </c:dLbls>
        <c:hiLowLines>
          <c:spPr>
            <a:ln w="0">
              <a:noFill/>
            </a:ln>
          </c:spPr>
        </c:hiLowLines>
        <c:smooth val="0"/>
        <c:axId val="23397283"/>
        <c:axId val="83856025"/>
      </c:lineChart>
      <c:catAx>
        <c:axId val="23397283"/>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lang="es-ES" sz="900" b="0" u="none" strike="noStrike">
                <a:solidFill>
                  <a:srgbClr val="595959"/>
                </a:solidFill>
                <a:uFillTx/>
                <a:latin typeface="Calibri"/>
              </a:defRPr>
            </a:pPr>
            <a:endParaRPr lang="es-ES"/>
          </a:p>
        </c:txPr>
        <c:crossAx val="83856025"/>
        <c:crosses val="autoZero"/>
        <c:auto val="1"/>
        <c:lblAlgn val="ctr"/>
        <c:lblOffset val="100"/>
        <c:noMultiLvlLbl val="0"/>
      </c:catAx>
      <c:valAx>
        <c:axId val="83856025"/>
        <c:scaling>
          <c:orientation val="minMax"/>
        </c:scaling>
        <c:delete val="0"/>
        <c:axPos val="l"/>
        <c:majorGridlines>
          <c:spPr>
            <a:ln w="9360">
              <a:solidFill>
                <a:srgbClr val="D9D9D9"/>
              </a:solidFill>
              <a:round/>
            </a:ln>
          </c:spPr>
        </c:majorGridlines>
        <c:numFmt formatCode="#,##0" sourceLinked="0"/>
        <c:majorTickMark val="none"/>
        <c:minorTickMark val="none"/>
        <c:tickLblPos val="nextTo"/>
        <c:spPr>
          <a:ln w="9360">
            <a:noFill/>
          </a:ln>
        </c:spPr>
        <c:txPr>
          <a:bodyPr/>
          <a:lstStyle/>
          <a:p>
            <a:pPr>
              <a:defRPr lang="es-ES" sz="900" b="0" u="none" strike="noStrike">
                <a:solidFill>
                  <a:srgbClr val="595959"/>
                </a:solidFill>
                <a:uFillTx/>
                <a:latin typeface="Calibri"/>
              </a:defRPr>
            </a:pPr>
            <a:endParaRPr lang="es-ES"/>
          </a:p>
        </c:txPr>
        <c:crossAx val="23397283"/>
        <c:crosses val="autoZero"/>
        <c:crossBetween val="between"/>
      </c:valAx>
      <c:dTable>
        <c:showHorzBorder val="1"/>
        <c:showVertBorder val="1"/>
        <c:showOutline val="1"/>
        <c:showKeys val="1"/>
        <c:spPr>
          <a:noFill/>
          <a:ln w="9360">
            <a:solidFill>
              <a:srgbClr val="D9D9D9"/>
            </a:solidFill>
            <a:round/>
          </a:ln>
        </c:spPr>
        <c:txPr>
          <a:bodyPr/>
          <a:lstStyle/>
          <a:p>
            <a:pPr>
              <a:defRPr lang="es-ES" sz="900" b="0" u="none" strike="noStrike">
                <a:solidFill>
                  <a:srgbClr val="595959"/>
                </a:solidFill>
                <a:uFillTx/>
                <a:latin typeface="Calibri"/>
              </a:defRPr>
            </a:pPr>
            <a:endParaRPr lang="es-ES"/>
          </a:p>
        </c:txPr>
      </c:dTable>
      <c:spPr>
        <a:noFill/>
        <a:ln w="0">
          <a:noFill/>
        </a:ln>
      </c:spPr>
    </c:plotArea>
    <c:plotVisOnly val="1"/>
    <c:dispBlanksAs val="zero"/>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300" b="0" u="none" strike="noStrike">
                <a:uFillTx/>
                <a:latin typeface="Arial"/>
              </a:defRPr>
            </a:pPr>
            <a:r>
              <a:rPr lang="es-ES" sz="1400" b="0" u="none" strike="noStrike">
                <a:solidFill>
                  <a:srgbClr val="595959"/>
                </a:solidFill>
                <a:uFillTx/>
                <a:latin typeface="Calibri"/>
              </a:rPr>
              <a:t>Graneles sólidos</a:t>
            </a:r>
          </a:p>
          <a:p>
            <a:pPr>
              <a:defRPr lang="es-ES" sz="1300" b="0" u="none" strike="noStrike">
                <a:uFillTx/>
                <a:latin typeface="Arial"/>
              </a:defRPr>
            </a:pPr>
            <a:r>
              <a:rPr lang="es-ES" sz="1100" b="0" u="none" strike="noStrike">
                <a:solidFill>
                  <a:srgbClr val="595959"/>
                </a:solidFill>
                <a:uFillTx/>
                <a:latin typeface="Calibri"/>
              </a:rPr>
              <a:t>(Tm)</a:t>
            </a:r>
          </a:p>
        </c:rich>
      </c:tx>
      <c:overlay val="0"/>
      <c:spPr>
        <a:noFill/>
        <a:ln w="0">
          <a:noFill/>
        </a:ln>
      </c:spPr>
    </c:title>
    <c:autoTitleDeleted val="0"/>
    <c:plotArea>
      <c:layout/>
      <c:lineChart>
        <c:grouping val="standard"/>
        <c:varyColors val="0"/>
        <c:ser>
          <c:idx val="0"/>
          <c:order val="0"/>
          <c:tx>
            <c:strRef>
              <c:f>'4.10.5'!$B$8</c:f>
              <c:strCache>
                <c:ptCount val="1"/>
                <c:pt idx="0">
                  <c:v>CEREALES</c:v>
                </c:pt>
              </c:strCache>
            </c:strRef>
          </c:tx>
          <c:spPr>
            <a:ln w="28440" cap="rnd">
              <a:solidFill>
                <a:srgbClr val="4F81BD"/>
              </a:solidFill>
              <a:round/>
            </a:ln>
          </c:spPr>
          <c:marker>
            <c:symbol val="none"/>
          </c:marker>
          <c:dLbls>
            <c:spPr>
              <a:noFill/>
              <a:ln>
                <a:noFill/>
              </a:ln>
              <a:effectLst/>
            </c:spPr>
            <c:txPr>
              <a:bodyPr wrap="square"/>
              <a:lstStyle/>
              <a:p>
                <a:pPr>
                  <a:defRPr lang="es-ES" sz="1000" b="0" u="none" strike="noStrike">
                    <a:solidFill>
                      <a:srgbClr val="000000"/>
                    </a:solidFill>
                    <a:uFillTx/>
                    <a:latin typeface="Calibri"/>
                  </a:defRPr>
                </a:pPr>
                <a:endParaRPr lang="es-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28440" cap="rnd">
                      <a:solidFill>
                        <a:srgbClr val="000000"/>
                      </a:solidFill>
                    </a:ln>
                  </c:spPr>
                </c15:leaderLines>
              </c:ext>
            </c:extLst>
          </c:dLbls>
          <c:cat>
            <c:numRef>
              <c:f>'4.10.5'!$E$6:$O$6</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'4.10.5'!$E$8:$O$8</c:f>
              <c:numCache>
                <c:formatCode>#,##0</c:formatCode>
                <c:ptCount val="11"/>
                <c:pt idx="0">
                  <c:v>944029.05</c:v>
                </c:pt>
                <c:pt idx="1">
                  <c:v>1219839.33</c:v>
                </c:pt>
                <c:pt idx="2">
                  <c:v>1165837</c:v>
                </c:pt>
                <c:pt idx="3">
                  <c:v>1483717</c:v>
                </c:pt>
                <c:pt idx="4">
                  <c:v>1455740</c:v>
                </c:pt>
                <c:pt idx="5">
                  <c:v>1454037</c:v>
                </c:pt>
                <c:pt idx="6">
                  <c:v>985275</c:v>
                </c:pt>
                <c:pt idx="7">
                  <c:v>1034791</c:v>
                </c:pt>
                <c:pt idx="8">
                  <c:v>1642978</c:v>
                </c:pt>
                <c:pt idx="9">
                  <c:v>2156946</c:v>
                </c:pt>
                <c:pt idx="10">
                  <c:v>1705754</c:v>
                </c:pt>
              </c:numCache>
            </c:numRef>
          </c:val>
          <c:smooth val="1"/>
          <c:extLst>
            <c:ext xmlns:c16="http://schemas.microsoft.com/office/drawing/2014/chart" uri="{C3380CC4-5D6E-409C-BE32-E72D297353CC}">
              <c16:uniqueId val="{00000000-1581-4749-B699-EE053D78C808}"/>
            </c:ext>
          </c:extLst>
        </c:ser>
        <c:ser>
          <c:idx val="1"/>
          <c:order val="1"/>
          <c:tx>
            <c:strRef>
              <c:f>'4.10.5'!$B$9</c:f>
              <c:strCache>
                <c:ptCount val="1"/>
                <c:pt idx="0">
                  <c:v>CONCENTRADOS</c:v>
                </c:pt>
              </c:strCache>
            </c:strRef>
          </c:tx>
          <c:spPr>
            <a:ln w="28440" cap="rnd">
              <a:solidFill>
                <a:srgbClr val="C0504D"/>
              </a:solidFill>
              <a:round/>
            </a:ln>
          </c:spPr>
          <c:marker>
            <c:symbol val="none"/>
          </c:marker>
          <c:dLbls>
            <c:spPr>
              <a:noFill/>
              <a:ln>
                <a:noFill/>
              </a:ln>
              <a:effectLst/>
            </c:spPr>
            <c:txPr>
              <a:bodyPr wrap="square"/>
              <a:lstStyle/>
              <a:p>
                <a:pPr>
                  <a:defRPr lang="es-ES" sz="1000" b="0" u="none" strike="noStrike">
                    <a:solidFill>
                      <a:srgbClr val="000000"/>
                    </a:solidFill>
                    <a:uFillTx/>
                    <a:latin typeface="Calibri"/>
                  </a:defRPr>
                </a:pPr>
                <a:endParaRPr lang="es-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28440" cap="rnd">
                      <a:solidFill>
                        <a:srgbClr val="000000"/>
                      </a:solidFill>
                    </a:ln>
                  </c:spPr>
                </c15:leaderLines>
              </c:ext>
            </c:extLst>
          </c:dLbls>
          <c:cat>
            <c:numRef>
              <c:f>'4.10.5'!$E$6:$O$6</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'4.10.5'!$E$9:$O$9</c:f>
              <c:numCache>
                <c:formatCode>#,##0</c:formatCode>
                <c:ptCount val="11"/>
                <c:pt idx="0">
                  <c:v>1402185.523</c:v>
                </c:pt>
                <c:pt idx="1">
                  <c:v>1748276.389</c:v>
                </c:pt>
                <c:pt idx="2">
                  <c:v>2322910</c:v>
                </c:pt>
                <c:pt idx="3">
                  <c:v>2462704</c:v>
                </c:pt>
                <c:pt idx="4">
                  <c:v>3089368</c:v>
                </c:pt>
                <c:pt idx="5">
                  <c:v>2432608</c:v>
                </c:pt>
                <c:pt idx="6">
                  <c:v>2316548</c:v>
                </c:pt>
                <c:pt idx="7">
                  <c:v>2403872</c:v>
                </c:pt>
                <c:pt idx="8">
                  <c:v>2435981</c:v>
                </c:pt>
                <c:pt idx="9">
                  <c:v>2173450</c:v>
                </c:pt>
                <c:pt idx="10">
                  <c:v>1993168</c:v>
                </c:pt>
              </c:numCache>
            </c:numRef>
          </c:val>
          <c:smooth val="1"/>
          <c:extLst>
            <c:ext xmlns:c16="http://schemas.microsoft.com/office/drawing/2014/chart" uri="{C3380CC4-5D6E-409C-BE32-E72D297353CC}">
              <c16:uniqueId val="{00000001-1581-4749-B699-EE053D78C808}"/>
            </c:ext>
          </c:extLst>
        </c:ser>
        <c:ser>
          <c:idx val="2"/>
          <c:order val="2"/>
          <c:tx>
            <c:strRef>
              <c:f>'4.10.5'!$B$10</c:f>
              <c:strCache>
                <c:ptCount val="1"/>
                <c:pt idx="0">
                  <c:v>FOSFATOS</c:v>
                </c:pt>
              </c:strCache>
            </c:strRef>
          </c:tx>
          <c:spPr>
            <a:ln w="28440" cap="rnd">
              <a:solidFill>
                <a:srgbClr val="9BBB59"/>
              </a:solidFill>
              <a:round/>
            </a:ln>
          </c:spPr>
          <c:marker>
            <c:symbol val="none"/>
          </c:marker>
          <c:dLbls>
            <c:spPr>
              <a:noFill/>
              <a:ln>
                <a:noFill/>
              </a:ln>
              <a:effectLst/>
            </c:spPr>
            <c:txPr>
              <a:bodyPr wrap="square"/>
              <a:lstStyle/>
              <a:p>
                <a:pPr>
                  <a:defRPr lang="es-ES" sz="1000" b="0" u="none" strike="noStrike">
                    <a:solidFill>
                      <a:srgbClr val="000000"/>
                    </a:solidFill>
                    <a:uFillTx/>
                    <a:latin typeface="Calibri"/>
                  </a:defRPr>
                </a:pPr>
                <a:endParaRPr lang="es-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28440" cap="rnd">
                      <a:solidFill>
                        <a:srgbClr val="000000"/>
                      </a:solidFill>
                    </a:ln>
                  </c:spPr>
                </c15:leaderLines>
              </c:ext>
            </c:extLst>
          </c:dLbls>
          <c:cat>
            <c:numRef>
              <c:f>'4.10.5'!$E$6:$O$6</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'4.10.5'!$E$10:$O$10</c:f>
              <c:numCache>
                <c:formatCode>#,##0</c:formatCode>
                <c:ptCount val="11"/>
                <c:pt idx="0">
                  <c:v>15853.07</c:v>
                </c:pt>
                <c:pt idx="1">
                  <c:v>12572</c:v>
                </c:pt>
                <c:pt idx="2">
                  <c:v>17097.98</c:v>
                </c:pt>
                <c:pt idx="3">
                  <c:v>14285</c:v>
                </c:pt>
                <c:pt idx="4">
                  <c:v>0</c:v>
                </c:pt>
                <c:pt idx="5">
                  <c:v>22820</c:v>
                </c:pt>
                <c:pt idx="6">
                  <c:v>37276</c:v>
                </c:pt>
                <c:pt idx="7">
                  <c:v>116639</c:v>
                </c:pt>
                <c:pt idx="8">
                  <c:v>114330</c:v>
                </c:pt>
                <c:pt idx="9">
                  <c:v>57134</c:v>
                </c:pt>
                <c:pt idx="10">
                  <c:v>117398</c:v>
                </c:pt>
              </c:numCache>
            </c:numRef>
          </c:val>
          <c:smooth val="1"/>
          <c:extLst>
            <c:ext xmlns:c16="http://schemas.microsoft.com/office/drawing/2014/chart" uri="{C3380CC4-5D6E-409C-BE32-E72D297353CC}">
              <c16:uniqueId val="{00000002-1581-4749-B699-EE053D78C808}"/>
            </c:ext>
          </c:extLst>
        </c:ser>
        <c:ser>
          <c:idx val="3"/>
          <c:order val="3"/>
          <c:tx>
            <c:strRef>
              <c:f>'4.10.5'!$B$11</c:f>
              <c:strCache>
                <c:ptCount val="1"/>
                <c:pt idx="0">
                  <c:v>MINERAL DE HIERRO</c:v>
                </c:pt>
              </c:strCache>
            </c:strRef>
          </c:tx>
          <c:spPr>
            <a:ln w="28440" cap="rnd">
              <a:solidFill>
                <a:srgbClr val="8064A2"/>
              </a:solidFill>
              <a:round/>
            </a:ln>
          </c:spPr>
          <c:marker>
            <c:symbol val="none"/>
          </c:marker>
          <c:dLbls>
            <c:spPr>
              <a:noFill/>
              <a:ln>
                <a:noFill/>
              </a:ln>
              <a:effectLst/>
            </c:spPr>
            <c:txPr>
              <a:bodyPr wrap="square"/>
              <a:lstStyle/>
              <a:p>
                <a:pPr>
                  <a:defRPr lang="es-ES" sz="1000" b="0" u="none" strike="noStrike">
                    <a:solidFill>
                      <a:srgbClr val="000000"/>
                    </a:solidFill>
                    <a:uFillTx/>
                    <a:latin typeface="Calibri"/>
                  </a:defRPr>
                </a:pPr>
                <a:endParaRPr lang="es-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28440" cap="rnd">
                      <a:solidFill>
                        <a:srgbClr val="000000"/>
                      </a:solidFill>
                    </a:ln>
                  </c:spPr>
                </c15:leaderLines>
              </c:ext>
            </c:extLst>
          </c:dLbls>
          <c:cat>
            <c:numRef>
              <c:f>'4.10.5'!$E$6:$O$6</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'4.10.5'!$E$11:$O$11</c:f>
              <c:numCache>
                <c:formatCode>#,##0</c:formatCode>
                <c:ptCount val="11"/>
                <c:pt idx="0">
                  <c:v>77009.42</c:v>
                </c:pt>
                <c:pt idx="1">
                  <c:v>0</c:v>
                </c:pt>
                <c:pt idx="2">
                  <c:v>0</c:v>
                </c:pt>
                <c:pt idx="3">
                  <c:v>13490</c:v>
                </c:pt>
                <c:pt idx="4">
                  <c:v>23925</c:v>
                </c:pt>
                <c:pt idx="5">
                  <c:v>64407</c:v>
                </c:pt>
                <c:pt idx="6">
                  <c:v>0</c:v>
                </c:pt>
                <c:pt idx="7">
                  <c:v>6470</c:v>
                </c:pt>
                <c:pt idx="8">
                  <c:v>41908</c:v>
                </c:pt>
                <c:pt idx="9">
                  <c:v>23148</c:v>
                </c:pt>
                <c:pt idx="10">
                  <c:v>38010</c:v>
                </c:pt>
              </c:numCache>
            </c:numRef>
          </c:val>
          <c:smooth val="1"/>
          <c:extLst>
            <c:ext xmlns:c16="http://schemas.microsoft.com/office/drawing/2014/chart" uri="{C3380CC4-5D6E-409C-BE32-E72D297353CC}">
              <c16:uniqueId val="{00000003-1581-4749-B699-EE053D78C808}"/>
            </c:ext>
          </c:extLst>
        </c:ser>
        <c:ser>
          <c:idx val="4"/>
          <c:order val="4"/>
          <c:tx>
            <c:strRef>
              <c:f>'4.10.5'!$B$12</c:f>
              <c:strCache>
                <c:ptCount val="1"/>
                <c:pt idx="0">
                  <c:v>OTROS</c:v>
                </c:pt>
              </c:strCache>
            </c:strRef>
          </c:tx>
          <c:spPr>
            <a:ln w="28440" cap="rnd">
              <a:solidFill>
                <a:srgbClr val="F79646"/>
              </a:solidFill>
              <a:round/>
            </a:ln>
          </c:spPr>
          <c:marker>
            <c:symbol val="none"/>
          </c:marker>
          <c:dLbls>
            <c:spPr>
              <a:noFill/>
              <a:ln>
                <a:noFill/>
              </a:ln>
              <a:effectLst/>
            </c:spPr>
            <c:txPr>
              <a:bodyPr wrap="square"/>
              <a:lstStyle/>
              <a:p>
                <a:pPr>
                  <a:defRPr lang="es-ES" sz="1000" b="0" u="none" strike="noStrike">
                    <a:solidFill>
                      <a:srgbClr val="000000"/>
                    </a:solidFill>
                    <a:uFillTx/>
                    <a:latin typeface="Calibri"/>
                  </a:defRPr>
                </a:pPr>
                <a:endParaRPr lang="es-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28440" cap="rnd">
                      <a:solidFill>
                        <a:srgbClr val="000000"/>
                      </a:solidFill>
                    </a:ln>
                  </c:spPr>
                </c15:leaderLines>
              </c:ext>
            </c:extLst>
          </c:dLbls>
          <c:cat>
            <c:numRef>
              <c:f>'4.10.5'!$E$6:$O$6</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'4.10.5'!$E$12:$O$12</c:f>
              <c:numCache>
                <c:formatCode>#,##0</c:formatCode>
                <c:ptCount val="11"/>
                <c:pt idx="0">
                  <c:v>2223737.0970000001</c:v>
                </c:pt>
                <c:pt idx="1">
                  <c:v>2156662.6510000001</c:v>
                </c:pt>
                <c:pt idx="2">
                  <c:v>2253537.8000000003</c:v>
                </c:pt>
                <c:pt idx="3">
                  <c:v>2526672</c:v>
                </c:pt>
                <c:pt idx="4">
                  <c:v>2093366</c:v>
                </c:pt>
                <c:pt idx="5">
                  <c:v>1781792</c:v>
                </c:pt>
                <c:pt idx="6">
                  <c:v>1547735</c:v>
                </c:pt>
                <c:pt idx="7">
                  <c:v>1467967</c:v>
                </c:pt>
                <c:pt idx="8">
                  <c:v>1476408</c:v>
                </c:pt>
                <c:pt idx="9">
                  <c:v>1260743</c:v>
                </c:pt>
                <c:pt idx="10">
                  <c:v>1438749</c:v>
                </c:pt>
              </c:numCache>
            </c:numRef>
          </c:val>
          <c:smooth val="1"/>
          <c:extLst>
            <c:ext xmlns:c16="http://schemas.microsoft.com/office/drawing/2014/chart" uri="{C3380CC4-5D6E-409C-BE32-E72D297353CC}">
              <c16:uniqueId val="{00000004-1581-4749-B699-EE053D78C808}"/>
            </c:ext>
          </c:extLst>
        </c:ser>
        <c:dLbls>
          <c:showLegendKey val="0"/>
          <c:showVal val="0"/>
          <c:showCatName val="0"/>
          <c:showSerName val="0"/>
          <c:showPercent val="0"/>
          <c:showBubbleSize val="0"/>
        </c:dLbls>
        <c:hiLowLines>
          <c:spPr>
            <a:ln w="0">
              <a:noFill/>
            </a:ln>
          </c:spPr>
        </c:hiLowLines>
        <c:smooth val="0"/>
        <c:axId val="37283643"/>
        <c:axId val="13547128"/>
      </c:lineChart>
      <c:catAx>
        <c:axId val="37283643"/>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lang="es-ES" sz="900" b="0" u="none" strike="noStrike">
                <a:solidFill>
                  <a:srgbClr val="595959"/>
                </a:solidFill>
                <a:uFillTx/>
                <a:latin typeface="Calibri"/>
              </a:defRPr>
            </a:pPr>
            <a:endParaRPr lang="es-ES"/>
          </a:p>
        </c:txPr>
        <c:crossAx val="13547128"/>
        <c:crosses val="autoZero"/>
        <c:auto val="1"/>
        <c:lblAlgn val="ctr"/>
        <c:lblOffset val="100"/>
        <c:noMultiLvlLbl val="0"/>
      </c:catAx>
      <c:valAx>
        <c:axId val="13547128"/>
        <c:scaling>
          <c:orientation val="minMax"/>
        </c:scaling>
        <c:delete val="0"/>
        <c:axPos val="l"/>
        <c:majorGridlines>
          <c:spPr>
            <a:ln w="9360">
              <a:solidFill>
                <a:srgbClr val="D9D9D9"/>
              </a:solidFill>
              <a:round/>
            </a:ln>
          </c:spPr>
        </c:majorGridlines>
        <c:numFmt formatCode="#,##0" sourceLinked="0"/>
        <c:majorTickMark val="none"/>
        <c:minorTickMark val="none"/>
        <c:tickLblPos val="nextTo"/>
        <c:spPr>
          <a:ln w="9360">
            <a:noFill/>
          </a:ln>
        </c:spPr>
        <c:txPr>
          <a:bodyPr/>
          <a:lstStyle/>
          <a:p>
            <a:pPr>
              <a:defRPr lang="es-ES" sz="900" b="0" u="none" strike="noStrike">
                <a:solidFill>
                  <a:srgbClr val="595959"/>
                </a:solidFill>
                <a:uFillTx/>
                <a:latin typeface="Calibri"/>
              </a:defRPr>
            </a:pPr>
            <a:endParaRPr lang="es-ES"/>
          </a:p>
        </c:txPr>
        <c:crossAx val="37283643"/>
        <c:crosses val="autoZero"/>
        <c:crossBetween val="between"/>
      </c:valAx>
      <c:dTable>
        <c:showHorzBorder val="1"/>
        <c:showVertBorder val="1"/>
        <c:showOutline val="1"/>
        <c:showKeys val="1"/>
        <c:spPr>
          <a:noFill/>
          <a:ln w="9360">
            <a:solidFill>
              <a:srgbClr val="D9D9D9"/>
            </a:solidFill>
            <a:round/>
          </a:ln>
        </c:spPr>
        <c:txPr>
          <a:bodyPr/>
          <a:lstStyle/>
          <a:p>
            <a:pPr>
              <a:defRPr lang="es-ES" sz="900" b="0" u="none" strike="noStrike">
                <a:solidFill>
                  <a:srgbClr val="595959"/>
                </a:solidFill>
                <a:uFillTx/>
                <a:latin typeface="Calibri"/>
              </a:defRPr>
            </a:pPr>
            <a:endParaRPr lang="es-ES"/>
          </a:p>
        </c:txPr>
      </c:dTable>
      <c:spPr>
        <a:noFill/>
        <a:ln w="0">
          <a:noFill/>
        </a:ln>
      </c:spPr>
    </c:plotArea>
    <c:plotVisOnly val="1"/>
    <c:dispBlanksAs val="zero"/>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300" b="0" u="none" strike="noStrike">
                <a:uFillTx/>
                <a:latin typeface="Arial"/>
              </a:defRPr>
            </a:pPr>
            <a:r>
              <a:rPr lang="es-ES" sz="1400" b="0" u="none" strike="noStrike">
                <a:solidFill>
                  <a:srgbClr val="595959"/>
                </a:solidFill>
                <a:uFillTx/>
                <a:latin typeface="Calibri"/>
              </a:rPr>
              <a:t>Mercancía general</a:t>
            </a:r>
          </a:p>
          <a:p>
            <a:pPr>
              <a:defRPr lang="es-ES" sz="1300" b="0" u="none" strike="noStrike">
                <a:uFillTx/>
                <a:latin typeface="Arial"/>
              </a:defRPr>
            </a:pPr>
            <a:r>
              <a:rPr lang="es-ES" sz="1100" b="0" u="none" strike="noStrike">
                <a:solidFill>
                  <a:srgbClr val="595959"/>
                </a:solidFill>
                <a:uFillTx/>
                <a:latin typeface="Calibri"/>
              </a:rPr>
              <a:t>(Tm)</a:t>
            </a:r>
          </a:p>
        </c:rich>
      </c:tx>
      <c:overlay val="0"/>
      <c:spPr>
        <a:noFill/>
        <a:ln w="0">
          <a:noFill/>
        </a:ln>
      </c:spPr>
    </c:title>
    <c:autoTitleDeleted val="0"/>
    <c:plotArea>
      <c:layout/>
      <c:lineChart>
        <c:grouping val="standard"/>
        <c:varyColors val="0"/>
        <c:ser>
          <c:idx val="0"/>
          <c:order val="0"/>
          <c:tx>
            <c:strRef>
              <c:f>'4.10.6'!$B$8</c:f>
              <c:strCache>
                <c:ptCount val="1"/>
                <c:pt idx="0">
                  <c:v>CONVENCIONAL</c:v>
                </c:pt>
              </c:strCache>
            </c:strRef>
          </c:tx>
          <c:spPr>
            <a:ln w="28440" cap="rnd">
              <a:solidFill>
                <a:srgbClr val="4F81BD"/>
              </a:solidFill>
              <a:round/>
            </a:ln>
          </c:spPr>
          <c:marker>
            <c:symbol val="none"/>
          </c:marker>
          <c:dLbls>
            <c:spPr>
              <a:noFill/>
              <a:ln>
                <a:noFill/>
              </a:ln>
              <a:effectLst/>
            </c:spPr>
            <c:txPr>
              <a:bodyPr wrap="square"/>
              <a:lstStyle/>
              <a:p>
                <a:pPr>
                  <a:defRPr lang="es-ES" sz="1000" b="0" u="none" strike="noStrike">
                    <a:solidFill>
                      <a:srgbClr val="000000"/>
                    </a:solidFill>
                    <a:uFillTx/>
                    <a:latin typeface="Calibri"/>
                  </a:defRPr>
                </a:pPr>
                <a:endParaRPr lang="es-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28440" cap="rnd">
                      <a:solidFill>
                        <a:srgbClr val="000000"/>
                      </a:solidFill>
                    </a:ln>
                  </c:spPr>
                </c15:leaderLines>
              </c:ext>
            </c:extLst>
          </c:dLbls>
          <c:cat>
            <c:numRef>
              <c:f>'4.10.6'!$E$6:$O$6</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'4.10.6'!$E$8:$O$8</c:f>
              <c:numCache>
                <c:formatCode>#,##0</c:formatCode>
                <c:ptCount val="11"/>
                <c:pt idx="0">
                  <c:v>650827.18000000005</c:v>
                </c:pt>
                <c:pt idx="1">
                  <c:v>374840</c:v>
                </c:pt>
                <c:pt idx="2">
                  <c:v>304910.75</c:v>
                </c:pt>
                <c:pt idx="3">
                  <c:v>285627</c:v>
                </c:pt>
                <c:pt idx="4">
                  <c:v>390541</c:v>
                </c:pt>
                <c:pt idx="5">
                  <c:v>555580</c:v>
                </c:pt>
                <c:pt idx="6">
                  <c:v>658209</c:v>
                </c:pt>
                <c:pt idx="7">
                  <c:v>616246</c:v>
                </c:pt>
                <c:pt idx="8">
                  <c:v>716030</c:v>
                </c:pt>
                <c:pt idx="9">
                  <c:v>802032</c:v>
                </c:pt>
                <c:pt idx="10">
                  <c:v>928640</c:v>
                </c:pt>
              </c:numCache>
            </c:numRef>
          </c:val>
          <c:smooth val="1"/>
          <c:extLst>
            <c:ext xmlns:c16="http://schemas.microsoft.com/office/drawing/2014/chart" uri="{C3380CC4-5D6E-409C-BE32-E72D297353CC}">
              <c16:uniqueId val="{00000000-ACE9-4E5B-985C-629FA288B30C}"/>
            </c:ext>
          </c:extLst>
        </c:ser>
        <c:ser>
          <c:idx val="1"/>
          <c:order val="1"/>
          <c:tx>
            <c:strRef>
              <c:f>'4.10.6'!$B$9</c:f>
              <c:strCache>
                <c:ptCount val="1"/>
                <c:pt idx="0">
                  <c:v>EN CONTENEDORES</c:v>
                </c:pt>
              </c:strCache>
            </c:strRef>
          </c:tx>
          <c:spPr>
            <a:ln w="28440" cap="rnd">
              <a:solidFill>
                <a:srgbClr val="C0504D"/>
              </a:solidFill>
              <a:round/>
            </a:ln>
          </c:spPr>
          <c:marker>
            <c:symbol val="none"/>
          </c:marker>
          <c:dLbls>
            <c:spPr>
              <a:noFill/>
              <a:ln>
                <a:noFill/>
              </a:ln>
              <a:effectLst/>
            </c:spPr>
            <c:txPr>
              <a:bodyPr wrap="square"/>
              <a:lstStyle/>
              <a:p>
                <a:pPr>
                  <a:defRPr lang="es-ES" sz="1000" b="0" u="none" strike="noStrike">
                    <a:solidFill>
                      <a:srgbClr val="000000"/>
                    </a:solidFill>
                    <a:uFillTx/>
                    <a:latin typeface="Calibri"/>
                  </a:defRPr>
                </a:pPr>
                <a:endParaRPr lang="es-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28440" cap="rnd">
                      <a:solidFill>
                        <a:srgbClr val="000000"/>
                      </a:solidFill>
                    </a:ln>
                  </c:spPr>
                </c15:leaderLines>
              </c:ext>
            </c:extLst>
          </c:dLbls>
          <c:cat>
            <c:numRef>
              <c:f>'4.10.6'!$E$6:$O$6</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'4.10.6'!$E$9:$O$9</c:f>
              <c:numCache>
                <c:formatCode>#,##0</c:formatCode>
                <c:ptCount val="11"/>
                <c:pt idx="0">
                  <c:v>69066.63</c:v>
                </c:pt>
                <c:pt idx="1">
                  <c:v>105183.83</c:v>
                </c:pt>
                <c:pt idx="2">
                  <c:v>180873.18</c:v>
                </c:pt>
                <c:pt idx="3">
                  <c:v>499820</c:v>
                </c:pt>
                <c:pt idx="4">
                  <c:v>594212</c:v>
                </c:pt>
                <c:pt idx="5">
                  <c:v>589779</c:v>
                </c:pt>
                <c:pt idx="6">
                  <c:v>641694</c:v>
                </c:pt>
                <c:pt idx="7">
                  <c:v>574113</c:v>
                </c:pt>
                <c:pt idx="8">
                  <c:v>580665</c:v>
                </c:pt>
                <c:pt idx="9">
                  <c:v>657083</c:v>
                </c:pt>
                <c:pt idx="10">
                  <c:v>814098</c:v>
                </c:pt>
              </c:numCache>
            </c:numRef>
          </c:val>
          <c:smooth val="1"/>
          <c:extLst>
            <c:ext xmlns:c16="http://schemas.microsoft.com/office/drawing/2014/chart" uri="{C3380CC4-5D6E-409C-BE32-E72D297353CC}">
              <c16:uniqueId val="{00000001-ACE9-4E5B-985C-629FA288B30C}"/>
            </c:ext>
          </c:extLst>
        </c:ser>
        <c:dLbls>
          <c:showLegendKey val="0"/>
          <c:showVal val="0"/>
          <c:showCatName val="0"/>
          <c:showSerName val="0"/>
          <c:showPercent val="0"/>
          <c:showBubbleSize val="0"/>
        </c:dLbls>
        <c:hiLowLines>
          <c:spPr>
            <a:ln w="0">
              <a:noFill/>
            </a:ln>
          </c:spPr>
        </c:hiLowLines>
        <c:smooth val="0"/>
        <c:axId val="78628397"/>
        <c:axId val="77931284"/>
      </c:lineChart>
      <c:catAx>
        <c:axId val="78628397"/>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lang="es-ES" sz="900" b="0" u="none" strike="noStrike">
                <a:solidFill>
                  <a:srgbClr val="595959"/>
                </a:solidFill>
                <a:uFillTx/>
                <a:latin typeface="Calibri"/>
              </a:defRPr>
            </a:pPr>
            <a:endParaRPr lang="es-ES"/>
          </a:p>
        </c:txPr>
        <c:crossAx val="77931284"/>
        <c:crosses val="autoZero"/>
        <c:auto val="1"/>
        <c:lblAlgn val="ctr"/>
        <c:lblOffset val="100"/>
        <c:noMultiLvlLbl val="0"/>
      </c:catAx>
      <c:valAx>
        <c:axId val="77931284"/>
        <c:scaling>
          <c:orientation val="minMax"/>
        </c:scaling>
        <c:delete val="0"/>
        <c:axPos val="l"/>
        <c:majorGridlines>
          <c:spPr>
            <a:ln w="9360">
              <a:solidFill>
                <a:srgbClr val="D9D9D9"/>
              </a:solidFill>
              <a:round/>
            </a:ln>
          </c:spPr>
        </c:majorGridlines>
        <c:numFmt formatCode="#,##0" sourceLinked="0"/>
        <c:majorTickMark val="none"/>
        <c:minorTickMark val="none"/>
        <c:tickLblPos val="nextTo"/>
        <c:spPr>
          <a:ln w="9360">
            <a:noFill/>
          </a:ln>
        </c:spPr>
        <c:txPr>
          <a:bodyPr/>
          <a:lstStyle/>
          <a:p>
            <a:pPr>
              <a:defRPr lang="es-ES" sz="900" b="0" u="none" strike="noStrike">
                <a:solidFill>
                  <a:srgbClr val="595959"/>
                </a:solidFill>
                <a:uFillTx/>
                <a:latin typeface="Calibri"/>
              </a:defRPr>
            </a:pPr>
            <a:endParaRPr lang="es-ES"/>
          </a:p>
        </c:txPr>
        <c:crossAx val="78628397"/>
        <c:crosses val="autoZero"/>
        <c:crossBetween val="between"/>
      </c:valAx>
      <c:dTable>
        <c:showHorzBorder val="1"/>
        <c:showVertBorder val="1"/>
        <c:showOutline val="1"/>
        <c:showKeys val="1"/>
        <c:spPr>
          <a:noFill/>
          <a:ln w="9360">
            <a:solidFill>
              <a:srgbClr val="D9D9D9"/>
            </a:solidFill>
            <a:round/>
          </a:ln>
        </c:spPr>
        <c:txPr>
          <a:bodyPr/>
          <a:lstStyle/>
          <a:p>
            <a:pPr>
              <a:defRPr lang="es-ES" sz="900" b="0" u="none" strike="noStrike">
                <a:solidFill>
                  <a:srgbClr val="595959"/>
                </a:solidFill>
                <a:uFillTx/>
                <a:latin typeface="Calibri"/>
              </a:defRPr>
            </a:pPr>
            <a:endParaRPr lang="es-ES"/>
          </a:p>
        </c:txPr>
      </c:dTable>
      <c:spPr>
        <a:noFill/>
        <a:ln w="0">
          <a:noFill/>
        </a:ln>
      </c:spPr>
    </c:plotArea>
    <c:plotVisOnly val="1"/>
    <c:dispBlanksAs val="zero"/>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300" b="0" u="none" strike="noStrike">
                <a:uFillTx/>
                <a:latin typeface="Arial"/>
              </a:defRPr>
            </a:pPr>
            <a:r>
              <a:rPr lang="es-ES" sz="1400" b="0" u="none" strike="noStrike">
                <a:solidFill>
                  <a:srgbClr val="595959"/>
                </a:solidFill>
                <a:uFillTx/>
                <a:latin typeface="Calibri"/>
              </a:rPr>
              <a:t>Pesca</a:t>
            </a:r>
          </a:p>
          <a:p>
            <a:pPr>
              <a:defRPr lang="es-ES" sz="1300" b="0" u="none" strike="noStrike">
                <a:uFillTx/>
                <a:latin typeface="Arial"/>
              </a:defRPr>
            </a:pPr>
            <a:r>
              <a:rPr lang="es-ES" sz="1100" b="0" u="none" strike="noStrike">
                <a:solidFill>
                  <a:srgbClr val="595959"/>
                </a:solidFill>
                <a:uFillTx/>
                <a:latin typeface="Calibri"/>
              </a:rPr>
              <a:t>(Tm)</a:t>
            </a:r>
          </a:p>
        </c:rich>
      </c:tx>
      <c:overlay val="0"/>
      <c:spPr>
        <a:noFill/>
        <a:ln w="0">
          <a:noFill/>
        </a:ln>
      </c:spPr>
    </c:title>
    <c:autoTitleDeleted val="0"/>
    <c:plotArea>
      <c:layout/>
      <c:lineChart>
        <c:grouping val="standard"/>
        <c:varyColors val="0"/>
        <c:ser>
          <c:idx val="0"/>
          <c:order val="0"/>
          <c:tx>
            <c:strRef>
              <c:f>'4.10.7'!$A$8</c:f>
              <c:strCache>
                <c:ptCount val="1"/>
                <c:pt idx="0">
                  <c:v>FRESCA</c:v>
                </c:pt>
              </c:strCache>
            </c:strRef>
          </c:tx>
          <c:spPr>
            <a:ln w="28440" cap="rnd">
              <a:solidFill>
                <a:srgbClr val="4F81BD"/>
              </a:solidFill>
              <a:round/>
            </a:ln>
          </c:spPr>
          <c:marker>
            <c:symbol val="none"/>
          </c:marker>
          <c:dLbls>
            <c:spPr>
              <a:noFill/>
              <a:ln>
                <a:noFill/>
              </a:ln>
              <a:effectLst/>
            </c:spPr>
            <c:txPr>
              <a:bodyPr wrap="square"/>
              <a:lstStyle/>
              <a:p>
                <a:pPr>
                  <a:defRPr lang="es-ES" sz="1000" b="0" u="none" strike="noStrike">
                    <a:solidFill>
                      <a:srgbClr val="000000"/>
                    </a:solidFill>
                    <a:uFillTx/>
                    <a:latin typeface="Calibri"/>
                  </a:defRPr>
                </a:pPr>
                <a:endParaRPr lang="es-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28440" cap="rnd">
                      <a:solidFill>
                        <a:srgbClr val="000000"/>
                      </a:solidFill>
                    </a:ln>
                  </c:spPr>
                </c15:leaderLines>
              </c:ext>
            </c:extLst>
          </c:dLbls>
          <c:cat>
            <c:numRef>
              <c:f>'4.10.7'!$E$6:$O$6</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'4.10.7'!$E$8:$O$8</c:f>
              <c:numCache>
                <c:formatCode>#,##0</c:formatCode>
                <c:ptCount val="11"/>
                <c:pt idx="0">
                  <c:v>2374.1559999999999</c:v>
                </c:pt>
                <c:pt idx="1">
                  <c:v>2293.9540000000002</c:v>
                </c:pt>
                <c:pt idx="2">
                  <c:v>2032</c:v>
                </c:pt>
                <c:pt idx="3">
                  <c:v>2010</c:v>
                </c:pt>
                <c:pt idx="4">
                  <c:v>1903</c:v>
                </c:pt>
                <c:pt idx="5">
                  <c:v>208</c:v>
                </c:pt>
                <c:pt idx="6">
                  <c:v>162</c:v>
                </c:pt>
                <c:pt idx="7">
                  <c:v>178</c:v>
                </c:pt>
                <c:pt idx="8">
                  <c:v>172</c:v>
                </c:pt>
                <c:pt idx="9">
                  <c:v>162</c:v>
                </c:pt>
                <c:pt idx="10">
                  <c:v>115</c:v>
                </c:pt>
              </c:numCache>
            </c:numRef>
          </c:val>
          <c:smooth val="1"/>
          <c:extLst>
            <c:ext xmlns:c16="http://schemas.microsoft.com/office/drawing/2014/chart" uri="{C3380CC4-5D6E-409C-BE32-E72D297353CC}">
              <c16:uniqueId val="{00000000-71AC-4A46-99B1-A7103ED450F2}"/>
            </c:ext>
          </c:extLst>
        </c:ser>
        <c:ser>
          <c:idx val="1"/>
          <c:order val="1"/>
          <c:tx>
            <c:strRef>
              <c:f>'4.10.7'!$A$9:$D$9</c:f>
              <c:strCache>
                <c:ptCount val="4"/>
                <c:pt idx="0">
                  <c:v> CONGELADA</c:v>
                </c:pt>
              </c:strCache>
            </c:strRef>
          </c:tx>
          <c:spPr>
            <a:ln w="28440" cap="rnd">
              <a:solidFill>
                <a:srgbClr val="C0504D"/>
              </a:solidFill>
              <a:round/>
            </a:ln>
          </c:spPr>
          <c:marker>
            <c:symbol val="none"/>
          </c:marker>
          <c:dLbls>
            <c:spPr>
              <a:noFill/>
              <a:ln>
                <a:noFill/>
              </a:ln>
              <a:effectLst/>
            </c:spPr>
            <c:txPr>
              <a:bodyPr wrap="square"/>
              <a:lstStyle/>
              <a:p>
                <a:pPr>
                  <a:defRPr lang="es-ES" sz="1000" b="0" u="none" strike="noStrike">
                    <a:solidFill>
                      <a:srgbClr val="000000"/>
                    </a:solidFill>
                    <a:uFillTx/>
                    <a:latin typeface="Calibri"/>
                  </a:defRPr>
                </a:pPr>
                <a:endParaRPr lang="es-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28440" cap="rnd">
                      <a:solidFill>
                        <a:srgbClr val="000000"/>
                      </a:solidFill>
                    </a:ln>
                  </c:spPr>
                </c15:leaderLines>
              </c:ext>
            </c:extLst>
          </c:dLbls>
          <c:cat>
            <c:numRef>
              <c:f>'4.10.7'!$E$6:$O$6</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'4.10.7'!$E$9:$O$9</c:f>
              <c:numCache>
                <c:formatCode>#,##0</c:formatCode>
                <c:ptCount val="11"/>
                <c:pt idx="0">
                  <c:v>5607.31</c:v>
                </c:pt>
                <c:pt idx="1">
                  <c:v>8408.6</c:v>
                </c:pt>
                <c:pt idx="2">
                  <c:v>8644</c:v>
                </c:pt>
                <c:pt idx="3">
                  <c:v>8252</c:v>
                </c:pt>
                <c:pt idx="4">
                  <c:v>7283</c:v>
                </c:pt>
                <c:pt idx="5">
                  <c:v>8273</c:v>
                </c:pt>
                <c:pt idx="6">
                  <c:v>7027</c:v>
                </c:pt>
                <c:pt idx="7">
                  <c:v>9434</c:v>
                </c:pt>
                <c:pt idx="8">
                  <c:v>9154</c:v>
                </c:pt>
                <c:pt idx="9">
                  <c:v>7497</c:v>
                </c:pt>
                <c:pt idx="10">
                  <c:v>7131</c:v>
                </c:pt>
              </c:numCache>
            </c:numRef>
          </c:val>
          <c:smooth val="1"/>
          <c:extLst>
            <c:ext xmlns:c16="http://schemas.microsoft.com/office/drawing/2014/chart" uri="{C3380CC4-5D6E-409C-BE32-E72D297353CC}">
              <c16:uniqueId val="{00000001-71AC-4A46-99B1-A7103ED450F2}"/>
            </c:ext>
          </c:extLst>
        </c:ser>
        <c:dLbls>
          <c:showLegendKey val="0"/>
          <c:showVal val="0"/>
          <c:showCatName val="0"/>
          <c:showSerName val="0"/>
          <c:showPercent val="0"/>
          <c:showBubbleSize val="0"/>
        </c:dLbls>
        <c:hiLowLines>
          <c:spPr>
            <a:ln w="0">
              <a:noFill/>
            </a:ln>
          </c:spPr>
        </c:hiLowLines>
        <c:smooth val="0"/>
        <c:axId val="16170097"/>
        <c:axId val="10338646"/>
      </c:lineChart>
      <c:catAx>
        <c:axId val="16170097"/>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lang="es-ES" sz="900" b="0" u="none" strike="noStrike">
                <a:solidFill>
                  <a:srgbClr val="595959"/>
                </a:solidFill>
                <a:uFillTx/>
                <a:latin typeface="Calibri"/>
              </a:defRPr>
            </a:pPr>
            <a:endParaRPr lang="es-ES"/>
          </a:p>
        </c:txPr>
        <c:crossAx val="10338646"/>
        <c:crossesAt val="0"/>
        <c:auto val="1"/>
        <c:lblAlgn val="ctr"/>
        <c:lblOffset val="100"/>
        <c:noMultiLvlLbl val="0"/>
      </c:catAx>
      <c:valAx>
        <c:axId val="10338646"/>
        <c:scaling>
          <c:orientation val="minMax"/>
        </c:scaling>
        <c:delete val="0"/>
        <c:axPos val="l"/>
        <c:majorGridlines>
          <c:spPr>
            <a:ln w="9360">
              <a:solidFill>
                <a:srgbClr val="D9D9D9"/>
              </a:solidFill>
              <a:round/>
            </a:ln>
          </c:spPr>
        </c:majorGridlines>
        <c:numFmt formatCode="#,##0" sourceLinked="0"/>
        <c:majorTickMark val="none"/>
        <c:minorTickMark val="none"/>
        <c:tickLblPos val="nextTo"/>
        <c:spPr>
          <a:ln w="9360">
            <a:noFill/>
          </a:ln>
        </c:spPr>
        <c:txPr>
          <a:bodyPr/>
          <a:lstStyle/>
          <a:p>
            <a:pPr>
              <a:defRPr lang="es-ES" sz="900" b="0" u="none" strike="noStrike">
                <a:solidFill>
                  <a:srgbClr val="595959"/>
                </a:solidFill>
                <a:uFillTx/>
                <a:latin typeface="Calibri"/>
              </a:defRPr>
            </a:pPr>
            <a:endParaRPr lang="es-ES"/>
          </a:p>
        </c:txPr>
        <c:crossAx val="16170097"/>
        <c:crosses val="autoZero"/>
        <c:crossBetween val="between"/>
      </c:valAx>
      <c:dTable>
        <c:showHorzBorder val="1"/>
        <c:showVertBorder val="1"/>
        <c:showOutline val="1"/>
        <c:showKeys val="1"/>
        <c:spPr>
          <a:noFill/>
          <a:ln w="9360">
            <a:solidFill>
              <a:srgbClr val="D9D9D9"/>
            </a:solidFill>
            <a:round/>
          </a:ln>
        </c:spPr>
        <c:txPr>
          <a:bodyPr/>
          <a:lstStyle/>
          <a:p>
            <a:pPr>
              <a:defRPr lang="es-ES" sz="900" b="0" u="none" strike="noStrike">
                <a:solidFill>
                  <a:srgbClr val="595959"/>
                </a:solidFill>
                <a:uFillTx/>
                <a:latin typeface="Calibri"/>
              </a:defRPr>
            </a:pPr>
            <a:endParaRPr lang="es-ES"/>
          </a:p>
        </c:txPr>
      </c:dTable>
      <c:spPr>
        <a:noFill/>
        <a:ln w="0">
          <a:noFill/>
        </a:ln>
      </c:spPr>
    </c:plotArea>
    <c:plotVisOnly val="1"/>
    <c:dispBlanksAs val="zero"/>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300" b="0" u="none" strike="noStrike">
                <a:uFillTx/>
                <a:latin typeface="Arial"/>
              </a:defRPr>
            </a:pPr>
            <a:r>
              <a:rPr lang="es-ES" sz="1400" b="0" u="none" strike="noStrike">
                <a:solidFill>
                  <a:srgbClr val="595959"/>
                </a:solidFill>
                <a:uFillTx/>
                <a:latin typeface="Calibri"/>
              </a:rPr>
              <a:t>Avituallamiento</a:t>
            </a:r>
          </a:p>
          <a:p>
            <a:pPr>
              <a:defRPr lang="es-ES" sz="1300" b="0" u="none" strike="noStrike">
                <a:uFillTx/>
                <a:latin typeface="Arial"/>
              </a:defRPr>
            </a:pPr>
            <a:r>
              <a:rPr lang="es-ES" sz="1100" b="0" u="none" strike="noStrike">
                <a:solidFill>
                  <a:srgbClr val="595959"/>
                </a:solidFill>
                <a:uFillTx/>
                <a:latin typeface="Calibri"/>
              </a:rPr>
              <a:t>(Tm)</a:t>
            </a:r>
          </a:p>
        </c:rich>
      </c:tx>
      <c:overlay val="0"/>
      <c:spPr>
        <a:noFill/>
        <a:ln w="0">
          <a:noFill/>
        </a:ln>
      </c:spPr>
    </c:title>
    <c:autoTitleDeleted val="0"/>
    <c:plotArea>
      <c:layout/>
      <c:lineChart>
        <c:grouping val="standard"/>
        <c:varyColors val="0"/>
        <c:ser>
          <c:idx val="0"/>
          <c:order val="0"/>
          <c:tx>
            <c:strRef>
              <c:f>'4.10.8'!$B$8</c:f>
              <c:strCache>
                <c:ptCount val="1"/>
                <c:pt idx="0">
                  <c:v>COMBUSTIBLE</c:v>
                </c:pt>
              </c:strCache>
            </c:strRef>
          </c:tx>
          <c:spPr>
            <a:ln w="28440" cap="rnd">
              <a:solidFill>
                <a:srgbClr val="4F81BD"/>
              </a:solidFill>
              <a:round/>
            </a:ln>
          </c:spPr>
          <c:marker>
            <c:symbol val="none"/>
          </c:marker>
          <c:dLbls>
            <c:spPr>
              <a:noFill/>
              <a:ln>
                <a:noFill/>
              </a:ln>
              <a:effectLst/>
            </c:spPr>
            <c:txPr>
              <a:bodyPr wrap="square"/>
              <a:lstStyle/>
              <a:p>
                <a:pPr>
                  <a:defRPr lang="es-ES" sz="1000" b="0" u="none" strike="noStrike">
                    <a:solidFill>
                      <a:srgbClr val="000000"/>
                    </a:solidFill>
                    <a:uFillTx/>
                    <a:latin typeface="Calibri"/>
                  </a:defRPr>
                </a:pPr>
                <a:endParaRPr lang="es-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28440" cap="rnd">
                      <a:solidFill>
                        <a:srgbClr val="000000"/>
                      </a:solidFill>
                    </a:ln>
                  </c:spPr>
                </c15:leaderLines>
              </c:ext>
            </c:extLst>
          </c:dLbls>
          <c:cat>
            <c:numRef>
              <c:f>'4.10.8'!$E$6:$O$6</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'4.10.8'!$E$8:$O$8</c:f>
              <c:numCache>
                <c:formatCode>#,##0</c:formatCode>
                <c:ptCount val="11"/>
                <c:pt idx="0">
                  <c:v>119722</c:v>
                </c:pt>
                <c:pt idx="1">
                  <c:v>119958</c:v>
                </c:pt>
                <c:pt idx="2">
                  <c:v>124420</c:v>
                </c:pt>
                <c:pt idx="3">
                  <c:v>128427</c:v>
                </c:pt>
                <c:pt idx="4">
                  <c:v>163869</c:v>
                </c:pt>
                <c:pt idx="5">
                  <c:v>186428</c:v>
                </c:pt>
                <c:pt idx="6">
                  <c:v>135613</c:v>
                </c:pt>
                <c:pt idx="7">
                  <c:v>190134</c:v>
                </c:pt>
                <c:pt idx="8">
                  <c:v>156675</c:v>
                </c:pt>
                <c:pt idx="9">
                  <c:v>136491</c:v>
                </c:pt>
                <c:pt idx="10">
                  <c:v>141545</c:v>
                </c:pt>
              </c:numCache>
            </c:numRef>
          </c:val>
          <c:smooth val="1"/>
          <c:extLst>
            <c:ext xmlns:c16="http://schemas.microsoft.com/office/drawing/2014/chart" uri="{C3380CC4-5D6E-409C-BE32-E72D297353CC}">
              <c16:uniqueId val="{00000000-D2C9-4F14-9518-53DCFBCBC61A}"/>
            </c:ext>
          </c:extLst>
        </c:ser>
        <c:ser>
          <c:idx val="1"/>
          <c:order val="1"/>
          <c:tx>
            <c:strRef>
              <c:f>'4.10.8'!$B$9</c:f>
              <c:strCache>
                <c:ptCount val="1"/>
                <c:pt idx="0">
                  <c:v>OTROS</c:v>
                </c:pt>
              </c:strCache>
            </c:strRef>
          </c:tx>
          <c:spPr>
            <a:ln w="28440" cap="rnd">
              <a:solidFill>
                <a:srgbClr val="C0504D"/>
              </a:solidFill>
              <a:round/>
            </a:ln>
          </c:spPr>
          <c:marker>
            <c:symbol val="none"/>
          </c:marker>
          <c:dLbls>
            <c:spPr>
              <a:noFill/>
              <a:ln>
                <a:noFill/>
              </a:ln>
              <a:effectLst/>
            </c:spPr>
            <c:txPr>
              <a:bodyPr wrap="square"/>
              <a:lstStyle/>
              <a:p>
                <a:pPr>
                  <a:defRPr lang="es-ES" sz="1000" b="0" u="none" strike="noStrike">
                    <a:solidFill>
                      <a:srgbClr val="000000"/>
                    </a:solidFill>
                    <a:uFillTx/>
                    <a:latin typeface="Calibri"/>
                  </a:defRPr>
                </a:pPr>
                <a:endParaRPr lang="es-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28440" cap="rnd">
                      <a:solidFill>
                        <a:srgbClr val="000000"/>
                      </a:solidFill>
                    </a:ln>
                  </c:spPr>
                </c15:leaderLines>
              </c:ext>
            </c:extLst>
          </c:dLbls>
          <c:cat>
            <c:numRef>
              <c:f>'4.10.8'!$E$6:$O$6</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'4.10.8'!$E$9:$O$9</c:f>
              <c:numCache>
                <c:formatCode>#,##0</c:formatCode>
                <c:ptCount val="11"/>
                <c:pt idx="0">
                  <c:v>21160</c:v>
                </c:pt>
                <c:pt idx="1">
                  <c:v>20886</c:v>
                </c:pt>
                <c:pt idx="2">
                  <c:v>18424</c:v>
                </c:pt>
                <c:pt idx="3">
                  <c:v>19147</c:v>
                </c:pt>
                <c:pt idx="4">
                  <c:v>21034</c:v>
                </c:pt>
                <c:pt idx="5">
                  <c:v>30178</c:v>
                </c:pt>
                <c:pt idx="6">
                  <c:v>21139</c:v>
                </c:pt>
                <c:pt idx="7">
                  <c:v>20618</c:v>
                </c:pt>
                <c:pt idx="8">
                  <c:v>22537</c:v>
                </c:pt>
                <c:pt idx="9">
                  <c:v>33259</c:v>
                </c:pt>
                <c:pt idx="10">
                  <c:v>37432</c:v>
                </c:pt>
              </c:numCache>
            </c:numRef>
          </c:val>
          <c:smooth val="1"/>
          <c:extLst>
            <c:ext xmlns:c16="http://schemas.microsoft.com/office/drawing/2014/chart" uri="{C3380CC4-5D6E-409C-BE32-E72D297353CC}">
              <c16:uniqueId val="{00000001-D2C9-4F14-9518-53DCFBCBC61A}"/>
            </c:ext>
          </c:extLst>
        </c:ser>
        <c:dLbls>
          <c:showLegendKey val="0"/>
          <c:showVal val="0"/>
          <c:showCatName val="0"/>
          <c:showSerName val="0"/>
          <c:showPercent val="0"/>
          <c:showBubbleSize val="0"/>
        </c:dLbls>
        <c:hiLowLines>
          <c:spPr>
            <a:ln w="0">
              <a:noFill/>
            </a:ln>
          </c:spPr>
        </c:hiLowLines>
        <c:smooth val="0"/>
        <c:axId val="68508545"/>
        <c:axId val="69108844"/>
      </c:lineChart>
      <c:catAx>
        <c:axId val="68508545"/>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lang="es-ES" sz="900" b="0" u="none" strike="noStrike">
                <a:solidFill>
                  <a:srgbClr val="595959"/>
                </a:solidFill>
                <a:uFillTx/>
                <a:latin typeface="Calibri"/>
              </a:defRPr>
            </a:pPr>
            <a:endParaRPr lang="es-ES"/>
          </a:p>
        </c:txPr>
        <c:crossAx val="69108844"/>
        <c:crossesAt val="0"/>
        <c:auto val="1"/>
        <c:lblAlgn val="ctr"/>
        <c:lblOffset val="100"/>
        <c:noMultiLvlLbl val="0"/>
      </c:catAx>
      <c:valAx>
        <c:axId val="69108844"/>
        <c:scaling>
          <c:orientation val="minMax"/>
        </c:scaling>
        <c:delete val="0"/>
        <c:axPos val="l"/>
        <c:majorGridlines>
          <c:spPr>
            <a:ln w="9360">
              <a:solidFill>
                <a:srgbClr val="D9D9D9"/>
              </a:solidFill>
              <a:round/>
            </a:ln>
          </c:spPr>
        </c:majorGridlines>
        <c:numFmt formatCode="#,##0" sourceLinked="0"/>
        <c:majorTickMark val="none"/>
        <c:minorTickMark val="none"/>
        <c:tickLblPos val="nextTo"/>
        <c:spPr>
          <a:ln w="9360">
            <a:noFill/>
          </a:ln>
        </c:spPr>
        <c:txPr>
          <a:bodyPr/>
          <a:lstStyle/>
          <a:p>
            <a:pPr>
              <a:defRPr lang="es-ES" sz="900" b="0" u="none" strike="noStrike">
                <a:solidFill>
                  <a:srgbClr val="595959"/>
                </a:solidFill>
                <a:uFillTx/>
                <a:latin typeface="Calibri"/>
              </a:defRPr>
            </a:pPr>
            <a:endParaRPr lang="es-ES"/>
          </a:p>
        </c:txPr>
        <c:crossAx val="68508545"/>
        <c:crosses val="autoZero"/>
        <c:crossBetween val="between"/>
      </c:valAx>
      <c:dTable>
        <c:showHorzBorder val="1"/>
        <c:showVertBorder val="1"/>
        <c:showOutline val="1"/>
        <c:showKeys val="1"/>
        <c:spPr>
          <a:noFill/>
          <a:ln w="9360">
            <a:solidFill>
              <a:srgbClr val="D9D9D9"/>
            </a:solidFill>
            <a:round/>
          </a:ln>
        </c:spPr>
        <c:txPr>
          <a:bodyPr/>
          <a:lstStyle/>
          <a:p>
            <a:pPr>
              <a:defRPr lang="es-ES" sz="900" b="0" u="none" strike="noStrike">
                <a:solidFill>
                  <a:srgbClr val="595959"/>
                </a:solidFill>
                <a:uFillTx/>
                <a:latin typeface="Calibri"/>
              </a:defRPr>
            </a:pPr>
            <a:endParaRPr lang="es-ES"/>
          </a:p>
        </c:txPr>
      </c:dTable>
      <c:spPr>
        <a:noFill/>
        <a:ln w="0">
          <a:noFill/>
        </a:ln>
      </c:spPr>
    </c:plotArea>
    <c:plotVisOnly val="1"/>
    <c:dispBlanksAs val="zero"/>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300" b="0" u="none" strike="noStrike">
                <a:uFillTx/>
                <a:latin typeface="Arial"/>
              </a:defRPr>
            </a:pPr>
            <a:r>
              <a:rPr lang="es-ES" sz="1400" b="0" u="none" strike="noStrike">
                <a:solidFill>
                  <a:srgbClr val="595959"/>
                </a:solidFill>
                <a:uFillTx/>
                <a:latin typeface="Calibri"/>
              </a:rPr>
              <a:t>Pasajeros</a:t>
            </a:r>
          </a:p>
          <a:p>
            <a:pPr>
              <a:defRPr lang="es-ES" sz="1300" b="0" u="none" strike="noStrike">
                <a:uFillTx/>
                <a:latin typeface="Arial"/>
              </a:defRPr>
            </a:pPr>
            <a:r>
              <a:rPr lang="es-ES" sz="1100" b="0" u="none" strike="noStrike">
                <a:solidFill>
                  <a:srgbClr val="595959"/>
                </a:solidFill>
                <a:uFillTx/>
                <a:latin typeface="Calibri"/>
              </a:rPr>
              <a:t>(Número)</a:t>
            </a:r>
          </a:p>
        </c:rich>
      </c:tx>
      <c:overlay val="0"/>
      <c:spPr>
        <a:noFill/>
        <a:ln w="0">
          <a:noFill/>
        </a:ln>
      </c:spPr>
    </c:title>
    <c:autoTitleDeleted val="0"/>
    <c:plotArea>
      <c:layout/>
      <c:barChart>
        <c:barDir val="col"/>
        <c:grouping val="clustered"/>
        <c:varyColors val="0"/>
        <c:ser>
          <c:idx val="0"/>
          <c:order val="0"/>
          <c:tx>
            <c:strRef>
              <c:f>'4.10.9'!$A$8</c:f>
              <c:strCache>
                <c:ptCount val="1"/>
                <c:pt idx="0">
                  <c:v>LÍNEA REGULAR</c:v>
                </c:pt>
              </c:strCache>
            </c:strRef>
          </c:tx>
          <c:spPr>
            <a:solidFill>
              <a:srgbClr val="4F81BD"/>
            </a:solidFill>
            <a:ln w="0">
              <a:noFill/>
            </a:ln>
          </c:spPr>
          <c:invertIfNegative val="0"/>
          <c:dLbls>
            <c:spPr>
              <a:noFill/>
              <a:ln>
                <a:noFill/>
              </a:ln>
              <a:effectLst/>
            </c:spPr>
            <c:txPr>
              <a:bodyPr wrap="square"/>
              <a:lstStyle/>
              <a:p>
                <a:pPr>
                  <a:defRPr lang="es-ES" sz="1000" b="0" u="none" strike="noStrike">
                    <a:solidFill>
                      <a:srgbClr val="000000"/>
                    </a:solidFill>
                    <a:uFillTx/>
                    <a:latin typeface="Calibri"/>
                  </a:defRPr>
                </a:pPr>
                <a:endParaRPr lang="es-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0">
                      <a:solidFill>
                        <a:srgbClr val="000000"/>
                      </a:solidFill>
                    </a:ln>
                  </c:spPr>
                </c15:leaderLines>
              </c:ext>
            </c:extLst>
          </c:dLbls>
          <c:cat>
            <c:numRef>
              <c:f>'4.10.9'!$E$6:$O$6</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'4.10.9'!$E$8:$O$8</c:f>
              <c:numCache>
                <c:formatCode>#,##0</c:formatCode>
                <c:ptCount val="11"/>
                <c:pt idx="0">
                  <c:v>33635</c:v>
                </c:pt>
                <c:pt idx="1">
                  <c:v>33460</c:v>
                </c:pt>
                <c:pt idx="2">
                  <c:v>37287</c:v>
                </c:pt>
                <c:pt idx="3">
                  <c:v>37758</c:v>
                </c:pt>
                <c:pt idx="4">
                  <c:v>37505</c:v>
                </c:pt>
                <c:pt idx="5">
                  <c:v>43244</c:v>
                </c:pt>
                <c:pt idx="6">
                  <c:v>39911</c:v>
                </c:pt>
                <c:pt idx="7">
                  <c:v>48108</c:v>
                </c:pt>
                <c:pt idx="8">
                  <c:v>69665</c:v>
                </c:pt>
                <c:pt idx="9">
                  <c:v>68831</c:v>
                </c:pt>
                <c:pt idx="10">
                  <c:v>55651</c:v>
                </c:pt>
              </c:numCache>
            </c:numRef>
          </c:val>
          <c:extLst>
            <c:ext xmlns:c16="http://schemas.microsoft.com/office/drawing/2014/chart" uri="{C3380CC4-5D6E-409C-BE32-E72D297353CC}">
              <c16:uniqueId val="{00000000-782E-4477-A2CC-D5C948DC1C6E}"/>
            </c:ext>
          </c:extLst>
        </c:ser>
        <c:ser>
          <c:idx val="1"/>
          <c:order val="1"/>
          <c:tx>
            <c:strRef>
              <c:f>'4.10.9'!$A$9</c:f>
              <c:strCache>
                <c:ptCount val="1"/>
                <c:pt idx="0">
                  <c:v>CRUCERO</c:v>
                </c:pt>
              </c:strCache>
            </c:strRef>
          </c:tx>
          <c:spPr>
            <a:solidFill>
              <a:srgbClr val="C0504D"/>
            </a:solidFill>
            <a:ln w="0">
              <a:noFill/>
            </a:ln>
          </c:spPr>
          <c:invertIfNegative val="0"/>
          <c:dLbls>
            <c:spPr>
              <a:noFill/>
              <a:ln>
                <a:noFill/>
              </a:ln>
              <a:effectLst/>
            </c:spPr>
            <c:txPr>
              <a:bodyPr wrap="square"/>
              <a:lstStyle/>
              <a:p>
                <a:pPr>
                  <a:defRPr lang="es-ES" sz="1000" b="0" u="none" strike="noStrike">
                    <a:solidFill>
                      <a:srgbClr val="000000"/>
                    </a:solidFill>
                    <a:uFillTx/>
                    <a:latin typeface="Calibri"/>
                  </a:defRPr>
                </a:pPr>
                <a:endParaRPr lang="es-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0">
                      <a:solidFill>
                        <a:srgbClr val="000000"/>
                      </a:solidFill>
                    </a:ln>
                  </c:spPr>
                </c15:leaderLines>
              </c:ext>
            </c:extLst>
          </c:dLbls>
          <c:cat>
            <c:numRef>
              <c:f>'4.10.9'!$E$6:$O$6</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'4.10.9'!$E$9:$O$9</c:f>
              <c:numCache>
                <c:formatCode>#,##0</c:formatCode>
                <c:ptCount val="11"/>
                <c:pt idx="0">
                  <c:v>0</c:v>
                </c:pt>
                <c:pt idx="1">
                  <c:v>3730</c:v>
                </c:pt>
                <c:pt idx="2">
                  <c:v>19573</c:v>
                </c:pt>
                <c:pt idx="3">
                  <c:v>6359</c:v>
                </c:pt>
                <c:pt idx="4">
                  <c:v>11533</c:v>
                </c:pt>
                <c:pt idx="5">
                  <c:v>1357</c:v>
                </c:pt>
                <c:pt idx="6">
                  <c:v>934</c:v>
                </c:pt>
                <c:pt idx="7">
                  <c:v>584</c:v>
                </c:pt>
                <c:pt idx="8">
                  <c:v>1956</c:v>
                </c:pt>
                <c:pt idx="9">
                  <c:v>2024</c:v>
                </c:pt>
                <c:pt idx="10">
                  <c:v>1656</c:v>
                </c:pt>
              </c:numCache>
            </c:numRef>
          </c:val>
          <c:extLst>
            <c:ext xmlns:c16="http://schemas.microsoft.com/office/drawing/2014/chart" uri="{C3380CC4-5D6E-409C-BE32-E72D297353CC}">
              <c16:uniqueId val="{00000001-782E-4477-A2CC-D5C948DC1C6E}"/>
            </c:ext>
          </c:extLst>
        </c:ser>
        <c:ser>
          <c:idx val="2"/>
          <c:order val="2"/>
          <c:tx>
            <c:strRef>
              <c:f>'4.10.9'!$A$10</c:f>
              <c:strCache>
                <c:ptCount val="1"/>
                <c:pt idx="0">
                  <c:v>INTERIOR</c:v>
                </c:pt>
              </c:strCache>
            </c:strRef>
          </c:tx>
          <c:spPr>
            <a:solidFill>
              <a:srgbClr val="9BBB59"/>
            </a:solidFill>
            <a:ln w="0">
              <a:noFill/>
            </a:ln>
          </c:spPr>
          <c:invertIfNegative val="0"/>
          <c:dLbls>
            <c:spPr>
              <a:noFill/>
              <a:ln>
                <a:noFill/>
              </a:ln>
              <a:effectLst/>
            </c:spPr>
            <c:txPr>
              <a:bodyPr wrap="square"/>
              <a:lstStyle/>
              <a:p>
                <a:pPr>
                  <a:defRPr lang="es-ES" sz="1000" b="0" u="none" strike="noStrike">
                    <a:solidFill>
                      <a:srgbClr val="000000"/>
                    </a:solidFill>
                    <a:uFillTx/>
                    <a:latin typeface="Calibri"/>
                  </a:defRPr>
                </a:pPr>
                <a:endParaRPr lang="es-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0">
                      <a:solidFill>
                        <a:srgbClr val="000000"/>
                      </a:solidFill>
                    </a:ln>
                  </c:spPr>
                </c15:leaderLines>
              </c:ext>
            </c:extLst>
          </c:dLbls>
          <c:cat>
            <c:numRef>
              <c:f>'4.10.9'!$E$6:$O$6</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'4.10.9'!$E$10:$O$10</c:f>
              <c:numCache>
                <c:formatCode>#,##0</c:formatCode>
                <c:ptCount val="11"/>
                <c:pt idx="0">
                  <c:v>14327</c:v>
                </c:pt>
                <c:pt idx="1">
                  <c:v>12507</c:v>
                </c:pt>
                <c:pt idx="2">
                  <c:v>21116</c:v>
                </c:pt>
                <c:pt idx="3">
                  <c:v>21647</c:v>
                </c:pt>
                <c:pt idx="4">
                  <c:v>23445</c:v>
                </c:pt>
                <c:pt idx="5">
                  <c:v>23226</c:v>
                </c:pt>
                <c:pt idx="6">
                  <c:v>10655</c:v>
                </c:pt>
                <c:pt idx="7">
                  <c:v>21383</c:v>
                </c:pt>
                <c:pt idx="8">
                  <c:v>27068</c:v>
                </c:pt>
                <c:pt idx="9">
                  <c:v>23214</c:v>
                </c:pt>
                <c:pt idx="10">
                  <c:v>25278</c:v>
                </c:pt>
              </c:numCache>
            </c:numRef>
          </c:val>
          <c:extLst>
            <c:ext xmlns:c16="http://schemas.microsoft.com/office/drawing/2014/chart" uri="{C3380CC4-5D6E-409C-BE32-E72D297353CC}">
              <c16:uniqueId val="{00000002-782E-4477-A2CC-D5C948DC1C6E}"/>
            </c:ext>
          </c:extLst>
        </c:ser>
        <c:dLbls>
          <c:showLegendKey val="0"/>
          <c:showVal val="0"/>
          <c:showCatName val="0"/>
          <c:showSerName val="0"/>
          <c:showPercent val="0"/>
          <c:showBubbleSize val="0"/>
        </c:dLbls>
        <c:gapWidth val="150"/>
        <c:axId val="84720551"/>
        <c:axId val="9763872"/>
      </c:barChart>
      <c:catAx>
        <c:axId val="84720551"/>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lang="es-ES" sz="900" b="0" u="none" strike="noStrike">
                <a:solidFill>
                  <a:srgbClr val="595959"/>
                </a:solidFill>
                <a:uFillTx/>
                <a:latin typeface="Calibri"/>
              </a:defRPr>
            </a:pPr>
            <a:endParaRPr lang="es-ES"/>
          </a:p>
        </c:txPr>
        <c:crossAx val="9763872"/>
        <c:crosses val="autoZero"/>
        <c:auto val="1"/>
        <c:lblAlgn val="ctr"/>
        <c:lblOffset val="100"/>
        <c:noMultiLvlLbl val="0"/>
      </c:catAx>
      <c:valAx>
        <c:axId val="9763872"/>
        <c:scaling>
          <c:orientation val="minMax"/>
        </c:scaling>
        <c:delete val="0"/>
        <c:axPos val="l"/>
        <c:majorGridlines>
          <c:spPr>
            <a:ln w="9360">
              <a:solidFill>
                <a:srgbClr val="D9D9D9"/>
              </a:solidFill>
              <a:round/>
            </a:ln>
          </c:spPr>
        </c:majorGridlines>
        <c:numFmt formatCode="#,##0" sourceLinked="0"/>
        <c:majorTickMark val="none"/>
        <c:minorTickMark val="none"/>
        <c:tickLblPos val="nextTo"/>
        <c:spPr>
          <a:ln w="9360">
            <a:noFill/>
          </a:ln>
        </c:spPr>
        <c:txPr>
          <a:bodyPr/>
          <a:lstStyle/>
          <a:p>
            <a:pPr>
              <a:defRPr lang="es-ES" sz="900" b="0" u="none" strike="noStrike">
                <a:solidFill>
                  <a:srgbClr val="595959"/>
                </a:solidFill>
                <a:uFillTx/>
                <a:latin typeface="Calibri"/>
              </a:defRPr>
            </a:pPr>
            <a:endParaRPr lang="es-ES"/>
          </a:p>
        </c:txPr>
        <c:crossAx val="84720551"/>
        <c:crosses val="autoZero"/>
        <c:crossBetween val="between"/>
      </c:valAx>
      <c:dTable>
        <c:showHorzBorder val="1"/>
        <c:showVertBorder val="1"/>
        <c:showOutline val="1"/>
        <c:showKeys val="1"/>
        <c:spPr>
          <a:noFill/>
          <a:ln w="9360">
            <a:solidFill>
              <a:srgbClr val="D9D9D9"/>
            </a:solidFill>
            <a:round/>
          </a:ln>
        </c:spPr>
        <c:txPr>
          <a:bodyPr/>
          <a:lstStyle/>
          <a:p>
            <a:pPr>
              <a:defRPr lang="es-ES" sz="900" b="0" u="none" strike="noStrike">
                <a:solidFill>
                  <a:srgbClr val="595959"/>
                </a:solidFill>
                <a:uFillTx/>
                <a:latin typeface="Calibri"/>
              </a:defRPr>
            </a:pPr>
            <a:endParaRPr lang="es-ES"/>
          </a:p>
        </c:txPr>
      </c:dTable>
      <c:spPr>
        <a:noFill/>
        <a:ln w="0">
          <a:noFill/>
        </a:ln>
      </c:spPr>
    </c:plotArea>
    <c:plotVisOnly val="1"/>
    <c:dispBlanksAs val="zero"/>
    <c:showDLblsOverMax val="1"/>
  </c:chart>
  <c:spPr>
    <a:solidFill>
      <a:srgbClr val="FFFFFF"/>
    </a:solidFill>
    <a:ln w="9360">
      <a:solidFill>
        <a:srgbClr val="D9D9D9"/>
      </a:solidFill>
      <a:round/>
    </a:ln>
  </c:spPr>
  <c:printSettings>
    <c:headerFooter/>
    <c:pageMargins b="0.75" l="0.7" r="0.7" t="0.75" header="0.3" footer="0.3"/>
    <c:pageSetup/>
  </c:printSettings>
</c:chartSpace>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6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7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4.xml"/></Relationships>
</file>

<file path=xl/drawings/_rels/drawing7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5.xml"/></Relationships>
</file>

<file path=xl/drawings/_rels/drawing7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6.xml"/></Relationships>
</file>

<file path=xl/drawings/_rels/drawing7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7.xml"/></Relationships>
</file>

<file path=xl/drawings/_rels/drawing7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8.xml"/></Relationships>
</file>

<file path=xl/drawings/_rels/drawing7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9.xml"/></Relationships>
</file>

<file path=xl/drawings/_rels/drawing7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0.xml"/></Relationships>
</file>

<file path=xl/drawings/_rels/drawing7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1.xml"/></Relationships>
</file>

<file path=xl/drawings/_rels/drawing7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80.xml.rels><?xml version="1.0" encoding="UTF-8" standalone="yes"?>
<Relationships xmlns="http://schemas.openxmlformats.org/package/2006/relationships"><Relationship Id="rId1" Type="http://schemas.openxmlformats.org/officeDocument/2006/relationships/image" Target="../media/image1.png"/></Relationships>
</file>

<file path=xl/drawings/_rels/drawing81.xml.rels><?xml version="1.0" encoding="UTF-8" standalone="yes"?>
<Relationships xmlns="http://schemas.openxmlformats.org/package/2006/relationships"><Relationship Id="rId1" Type="http://schemas.openxmlformats.org/officeDocument/2006/relationships/image" Target="../media/image1.png"/></Relationships>
</file>

<file path=xl/drawings/_rels/drawing82.xml.rels><?xml version="1.0" encoding="UTF-8" standalone="yes"?>
<Relationships xmlns="http://schemas.openxmlformats.org/package/2006/relationships"><Relationship Id="rId1" Type="http://schemas.openxmlformats.org/officeDocument/2006/relationships/image" Target="../media/image1.png"/></Relationships>
</file>

<file path=xl/drawings/_rels/drawing83.xml.rels><?xml version="1.0" encoding="UTF-8" standalone="yes"?>
<Relationships xmlns="http://schemas.openxmlformats.org/package/2006/relationships"><Relationship Id="rId1" Type="http://schemas.openxmlformats.org/officeDocument/2006/relationships/image" Target="../media/image1.png"/></Relationships>
</file>

<file path=xl/drawings/_rels/drawing84.xml.rels><?xml version="1.0" encoding="UTF-8" standalone="yes"?>
<Relationships xmlns="http://schemas.openxmlformats.org/package/2006/relationships"><Relationship Id="rId1" Type="http://schemas.openxmlformats.org/officeDocument/2006/relationships/image" Target="../media/image1.png"/></Relationships>
</file>

<file path=xl/drawings/_rels/drawing85.xml.rels><?xml version="1.0" encoding="UTF-8" standalone="yes"?>
<Relationships xmlns="http://schemas.openxmlformats.org/package/2006/relationships"><Relationship Id="rId1" Type="http://schemas.openxmlformats.org/officeDocument/2006/relationships/image" Target="../media/image1.png"/></Relationships>
</file>

<file path=xl/drawings/_rels/drawing86.xml.rels><?xml version="1.0" encoding="UTF-8" standalone="yes"?>
<Relationships xmlns="http://schemas.openxmlformats.org/package/2006/relationships"><Relationship Id="rId1" Type="http://schemas.openxmlformats.org/officeDocument/2006/relationships/image" Target="../media/image1.png"/></Relationships>
</file>

<file path=xl/drawings/_rels/drawing87.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162000</xdr:colOff>
      <xdr:row>0</xdr:row>
      <xdr:rowOff>66600</xdr:rowOff>
    </xdr:from>
    <xdr:to>
      <xdr:col>10</xdr:col>
      <xdr:colOff>96480</xdr:colOff>
      <xdr:row>39</xdr:row>
      <xdr:rowOff>75960</xdr:rowOff>
    </xdr:to>
    <xdr:sp macro="" textlink="">
      <xdr:nvSpPr>
        <xdr:cNvPr id="2" name="CuadroTexto 1">
          <a:extLst>
            <a:ext uri="{FF2B5EF4-FFF2-40B4-BE49-F238E27FC236}">
              <a16:creationId xmlns:a16="http://schemas.microsoft.com/office/drawing/2014/main" id="{00000000-0008-0000-0100-000002000000}"/>
            </a:ext>
          </a:extLst>
        </xdr:cNvPr>
        <xdr:cNvSpPr/>
      </xdr:nvSpPr>
      <xdr:spPr>
        <a:xfrm>
          <a:off x="162000" y="66600"/>
          <a:ext cx="7992720" cy="6324480"/>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es-ES" sz="1100" b="0" u="none" strike="noStrike">
              <a:solidFill>
                <a:schemeClr val="dk1"/>
              </a:solidFill>
              <a:effectLst/>
              <a:uFillTx/>
              <a:latin typeface="Calibri"/>
            </a:rPr>
            <a:t>El ejercicio 2024 ha culminado para el Puerto de Huelva con un volumen total de tráfico de más de 31,1 millones de toneladas, una cifra que representa la consolidación de la senda de crecimiento.</a:t>
          </a:r>
          <a:endParaRPr lang="es-ES" sz="1100" b="0" u="none" strike="noStrike">
            <a:effectLst/>
            <a:uFillTx/>
            <a:latin typeface="Times New Roman"/>
          </a:endParaRPr>
        </a:p>
        <a:p>
          <a:pPr>
            <a:lnSpc>
              <a:spcPct val="100000"/>
            </a:lnSpc>
          </a:pP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Caracterizado por ser un puerto granelero, está experimentando en los últimos años un incremento relevante en los tráficos de mercancía general a través del Muelle Sur con la puesta en marcha de nuevas líneas regulares, tendencia que se ha manifestado en el ascenso del volumen de mercancías, superando 1,7 millones de toneladas, que ha supuesto un aumento del 19% en 2024.</a:t>
          </a:r>
          <a:endParaRPr lang="es-ES" sz="1100" b="0" u="none" strike="noStrike">
            <a:effectLst/>
            <a:uFillTx/>
            <a:latin typeface="Times New Roman"/>
          </a:endParaRPr>
        </a:p>
        <a:p>
          <a:pPr>
            <a:lnSpc>
              <a:spcPct val="100000"/>
            </a:lnSpc>
          </a:pP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Esta apuesta por consolidar los desarrollos logísticos e intermodales responde a uno de los ejes estratégicos del Plan Estratégico 2023-2030 del Puerto de Huelva con visión a 2050, que se suma al prioritario como clúster energético e industrial de impulsar los combustibles limpios, aprovechando su experiencia como primer enclave industrial de la Península. </a:t>
          </a:r>
          <a:endParaRPr lang="es-ES" sz="1100" b="0" u="none" strike="noStrike">
            <a:effectLst/>
            <a:uFillTx/>
            <a:latin typeface="Times New Roman"/>
          </a:endParaRPr>
        </a:p>
        <a:p>
          <a:pPr>
            <a:lnSpc>
              <a:spcPct val="100000"/>
            </a:lnSpc>
          </a:pP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De esta forma, el Puerto de Huelva se prepara para acoger más de una decena de proyectos de hidrógeno y energías limpias, que se prevén poner en marcha en los próximos años en Huelva, mediante distintas actuaciones, poniéndose en valor suelo en la zona de dominio público para el desarrollo de proyectos industriales ligados a los nuevos combustibles. Asimismo, se están potenciando nuevas infraestructuras públicas como el futuro muelle para graneles líquidos, además de la habilitación de la canal para los tráficos asociados, con el fin de facilitar la exportación de estos nuevos combustibles. Completan estas actuaciones la realización de un estudio para el desarrollo de los nuevos servicios de búnkering relacionados con los nuevos combustibles.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En este contexto, el movimiento de graneles líquidos, en el que el Puerto de Huelva es referente en el sur de Europa, continúa un comportamiento alcista, con un volumen anual de más de 23,8 millones de toneladas, lo que conlleva un aumento del 5%.</a:t>
          </a:r>
          <a:endParaRPr lang="es-ES" sz="1100" b="0" u="none" strike="noStrike">
            <a:effectLst/>
            <a:uFillTx/>
            <a:latin typeface="Times New Roman"/>
          </a:endParaRPr>
        </a:p>
        <a:p>
          <a:pPr>
            <a:lnSpc>
              <a:spcPct val="100000"/>
            </a:lnSpc>
          </a:pP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Como puerto sostenible, en el ámbito ambiental destaca el haber logrado un premio significativo a nivel internacional; ‘Working with Nature’, concedido por la Asociación Mundial para las Infraestructuras de la Navegación (PIANC, The World Association for Waterborne Transport Infraestructure). Este galardón, otorgado al proyecto ‘Recuperación de hábitat, uso beneficioso de los dragados y bio-herramientas’ ha premiado el modelo de gestión de los dragados del Puerto de Huelva al aportar beneficios medioambientales al entorno.</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En su objetivo estratégico de fortalecer el compromiso con las personas y la sociedad, el Puerto continúa respaldando a través de la Convocatoria Puerto-Ciudad la labor de distintos colectivos, que llevan a cabo proyectos sociales, culturales-educativos y deportivos.</a:t>
          </a:r>
          <a:endParaRPr lang="es-ES" sz="1100" b="0" u="none" strike="noStrike">
            <a:effectLst/>
            <a:uFillTx/>
            <a:latin typeface="Times New Roman"/>
          </a:endParaRPr>
        </a:p>
        <a:p>
          <a:pPr>
            <a:lnSpc>
              <a:spcPct val="100000"/>
            </a:lnSpc>
          </a:pP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Igualmente, en su afán de avanzar en la integración puerto-ciudad, el Puerto de Huelva desarrolla distintos proyectos encaminados a recuperar su patrimonio histórico y cultural en beneficio de la ciudad, con la rehabilitación del Muelle de Tharsis, la recuperación del entorno del Monumento a Colón, y la anunciada unión del Muelle de la Compañía Río Tinto. </a:t>
          </a:r>
          <a:endParaRPr lang="es-ES" sz="1100" b="0" u="none" strike="noStrike">
            <a:effectLst/>
            <a:uFillTx/>
            <a:latin typeface="Times New Roman"/>
          </a:endParaRPr>
        </a:p>
        <a:p>
          <a:pPr>
            <a:lnSpc>
              <a:spcPct val="100000"/>
            </a:lnSpc>
          </a:pP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Otro hito definitivo en el acercamiento del Puerto a la ciudad lo constituye la remodelación del Muelle de Levante. En este ámbito se ha avanzado en la demolición de edificios obsoletos en este espacio y en la apertura de la dársena norte de la Marina del Odiel.</a:t>
          </a:r>
          <a:endParaRPr lang="es-ES" sz="1100" b="0" u="none" strike="noStrike">
            <a:effectLst/>
            <a:uFillTx/>
            <a:latin typeface="Times New Roman"/>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1783080</xdr:colOff>
      <xdr:row>0</xdr:row>
      <xdr:rowOff>683280</xdr:rowOff>
    </xdr:to>
    <xdr:pic>
      <xdr:nvPicPr>
        <xdr:cNvPr id="10" name="Imagen 9">
          <a:extLst>
            <a:ext uri="{FF2B5EF4-FFF2-40B4-BE49-F238E27FC236}">
              <a16:creationId xmlns:a16="http://schemas.microsoft.com/office/drawing/2014/main" id="{00000000-0008-0000-0A00-00000A000000}"/>
            </a:ext>
          </a:extLst>
        </xdr:cNvPr>
        <xdr:cNvPicPr/>
      </xdr:nvPicPr>
      <xdr:blipFill>
        <a:blip xmlns:r="http://schemas.openxmlformats.org/officeDocument/2006/relationships" r:embed="rId1"/>
        <a:stretch/>
      </xdr:blipFill>
      <xdr:spPr>
        <a:xfrm>
          <a:off x="0" y="0"/>
          <a:ext cx="2588760" cy="683280"/>
        </a:xfrm>
        <a:prstGeom prst="rect">
          <a:avLst/>
        </a:prstGeom>
        <a:noFill/>
        <a:ln w="0">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0</xdr:col>
      <xdr:colOff>2589120</xdr:colOff>
      <xdr:row>0</xdr:row>
      <xdr:rowOff>683280</xdr:rowOff>
    </xdr:to>
    <xdr:pic>
      <xdr:nvPicPr>
        <xdr:cNvPr id="11" name="Imagen 10">
          <a:extLst>
            <a:ext uri="{FF2B5EF4-FFF2-40B4-BE49-F238E27FC236}">
              <a16:creationId xmlns:a16="http://schemas.microsoft.com/office/drawing/2014/main" id="{00000000-0008-0000-0B00-00000B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5040</xdr:colOff>
      <xdr:row>0</xdr:row>
      <xdr:rowOff>0</xdr:rowOff>
    </xdr:from>
    <xdr:to>
      <xdr:col>3</xdr:col>
      <xdr:colOff>891720</xdr:colOff>
      <xdr:row>0</xdr:row>
      <xdr:rowOff>683280</xdr:rowOff>
    </xdr:to>
    <xdr:pic>
      <xdr:nvPicPr>
        <xdr:cNvPr id="12" name="Imagen 11">
          <a:extLst>
            <a:ext uri="{FF2B5EF4-FFF2-40B4-BE49-F238E27FC236}">
              <a16:creationId xmlns:a16="http://schemas.microsoft.com/office/drawing/2014/main" id="{00000000-0008-0000-0C00-00000C000000}"/>
            </a:ext>
          </a:extLst>
        </xdr:cNvPr>
        <xdr:cNvPicPr/>
      </xdr:nvPicPr>
      <xdr:blipFill>
        <a:blip xmlns:r="http://schemas.openxmlformats.org/officeDocument/2006/relationships" r:embed="rId1"/>
        <a:stretch/>
      </xdr:blipFill>
      <xdr:spPr>
        <a:xfrm>
          <a:off x="3871440" y="0"/>
          <a:ext cx="2588760" cy="683280"/>
        </a:xfrm>
        <a:prstGeom prst="rect">
          <a:avLst/>
        </a:prstGeom>
        <a:noFill/>
        <a:ln w="0">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2160</xdr:colOff>
      <xdr:row>0</xdr:row>
      <xdr:rowOff>0</xdr:rowOff>
    </xdr:from>
    <xdr:to>
      <xdr:col>2</xdr:col>
      <xdr:colOff>979200</xdr:colOff>
      <xdr:row>0</xdr:row>
      <xdr:rowOff>683280</xdr:rowOff>
    </xdr:to>
    <xdr:pic>
      <xdr:nvPicPr>
        <xdr:cNvPr id="13" name="Imagen 12">
          <a:extLst>
            <a:ext uri="{FF2B5EF4-FFF2-40B4-BE49-F238E27FC236}">
              <a16:creationId xmlns:a16="http://schemas.microsoft.com/office/drawing/2014/main" id="{00000000-0008-0000-0D00-00000D000000}"/>
            </a:ext>
          </a:extLst>
        </xdr:cNvPr>
        <xdr:cNvPicPr/>
      </xdr:nvPicPr>
      <xdr:blipFill>
        <a:blip xmlns:r="http://schemas.openxmlformats.org/officeDocument/2006/relationships" r:embed="rId1"/>
        <a:stretch/>
      </xdr:blipFill>
      <xdr:spPr>
        <a:xfrm>
          <a:off x="2160" y="0"/>
          <a:ext cx="2588760" cy="683280"/>
        </a:xfrm>
        <a:prstGeom prst="rect">
          <a:avLst/>
        </a:prstGeom>
        <a:noFill/>
        <a:ln w="0">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1</xdr:col>
      <xdr:colOff>505080</xdr:colOff>
      <xdr:row>0</xdr:row>
      <xdr:rowOff>683280</xdr:rowOff>
    </xdr:to>
    <xdr:pic>
      <xdr:nvPicPr>
        <xdr:cNvPr id="14" name="Imagen 13">
          <a:extLst>
            <a:ext uri="{FF2B5EF4-FFF2-40B4-BE49-F238E27FC236}">
              <a16:creationId xmlns:a16="http://schemas.microsoft.com/office/drawing/2014/main" id="{00000000-0008-0000-0E00-00000E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0</xdr:col>
      <xdr:colOff>2589120</xdr:colOff>
      <xdr:row>0</xdr:row>
      <xdr:rowOff>683280</xdr:rowOff>
    </xdr:to>
    <xdr:pic>
      <xdr:nvPicPr>
        <xdr:cNvPr id="15" name="Imagen 14">
          <a:extLst>
            <a:ext uri="{FF2B5EF4-FFF2-40B4-BE49-F238E27FC236}">
              <a16:creationId xmlns:a16="http://schemas.microsoft.com/office/drawing/2014/main" id="{00000000-0008-0000-0F00-00000F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3</xdr:col>
      <xdr:colOff>171720</xdr:colOff>
      <xdr:row>0</xdr:row>
      <xdr:rowOff>683280</xdr:rowOff>
    </xdr:to>
    <xdr:pic>
      <xdr:nvPicPr>
        <xdr:cNvPr id="16" name="Imagen 15">
          <a:extLst>
            <a:ext uri="{FF2B5EF4-FFF2-40B4-BE49-F238E27FC236}">
              <a16:creationId xmlns:a16="http://schemas.microsoft.com/office/drawing/2014/main" id="{00000000-0008-0000-1000-000010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1</xdr:col>
      <xdr:colOff>1245600</xdr:colOff>
      <xdr:row>0</xdr:row>
      <xdr:rowOff>683280</xdr:rowOff>
    </xdr:to>
    <xdr:pic>
      <xdr:nvPicPr>
        <xdr:cNvPr id="17" name="Imagen 16">
          <a:extLst>
            <a:ext uri="{FF2B5EF4-FFF2-40B4-BE49-F238E27FC236}">
              <a16:creationId xmlns:a16="http://schemas.microsoft.com/office/drawing/2014/main" id="{00000000-0008-0000-1100-000011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25560</xdr:colOff>
      <xdr:row>0</xdr:row>
      <xdr:rowOff>0</xdr:rowOff>
    </xdr:from>
    <xdr:to>
      <xdr:col>3</xdr:col>
      <xdr:colOff>831600</xdr:colOff>
      <xdr:row>0</xdr:row>
      <xdr:rowOff>683280</xdr:rowOff>
    </xdr:to>
    <xdr:pic>
      <xdr:nvPicPr>
        <xdr:cNvPr id="18" name="Imagen 17">
          <a:extLst>
            <a:ext uri="{FF2B5EF4-FFF2-40B4-BE49-F238E27FC236}">
              <a16:creationId xmlns:a16="http://schemas.microsoft.com/office/drawing/2014/main" id="{00000000-0008-0000-1200-000012000000}"/>
            </a:ext>
          </a:extLst>
        </xdr:cNvPr>
        <xdr:cNvPicPr/>
      </xdr:nvPicPr>
      <xdr:blipFill>
        <a:blip xmlns:r="http://schemas.openxmlformats.org/officeDocument/2006/relationships" r:embed="rId1"/>
        <a:stretch/>
      </xdr:blipFill>
      <xdr:spPr>
        <a:xfrm>
          <a:off x="4687560" y="0"/>
          <a:ext cx="2588760" cy="683280"/>
        </a:xfrm>
        <a:prstGeom prst="rect">
          <a:avLst/>
        </a:prstGeom>
        <a:noFill/>
        <a:ln w="0">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1</xdr:col>
      <xdr:colOff>736200</xdr:colOff>
      <xdr:row>0</xdr:row>
      <xdr:rowOff>683280</xdr:rowOff>
    </xdr:to>
    <xdr:pic>
      <xdr:nvPicPr>
        <xdr:cNvPr id="19" name="Imagen 18">
          <a:extLst>
            <a:ext uri="{FF2B5EF4-FFF2-40B4-BE49-F238E27FC236}">
              <a16:creationId xmlns:a16="http://schemas.microsoft.com/office/drawing/2014/main" id="{00000000-0008-0000-1300-000013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2590560</xdr:colOff>
      <xdr:row>0</xdr:row>
      <xdr:rowOff>685080</xdr:rowOff>
    </xdr:to>
    <xdr:pic>
      <xdr:nvPicPr>
        <xdr:cNvPr id="2" name="Imagen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tretch/>
      </xdr:blipFill>
      <xdr:spPr>
        <a:xfrm>
          <a:off x="0" y="0"/>
          <a:ext cx="2590560" cy="685080"/>
        </a:xfrm>
        <a:prstGeom prst="rect">
          <a:avLst/>
        </a:prstGeom>
        <a:noFill/>
        <a:ln w="0">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0</xdr:col>
      <xdr:colOff>2589120</xdr:colOff>
      <xdr:row>0</xdr:row>
      <xdr:rowOff>683280</xdr:rowOff>
    </xdr:to>
    <xdr:pic>
      <xdr:nvPicPr>
        <xdr:cNvPr id="20" name="Imagen 19">
          <a:extLst>
            <a:ext uri="{FF2B5EF4-FFF2-40B4-BE49-F238E27FC236}">
              <a16:creationId xmlns:a16="http://schemas.microsoft.com/office/drawing/2014/main" id="{00000000-0008-0000-1400-000014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2</xdr:col>
      <xdr:colOff>977400</xdr:colOff>
      <xdr:row>0</xdr:row>
      <xdr:rowOff>683280</xdr:rowOff>
    </xdr:to>
    <xdr:pic>
      <xdr:nvPicPr>
        <xdr:cNvPr id="21" name="Imagen 20">
          <a:extLst>
            <a:ext uri="{FF2B5EF4-FFF2-40B4-BE49-F238E27FC236}">
              <a16:creationId xmlns:a16="http://schemas.microsoft.com/office/drawing/2014/main" id="{00000000-0008-0000-1500-000015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1</xdr:col>
      <xdr:colOff>605520</xdr:colOff>
      <xdr:row>0</xdr:row>
      <xdr:rowOff>683280</xdr:rowOff>
    </xdr:to>
    <xdr:pic>
      <xdr:nvPicPr>
        <xdr:cNvPr id="22" name="Imagen 21">
          <a:extLst>
            <a:ext uri="{FF2B5EF4-FFF2-40B4-BE49-F238E27FC236}">
              <a16:creationId xmlns:a16="http://schemas.microsoft.com/office/drawing/2014/main" id="{00000000-0008-0000-1600-000016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1</xdr:col>
      <xdr:colOff>343800</xdr:colOff>
      <xdr:row>0</xdr:row>
      <xdr:rowOff>683280</xdr:rowOff>
    </xdr:to>
    <xdr:pic>
      <xdr:nvPicPr>
        <xdr:cNvPr id="23" name="Imagen 22">
          <a:extLst>
            <a:ext uri="{FF2B5EF4-FFF2-40B4-BE49-F238E27FC236}">
              <a16:creationId xmlns:a16="http://schemas.microsoft.com/office/drawing/2014/main" id="{00000000-0008-0000-1700-000017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3</xdr:row>
      <xdr:rowOff>93960</xdr:rowOff>
    </xdr:from>
    <xdr:to>
      <xdr:col>7</xdr:col>
      <xdr:colOff>8280</xdr:colOff>
      <xdr:row>47</xdr:row>
      <xdr:rowOff>360</xdr:rowOff>
    </xdr:to>
    <xdr:sp macro="" textlink="">
      <xdr:nvSpPr>
        <xdr:cNvPr id="24" name="CuadroTexto 5">
          <a:extLst>
            <a:ext uri="{FF2B5EF4-FFF2-40B4-BE49-F238E27FC236}">
              <a16:creationId xmlns:a16="http://schemas.microsoft.com/office/drawing/2014/main" id="{00000000-0008-0000-1800-000018000000}"/>
            </a:ext>
          </a:extLst>
        </xdr:cNvPr>
        <xdr:cNvSpPr/>
      </xdr:nvSpPr>
      <xdr:spPr>
        <a:xfrm>
          <a:off x="0" y="1494000"/>
          <a:ext cx="9020160" cy="8288640"/>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es-ES" sz="1100" b="0" u="none" strike="noStrike">
              <a:solidFill>
                <a:schemeClr val="dk1"/>
              </a:solidFill>
              <a:effectLst/>
              <a:uFillTx/>
              <a:latin typeface="Calibri"/>
            </a:rPr>
            <a:t>Los principales itinerarios de conexión del Puerto de Huelva con su </a:t>
          </a:r>
          <a:r>
            <a:rPr lang="es-ES" sz="1100" b="0" i="1" u="none" strike="noStrike">
              <a:solidFill>
                <a:schemeClr val="dk1"/>
              </a:solidFill>
              <a:effectLst/>
              <a:uFillTx/>
              <a:latin typeface="Calibri"/>
            </a:rPr>
            <a:t>hinterland</a:t>
          </a:r>
          <a:r>
            <a:rPr lang="es-ES" sz="1100" b="0" u="none" strike="noStrike">
              <a:solidFill>
                <a:schemeClr val="dk1"/>
              </a:solidFill>
              <a:effectLst/>
              <a:uFillTx/>
              <a:latin typeface="Calibri"/>
            </a:rPr>
            <a:t> son los siguientes: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A-472 Sevilla-Huelva.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A-49 Sevilla-Huelva-Ayamonte (autopista).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A-492 Aljaraque –N-431.</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N-431 Huelva-Portugal (por Ayamonte).</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N-435 Badajoz-Huelva.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N-442 Huelva-Mazagón.</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H-624 Desde el Puerto Exterior a San Juan del Puerto, circunvalando Palos de la Frontera y Moguer.</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El Puerto de Huelva se desarrolla de forma lineal a lo largo de la ría del Odiel, en la que se disponen los muelles tradicionales a los que se accede a través de vías urbanas como las Avenidas Norte, Sur, Sanlúcar de Barrameda, Real Sociedad Colombina Onubense y Tomás Domínguez Ortiz, y la ría de Huelva que acoge el puerto exterior de carácter industrial.</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La Avenida Francisco Montenegro y el puente sobre el río Tinto unen los muelles interiores con el puerto exterior de Huelva, de tal modo que ambas áreas comparten accesos comunes a pesar de sus diferencias funcionales y la distancia que las separa.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La conexión por carretera con el valle del Guadalquivir y el centro de la península se realiza mediante la A-49 hasta Sevilla, y a partir de ese punto mediante la Autovía de Andalucía N-IV. Esta vía permite por tanto la conexión con la red estatal de gran capacidad.</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La relación con Portugal y la zona occidental de Huelva se establece mediante la N-431 y la A-492, que conectan con el tramo de la autovía A-49 entre Huelva y Portugal.</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 través del puente internacional de Ayamonte se conecta con la red portuguesa que discurre mediante autovía desde la frontera hacia la región del Algarve, enlazando a su vez con la autovía hacia Lisboa. En cuanto al tráfico con Portugal cabe señalar además, que el único puerto portugués que permite grandes calados se localiza en Sines, por lo que el área de influencia de Huelva para ciertos tráficos marítimos puede abarcar el bajo Alentejo y el Algarve Portugués.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Por otro lado, el tráfico procedente de la zona occidental puede acceder al Puerto por la N-431 o por la A-492. Se ha detectado que el tráfico que se dirige a los muelles interiores, en su aproximación a la ciudad, en lugar de emplear la N-431 y el eje Avda. Cristóbal Colón-Paseo Marítimo-Avda. Hispanoamérica, accede a la ciudad por la A-492 (Aljaraque a la N-431) que suponen una reducción significativa de recorrido, por lo que el acceso al puerto se produce desde Aljaraque o Corrales a través del Nuevo puente sobre el Odiel.</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En caso de dirigirse al Puerto Exterior, el tráfico procedente de la zona occidental se canaliza mediante la N-431, circunvala la ciudad por el norte hasta el ramal de la A-49 que une Huelva y después toma la Ronda Suroeste. La conexión con la N-435 (Badajoz - Huelva) se realiza a partir del enlace de Trigueros en la A-49, por lo que esta autovía canaliza los tráficos de acceso a la ciudad, y al puerto, de ambos ejes, constituyendo la principal vía de penetración al área industrial de Huelva. El acceso al puerto exterior desde la A-49 se conecta con la Ronda Suroeste, de doble vía de circulación, que actúa como circunvalación del casco urbano de Huelva, eludiendo el paso por zonas urbanas y desembocando en la N-442, lo que permite el acceso por autovía al Puerto Exterior a través del puente sobre el río Tinto. La N-442 (Huelva-Mazagón) se constituye en la arteria vertebradora del puerto exterior, de especial importancia en los tráficos interiores portuarios e industriales. Esta conexión permite la circulación de Mercancías Peligrosas.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 la hora de evaluar la accesibilidad por carretera al Puerto de Huelva, hay que señalar la importancia del tráfico local y comarcal, ya que cerca del 80 % del tráfico tiene su origen o destino en puntos situados en un radio de 50 Km, correspondientes a la zona industrial aledaña al puerto o instalaciones mineras de la comarca.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La Autoridad Portuaria de Huelva disfruta de una red viaria que sirve sobradamente a sus instalaciones y a la Zona de Servicio. Cabe destacar, como arteria principal, el itinerario constituido por la Avenida de Hispano América, la Avenida Francisco Montenegro (carretera a la Punta del Sebo) y el Puente del Tinto, que enlazan muelles interiores y el Puerto Exterior. El tráfico con origen Portugal, Extremadura o Sevilla, accede, cómodamente, a la Zona de Servicio a partir de la Autopista A-49 o de la CN- 431. Asimismo, el tráfico local discurre con fluidez, en virtud de un entramado suficiente y racional de calzadas y carreteras.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En el cuadro se significan denominaciones y características de las distintas vías a cargo del Organismo:</a:t>
          </a:r>
          <a:endParaRPr lang="es-ES" sz="1100" b="0" u="none" strike="noStrike">
            <a:effectLst/>
            <a:uFillTx/>
            <a:latin typeface="Times New Roman"/>
          </a:endParaRPr>
        </a:p>
      </xdr:txBody>
    </xdr:sp>
    <xdr:clientData/>
  </xdr:twoCellAnchor>
  <xdr:twoCellAnchor>
    <xdr:from>
      <xdr:col>0</xdr:col>
      <xdr:colOff>0</xdr:colOff>
      <xdr:row>3</xdr:row>
      <xdr:rowOff>93960</xdr:rowOff>
    </xdr:from>
    <xdr:to>
      <xdr:col>7</xdr:col>
      <xdr:colOff>8280</xdr:colOff>
      <xdr:row>47</xdr:row>
      <xdr:rowOff>190440</xdr:rowOff>
    </xdr:to>
    <xdr:sp macro="" textlink="">
      <xdr:nvSpPr>
        <xdr:cNvPr id="25" name="CuadroTexto 3">
          <a:extLst>
            <a:ext uri="{FF2B5EF4-FFF2-40B4-BE49-F238E27FC236}">
              <a16:creationId xmlns:a16="http://schemas.microsoft.com/office/drawing/2014/main" id="{00000000-0008-0000-1800-000019000000}"/>
            </a:ext>
          </a:extLst>
        </xdr:cNvPr>
        <xdr:cNvSpPr/>
      </xdr:nvSpPr>
      <xdr:spPr>
        <a:xfrm>
          <a:off x="0" y="1494000"/>
          <a:ext cx="9020160" cy="8478720"/>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es-ES" sz="1100" b="0" u="none" strike="noStrike">
              <a:solidFill>
                <a:schemeClr val="dk1"/>
              </a:solidFill>
              <a:effectLst/>
              <a:uFillTx/>
              <a:latin typeface="Calibri"/>
            </a:rPr>
            <a:t>Los principales itinerarios de conexión del Puerto de Huelva con su </a:t>
          </a:r>
          <a:r>
            <a:rPr lang="es-ES" sz="1100" b="0" i="1" u="none" strike="noStrike">
              <a:solidFill>
                <a:schemeClr val="dk1"/>
              </a:solidFill>
              <a:effectLst/>
              <a:uFillTx/>
              <a:latin typeface="Calibri"/>
            </a:rPr>
            <a:t>hinterland</a:t>
          </a:r>
          <a:r>
            <a:rPr lang="es-ES" sz="1100" b="0" u="none" strike="noStrike">
              <a:solidFill>
                <a:schemeClr val="dk1"/>
              </a:solidFill>
              <a:effectLst/>
              <a:uFillTx/>
              <a:latin typeface="Calibri"/>
            </a:rPr>
            <a:t> son los siguientes: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A-472 Sevilla-Huelva.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A-49 Sevilla-Huelva-Ayamonte (autopista).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A-492 Aljaraque –N-431.</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N-431 Huelva-Portugal (por Ayamonte).</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N-435 Badajoz-Huelva.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N-442 Huelva-Mazagón.</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H-624 Desde el Puerto Exterior a San Juan del Puerto, circunvalando Palos de la Frontera y Moguer.</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El Puerto de Huelva se desarrolla de forma lineal a lo largo de la ría del Odiel, en la que se disponen los muelles tradicionales a los que se accede a través de vías urbanas como las Avenidas Norte, Sur, Sanlúcar de Barrameda, Real Sociedad Colombina Onubense y Tomás Domínguez Ortiz, y la ría de Huelva que acoge el puerto exterior de carácter industrial.</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La Avenida Francisco Montenegro y el puente sobre el río Tinto unen los muelles interiores con el puerto exterior de Huelva, de tal modo que ambas áreas comparten accesos comunes a pesar de sus diferencias funcionales y la distancia que las separa.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La conexión por carretera con el valle del Guadalquivir y el centro de la península se realiza mediante la A-49 hasta Sevilla, y a partir de ese punto mediante la Autovía de Andalucía N-IV. Esta vía permite por tanto la conexión con la red estatal de gran capacidad.</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La relación con Portugal y la zona occidental de Huelva se establece mediante la N-431 y la A-492, que conectan con el tramo de la autovía A-49 entre Huelva y Portugal.</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 través del puente internacional de Ayamonte se conecta con la red portuguesa que discurre mediante autovía desde la frontera hacia la región del Algarve, enlazando a su vez con la autovía hacia Lisboa. En cuanto al tráfico con Portugal cabe señalar además, que el único puerto portugués que permite grandes calados se localiza en Sines, por lo que el área de influencia de Huelva para ciertos tráficos marítimos puede abarcar el bajo Alentejo y el Algarve Portugués.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Por otro lado, el tráfico procedente de la zona occidental puede acceder al Puerto por la N-431 o por la A-492. Se ha detectado que el tráfico que se dirige a los muelles interiores, en su aproximación a la ciudad, en lugar de emplear la N-431 y el eje Avda. Cristóbal Colón-Paseo Marítimo-Avda. Hispanoamérica, accede a la ciudad por la A-492 (Aljaraque a la N-431) que suponen una reducción significativa de recorrido, por lo que el acceso al puerto se produce desde Aljaraque o Corrales a través del Nuevo puente sobre el Odiel.</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En caso de dirigirse al Puerto Exterior, el tráfico procedente de la zona occidental se canaliza mediante la N-431, circunvala la ciudad por el norte hasta el ramal de la A-49 que une Huelva y después toma la Ronda Suroeste. La conexión con la N-435 (Badajoz - Huelva) se realiza a partir del enlace de Trigueros en la A-49, por lo que esta autovía canaliza los tráficos de acceso a la ciudad, y al puerto, de ambos ejes, constituyendo la principal vía de penetración al área industrial de Huelva. El acceso al puerto exterior desde la A-49 se conecta con la Ronda Suroeste, de doble vía de circulación, que actúa como circunvalación del casco urbano de Huelva, eludiendo el paso por zonas urbanas y desembocando en la N-442, lo que permite el acceso por autovía al Puerto Exterior a través del puente sobre el río Tinto. La N-442 (Huelva-Mazagón) se constituye en la arteria vertebradora del puerto exterior, de especial importancia en los tráficos interiores portuarios e industriales. Esta conexión permite la circulación de Mercancías Peligrosas.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 la hora de evaluar la accesibilidad por carretera al Puerto de Huelva, hay que señalar la importancia del tráfico local y comarcal, ya que cerca del 80 % del tráfico tiene su origen o destino en puntos situados en un radio de 50 Km, correspondientes a la zona industrial aledaña al puerto o instalaciones mineras de la comarca.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La Autoridad Portuaria de Huelva disfruta de una red viaria que sirve sobradamente a sus instalaciones y a la Zona de Servicio. Cabe destacar, como arteria principal, el itinerario constituido por la Avenida de Hispano América, la Avenida Francisco Montenegro (carretera a la Punta del Sebo) y el Puente del Tinto, que enlazan muelles interiores y el Puerto Exterior. El tráfico con origen Portugal, Extremadura o Sevilla, accede, cómodamente, a la Zona de Servicio a partir de la Autopista A-49 o de la CN- 431. Asimismo, el tráfico local discurre con fluidez, en virtud de un entramado suficiente y racional de calzadas y carreteras.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En el cuadro se significan denominaciones y características de las distintas vías a cargo del Organismo:</a:t>
          </a:r>
          <a:endParaRPr lang="es-ES" sz="1100" b="0" u="none" strike="noStrike">
            <a:effectLst/>
            <a:uFillTx/>
            <a:latin typeface="Times New Roman"/>
          </a:endParaRPr>
        </a:p>
      </xdr:txBody>
    </xdr:sp>
    <xdr:clientData/>
  </xdr:twoCellAnchor>
  <xdr:twoCellAnchor>
    <xdr:from>
      <xdr:col>0</xdr:col>
      <xdr:colOff>0</xdr:colOff>
      <xdr:row>3</xdr:row>
      <xdr:rowOff>93960</xdr:rowOff>
    </xdr:from>
    <xdr:to>
      <xdr:col>6</xdr:col>
      <xdr:colOff>803880</xdr:colOff>
      <xdr:row>47</xdr:row>
      <xdr:rowOff>70920</xdr:rowOff>
    </xdr:to>
    <xdr:sp macro="" textlink="">
      <xdr:nvSpPr>
        <xdr:cNvPr id="26" name="CuadroTexto 7">
          <a:extLst>
            <a:ext uri="{FF2B5EF4-FFF2-40B4-BE49-F238E27FC236}">
              <a16:creationId xmlns:a16="http://schemas.microsoft.com/office/drawing/2014/main" id="{00000000-0008-0000-1800-00001A000000}"/>
            </a:ext>
          </a:extLst>
        </xdr:cNvPr>
        <xdr:cNvSpPr/>
      </xdr:nvSpPr>
      <xdr:spPr>
        <a:xfrm>
          <a:off x="0" y="1494000"/>
          <a:ext cx="9010080" cy="8359200"/>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es-ES" sz="1100" b="0" u="none" strike="noStrike">
              <a:solidFill>
                <a:schemeClr val="dk1"/>
              </a:solidFill>
              <a:effectLst/>
              <a:uFillTx/>
              <a:latin typeface="Calibri"/>
            </a:rPr>
            <a:t>Los principales itinerarios de conexión del Puerto de Huelva con su </a:t>
          </a:r>
          <a:r>
            <a:rPr lang="es-ES" sz="1100" b="0" i="1" u="none" strike="noStrike">
              <a:solidFill>
                <a:schemeClr val="dk1"/>
              </a:solidFill>
              <a:effectLst/>
              <a:uFillTx/>
              <a:latin typeface="Calibri"/>
            </a:rPr>
            <a:t>hinterland</a:t>
          </a:r>
          <a:r>
            <a:rPr lang="es-ES" sz="1100" b="0" u="none" strike="noStrike">
              <a:solidFill>
                <a:schemeClr val="dk1"/>
              </a:solidFill>
              <a:effectLst/>
              <a:uFillTx/>
              <a:latin typeface="Calibri"/>
            </a:rPr>
            <a:t> son los siguientes: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A-472 Sevilla-Huelva.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A-49 Sevilla-Huelva-Ayamonte (autopista).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A-492 Aljaraque –N-431.</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N-431 Huelva-Portugal (por Ayamonte).</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N-435 Badajoz-Huelva.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N-442 Huelva-Mazagón.</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H-624 Desde el Puerto Exterior a San Juan del Puerto, circunvalando Palos de la Frontera y Moguer.</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El Puerto de Huelva se desarrolla de forma lineal a lo largo de la ría del Odiel, en la que se disponen los muelles tradicionales a los que se accede a través de vías urbanas como las Avenidas Norte, Sur, Sanlúcar de Barrameda, Real Sociedad Colombina Onubense y Tomás Domínguez Ortiz, y la ría de Huelva que acoge el puerto exterior de carácter industrial.</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La Avenida Francisco Montenegro y el puente sobre el río Tinto unen los muelles interiores con el puerto exterior de Huelva, de tal modo que ambas áreas comparten accesos comunes a pesar de sus diferencias funcionales y la distancia que las separa.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La conexión por carretera con el valle del Guadalquivir y el centro de la península se realiza mediante la A-49 hasta Sevilla, y a partir de ese punto mediante la Autovía de Andalucía N-IV. Esta vía permite por tanto la conexión con la red estatal de gran capacidad.</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La relación con Portugal y la zona occidental de Huelva se establece mediante la N-431 y la A-492, que conectan con el tramo de la autovía A-49 entre Huelva y Portugal.</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 través del puente internacional de Ayamonte se conecta con la red portuguesa que discurre mediante autovía desde la frontera hacia la región del Algarve, enlazando a su vez con la autovía hacia Lisboa. En cuanto al tráfico con Portugal cabe señalar además, que el único puerto portugués que permite grandes calados se localiza en Sines, por lo que el área de influencia de Huelva para ciertos tráficos marítimos puede abarcar el bajo Alentejo y el Algarve Portugués.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Por otro lado, el tráfico procedente de la zona occidental puede acceder al Puerto por la N-431 o por la A-492. Se ha detectado que el tráfico que se dirige a los muelles interiores, en su aproximación a la ciudad, en lugar de emplear la N-431 y el eje Avda. Cristóbal Colón-Paseo Marítimo-Avda. Hispanoamérica, accede a la ciudad por la A-492 (Aljaraque a la N-431) que suponen una reducción significativa de recorrido, por lo que el acceso al puerto se produce desde Aljaraque o Corrales a través del Nuevo puente sobre el Odiel.</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En caso de dirigirse al Puerto Exterior, el tráfico procedente de la zona occidental se canaliza mediante la N-431, circunvala la ciudad por el norte hasta el ramal de la A-49 que une Huelva y después toma la Ronda Suroeste. La conexión con la N-435 (Badajoz - Huelva) se realiza a partir del enlace de Trigueros en la A-49, por lo que esta autovía canaliza los tráficos de acceso a la ciudad, y al puerto, de ambos ejes, constituyendo la principal vía de penetración al área industrial de Huelva. El acceso al puerto exterior desde la A-49 se conecta con la Ronda Suroeste, de doble vía de circulación, que actúa como circunvalación del casco urbano de Huelva, eludiendo el paso por zonas urbanas y desembocando en la N-442, lo que permite el acceso por autovía al Puerto Exterior a través del puente sobre el río Tinto. La N-442 (Huelva-Mazagón) se constituye en la arteria vertebradora del puerto exterior, de especial importancia en los tráficos interiores portuarios e industriales. Esta conexión permite la circulación de Mercancías Peligrosas.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 la hora de evaluar la accesibilidad por carretera al Puerto de Huelva, hay que señalar la importancia del tráfico local y comarcal, ya que cerca del 80 % del tráfico tiene su origen o destino en puntos situados en un radio de 50 Km, correspondientes a la zona industrial aledaña al puerto o instalaciones mineras de la comarca.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La Autoridad Portuaria de Huelva disfruta de una red viaria que sirve sobradamente a sus instalaciones y a la Zona de Servicio. Cabe destacar, como arteria principal, el itinerario constituido por la Avenida de Hispano América, la Avenida Francisco Montenegro (carretera a la Punta del Sebo) y el Puente del Tinto, que enlazan muelles interiores y el Puerto Exterior. El tráfico con origen Portugal, Extremadura o Sevilla, accede, cómodamente, a la Zona de Servicio a partir de la Autopista A-49 o de la CN- 431. Asimismo, el tráfico local discurre con fluidez, en virtud de un entramado suficiente y racional de calzadas y carreteras.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En el cuadro se significan denominaciones y características de las distintas vías a cargo del Organismo:</a:t>
          </a:r>
          <a:endParaRPr lang="es-ES" sz="1100" b="0" u="none" strike="noStrike">
            <a:effectLst/>
            <a:uFillTx/>
            <a:latin typeface="Times New Roman"/>
          </a:endParaRPr>
        </a:p>
      </xdr:txBody>
    </xdr:sp>
    <xdr:clientData/>
  </xdr:twoCellAnchor>
  <xdr:twoCellAnchor>
    <xdr:from>
      <xdr:col>0</xdr:col>
      <xdr:colOff>0</xdr:colOff>
      <xdr:row>3</xdr:row>
      <xdr:rowOff>93960</xdr:rowOff>
    </xdr:from>
    <xdr:to>
      <xdr:col>6</xdr:col>
      <xdr:colOff>803880</xdr:colOff>
      <xdr:row>46</xdr:row>
      <xdr:rowOff>82800</xdr:rowOff>
    </xdr:to>
    <xdr:sp macro="" textlink="">
      <xdr:nvSpPr>
        <xdr:cNvPr id="27" name="CuadroTexto 9">
          <a:extLst>
            <a:ext uri="{FF2B5EF4-FFF2-40B4-BE49-F238E27FC236}">
              <a16:creationId xmlns:a16="http://schemas.microsoft.com/office/drawing/2014/main" id="{00000000-0008-0000-1800-00001B000000}"/>
            </a:ext>
          </a:extLst>
        </xdr:cNvPr>
        <xdr:cNvSpPr/>
      </xdr:nvSpPr>
      <xdr:spPr>
        <a:xfrm>
          <a:off x="0" y="1494000"/>
          <a:ext cx="9010080" cy="8180640"/>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es-ES" sz="1100" b="0" u="none" strike="noStrike">
              <a:solidFill>
                <a:schemeClr val="dk1"/>
              </a:solidFill>
              <a:effectLst/>
              <a:uFillTx/>
              <a:latin typeface="Calibri"/>
            </a:rPr>
            <a:t>Los principales itinerarios de conexión del Puerto de Huelva con su </a:t>
          </a:r>
          <a:r>
            <a:rPr lang="es-ES" sz="1100" b="0" i="1" u="none" strike="noStrike">
              <a:solidFill>
                <a:schemeClr val="dk1"/>
              </a:solidFill>
              <a:effectLst/>
              <a:uFillTx/>
              <a:latin typeface="Calibri"/>
            </a:rPr>
            <a:t>hinterland</a:t>
          </a:r>
          <a:r>
            <a:rPr lang="es-ES" sz="1100" b="0" u="none" strike="noStrike">
              <a:solidFill>
                <a:schemeClr val="dk1"/>
              </a:solidFill>
              <a:effectLst/>
              <a:uFillTx/>
              <a:latin typeface="Calibri"/>
            </a:rPr>
            <a:t> son los siguientes: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A-472 Sevilla-Huelva.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A-49 Sevilla-Huelva-Ayamonte (autopista).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A-492 Aljaraque –N-431.</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N-431 Huelva-Portugal (por Ayamonte).</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N-435 Badajoz-Huelva.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N-442 Huelva-Mazagón.</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H-624 Desde el Puerto Exterior a San Juan del Puerto, circunvalando Palos de la Frontera y Moguer.</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El Puerto de Huelva se desarrolla de forma lineal a lo largo de la ría del Odiel, en la que se disponen los muelles tradicionales a los que se accede a través de vías urbanas como las Avenidas Norte, Sur, Sanlúcar de Barrameda, Real Sociedad Colombina Onubense y Tomás Domínguez Ortiz, y la ría de Huelva que acoge el puerto exterior de carácter industrial.</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La Avenida Francisco Montenegro y el puente sobre el río Tinto unen los muelles interiores con el puerto exterior de Huelva, de tal modo que ambas áreas comparten accesos comunes a pesar de sus diferencias funcionales y la distancia que las separa.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La conexión por carretera con el valle del Guadalquivir y el centro de la península se realiza mediante la A-49 hasta Sevilla, y a partir de ese punto mediante la Autovía de Andalucía N-IV. Esta vía permite por tanto la conexión con la red estatal de gran capacidad.</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La relación con Portugal y la zona occidental de Huelva se establece mediante la N-431 y la A-492, que conectan con el tramo de la autovía A-49 entre Huelva y Portugal.</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 través del puente internacional de Ayamonte se conecta con la red portuguesa que discurre mediante autovía desde la frontera hacia la región del Algarve, enlazando a su vez con la autovía hacia Lisboa. En cuanto al tráfico con Portugal cabe señalar además, que el único puerto portugués que permite grandes calados se localiza en Sines, por lo que el área de influencia de Huelva para ciertos tráficos marítimos puede abarcar el bajo Alentejo y el Algarve Portugués.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Por otro lado, el tráfico procedente de la zona occidental puede acceder al Puerto por la N-431 o por la A-492. Se ha detectado que el tráfico que se dirige a los muelles interiores, en su aproximación a la ciudad, en lugar de emplear la N-431 y el eje Avda. Cristóbal Colón-Paseo Marítimo-Avda. Hispanoamérica, accede a la ciudad por la A-492 (Aljaraque a la N-431) que suponen una reducción significativa de recorrido, por lo que el acceso al puerto se produce desde Aljaraque o Corrales a través del Nuevo puente sobre el Odiel.</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En caso de dirigirse al Puerto Exterior, el tráfico procedente de la zona occidental se canaliza mediante la N-431, circunvala la ciudad por el norte hasta el ramal de la A-49 que une Huelva y después toma la Ronda Suroeste. La conexión con la N-435 (Badajoz - Huelva) se realiza a partir del enlace de Trigueros en la A-49, por lo que esta autovía canaliza los tráficos de acceso a la ciudad, y al puerto, de ambos ejes, constituyendo la principal vía de penetración al área industrial de Huelva. El acceso al puerto exterior desde la A-49 se conecta con la Ronda Suroeste, de doble vía de circulación, que actúa como circunvalación del casco urbano de Huelva, eludiendo el paso por zonas urbanas y desembocando en la N-442, lo que permite el acceso por autovía al Puerto Exterior a través del puente sobre el río Tinto. La N-442 (Huelva-Mazagón) se constituye en la arteria vertebradora del puerto exterior, de especial importancia en los tráficos interiores portuarios e industriales. Esta conexión permite la circulación de Mercancías Peligrosas.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 la hora de evaluar la accesibilidad por carretera al Puerto de Huelva, hay que señalar la importancia del tráfico local y comarcal, ya que cerca del 80 % del tráfico tiene su origen o destino en puntos situados en un radio de 50 Km, correspondientes a la zona industrial aledaña al puerto o instalaciones mineras de la comarca.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La Autoridad Portuaria de Huelva disfruta de una red viaria que sirve sobradamente a sus instalaciones y a la Zona de Servicio. Cabe destacar, como arteria principal, el itinerario constituido por la Avenida de Hispano América, la Avenida Francisco Montenegro (carretera a la Punta del Sebo) y el Puente del Tinto, que enlazan muelles interiores y el Puerto Exterior. El tráfico con origen Portugal, Extremadura o Sevilla, accede, cómodamente, a la Zona de Servicio a partir de la Autopista A-49 o de la CN- 431. Asimismo, el tráfico local discurre con fluidez, en virtud de un entramado suficiente y racional de calzadas y carreteras.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En el cuadro se significan denominaciones y características de las distintas vías a cargo del Organismo:</a:t>
          </a:r>
          <a:endParaRPr lang="es-ES" sz="1100" b="0" u="none" strike="noStrike">
            <a:effectLst/>
            <a:uFillTx/>
            <a:latin typeface="Times New Roman"/>
          </a:endParaRPr>
        </a:p>
      </xdr:txBody>
    </xdr:sp>
    <xdr:clientData/>
  </xdr:twoCellAnchor>
  <xdr:twoCellAnchor>
    <xdr:from>
      <xdr:col>0</xdr:col>
      <xdr:colOff>0</xdr:colOff>
      <xdr:row>3</xdr:row>
      <xdr:rowOff>93960</xdr:rowOff>
    </xdr:from>
    <xdr:to>
      <xdr:col>7</xdr:col>
      <xdr:colOff>8280</xdr:colOff>
      <xdr:row>46</xdr:row>
      <xdr:rowOff>118440</xdr:rowOff>
    </xdr:to>
    <xdr:sp macro="" textlink="">
      <xdr:nvSpPr>
        <xdr:cNvPr id="28" name="CuadroTexto 11">
          <a:extLst>
            <a:ext uri="{FF2B5EF4-FFF2-40B4-BE49-F238E27FC236}">
              <a16:creationId xmlns:a16="http://schemas.microsoft.com/office/drawing/2014/main" id="{00000000-0008-0000-1800-00001C000000}"/>
            </a:ext>
          </a:extLst>
        </xdr:cNvPr>
        <xdr:cNvSpPr/>
      </xdr:nvSpPr>
      <xdr:spPr>
        <a:xfrm>
          <a:off x="0" y="1494000"/>
          <a:ext cx="9020160" cy="8216280"/>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es-ES" sz="1100" b="0" u="none" strike="noStrike">
              <a:solidFill>
                <a:schemeClr val="dk1"/>
              </a:solidFill>
              <a:effectLst/>
              <a:uFillTx/>
              <a:latin typeface="Calibri"/>
            </a:rPr>
            <a:t>Los principales itinerarios de conexión del Puerto de Huelva con su </a:t>
          </a:r>
          <a:r>
            <a:rPr lang="es-ES" sz="1100" b="0" i="1" u="none" strike="noStrike">
              <a:solidFill>
                <a:schemeClr val="dk1"/>
              </a:solidFill>
              <a:effectLst/>
              <a:uFillTx/>
              <a:latin typeface="Calibri"/>
            </a:rPr>
            <a:t>hinterland</a:t>
          </a:r>
          <a:r>
            <a:rPr lang="es-ES" sz="1100" b="0" u="none" strike="noStrike">
              <a:solidFill>
                <a:schemeClr val="dk1"/>
              </a:solidFill>
              <a:effectLst/>
              <a:uFillTx/>
              <a:latin typeface="Calibri"/>
            </a:rPr>
            <a:t> son los siguientes: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A-472 Sevilla-Huelva.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A-49 Sevilla-Huelva-Ayamonte (autopista).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A-492 Aljaraque –N-431.</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N-431 Huelva-Portugal (por Ayamonte).</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N-435 Badajoz-Huelva.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N-442 Huelva-Mazagón.</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H-624 Desde el Puerto Exterior a San Juan del Puerto, circunvalando Palos de la Frontera y Moguer.</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El Puerto de Huelva se desarrolla de forma lineal a lo largo de la ría del Odiel, en la que se disponen los muelles tradicionales a los que se accede a través de vías urbanas como las Avenidas Norte, Sur, Sanlúcar de Barrameda, Real Sociedad Colombina Onubense y Tomás Domínguez Ortiz, y la ría de Huelva que acoge el puerto exterior de carácter industrial.</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La Avenida Francisco Montenegro y el puente sobre el río Tinto unen los muelles interiores con el puerto exterior de Huelva, de tal modo que ambas áreas comparten accesos comunes a pesar de sus diferencias funcionales y la distancia que las separa.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La conexión por carretera con el valle del Guadalquivir y el centro de la península se realiza mediante la A-49 hasta Sevilla, y a partir de ese punto mediante la Autovía de Andalucía N-IV. Esta vía permite por tanto la conexión con la red estatal de gran capacidad.</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La relación con Portugal y la zona occidental de Huelva se establece mediante la N-431 y la A-492, que conectan con el tramo de la autovía A-49 entre Huelva y Portugal.</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 través del puente internacional de Ayamonte se conecta con la red portuguesa que discurre mediante autovía desde la frontera hacia la región del Algarve, enlazando a su vez con la autovía hacia Lisboa. En cuanto al tráfico con Portugal cabe señalar además, que el único puerto portugués que permite grandes calados se localiza en Sines, por lo que el área de influencia de Huelva para ciertos tráficos marítimos puede abarcar el bajo Alentejo y el Algarve Portugués.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Por otro lado, el tráfico procedente de la zona occidental puede acceder al Puerto por la N-431 o por la A-492. Se ha detectado que el tráfico que se dirige a los muelles interiores, en su aproximación a la ciudad, en lugar de emplear la N-431 y el eje Avda. Cristóbal Colón-Paseo Marítimo-Avda. Hispanoamérica, accede a la ciudad por la A-492 (Aljaraque a la N-431) que suponen una reducción significativa de recorrido, por lo que el acceso al puerto se produce desde Aljaraque o Corrales a través del Nuevo puente sobre el Odiel.</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En caso de dirigirse al Puerto Exterior, el tráfico procedente de la zona occidental se canaliza mediante la N-431, circunvala la ciudad por el norte hasta el ramal de la A-49 que une Huelva y después toma la Ronda Suroeste. La conexión con la N-435 (Badajoz - Huelva) se realiza a partir del enlace de Trigueros en la A-49, por lo que esta autovía canaliza los tráficos de acceso a la ciudad, y al puerto, de ambos ejes, constituyendo la principal vía de penetración al área industrial de Huelva. El acceso al puerto exterior desde la A-49 se conecta con la Ronda Suroeste, de doble vía de circulación, que actúa como circunvalación del casco urbano de Huelva, eludiendo el paso por zonas urbanas y desembocando en la N-442, lo que permite el acceso por autovía al Puerto Exterior a través del puente sobre el río Tinto. La N-442 (Huelva-Mazagón) se constituye en la arteria vertebradora del puerto exterior, de especial importancia en los tráficos interiores portuarios e industriales. Esta conexión permite la circulación de Mercancías Peligrosas.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 la hora de evaluar la accesibilidad por carretera al Puerto de Huelva, hay que señalar la importancia del tráfico local y comarcal, ya que cerca del 80 % del tráfico tiene su origen o destino en puntos situados en un radio de 50 Km, correspondientes a la zona industrial aledaña al puerto o instalaciones mineras de la comarca.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La Autoridad Portuaria de Huelva disfruta de una red viaria que sirve sobradamente a sus instalaciones y a la Zona de Servicio. Cabe destacar, como arteria principal, el itinerario constituido por la Avenida de Hispano América, la Avenida Francisco Montenegro (carretera a la Punta del Sebo) y el Puente del Tinto, que enlazan muelles interiores y el Puerto Exterior. El tráfico con origen Portugal, Extremadura o Sevilla, accede, cómodamente, a la Zona de Servicio a partir de la Autopista A-49 o de la CN- 431. Asimismo, el tráfico local discurre con fluidez, en virtud de un entramado suficiente y racional de calzadas y carreteras.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En el cuadro se significan denominaciones y características de las distintas vías a cargo del Organismo:</a:t>
          </a:r>
          <a:endParaRPr lang="es-ES" sz="1100" b="0" u="none" strike="noStrike">
            <a:effectLst/>
            <a:uFillTx/>
            <a:latin typeface="Times New Roman"/>
          </a:endParaRPr>
        </a:p>
      </xdr:txBody>
    </xdr:sp>
    <xdr:clientData/>
  </xdr:twoCellAnchor>
  <xdr:twoCellAnchor>
    <xdr:from>
      <xdr:col>0</xdr:col>
      <xdr:colOff>0</xdr:colOff>
      <xdr:row>3</xdr:row>
      <xdr:rowOff>93960</xdr:rowOff>
    </xdr:from>
    <xdr:to>
      <xdr:col>7</xdr:col>
      <xdr:colOff>8280</xdr:colOff>
      <xdr:row>45</xdr:row>
      <xdr:rowOff>82440</xdr:rowOff>
    </xdr:to>
    <xdr:sp macro="" textlink="">
      <xdr:nvSpPr>
        <xdr:cNvPr id="29" name="CuadroTexto 12">
          <a:extLst>
            <a:ext uri="{FF2B5EF4-FFF2-40B4-BE49-F238E27FC236}">
              <a16:creationId xmlns:a16="http://schemas.microsoft.com/office/drawing/2014/main" id="{00000000-0008-0000-1800-00001D000000}"/>
            </a:ext>
          </a:extLst>
        </xdr:cNvPr>
        <xdr:cNvSpPr/>
      </xdr:nvSpPr>
      <xdr:spPr>
        <a:xfrm>
          <a:off x="0" y="1494000"/>
          <a:ext cx="9020160" cy="7989480"/>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es-ES" sz="1100" b="0" u="none" strike="noStrike">
              <a:solidFill>
                <a:schemeClr val="dk1"/>
              </a:solidFill>
              <a:effectLst/>
              <a:uFillTx/>
              <a:latin typeface="Calibri"/>
            </a:rPr>
            <a:t>Los principales itinerarios de conexión del Puerto de Huelva con su </a:t>
          </a:r>
          <a:r>
            <a:rPr lang="es-ES" sz="1100" b="0" i="1" u="none" strike="noStrike">
              <a:solidFill>
                <a:schemeClr val="dk1"/>
              </a:solidFill>
              <a:effectLst/>
              <a:uFillTx/>
              <a:latin typeface="Calibri"/>
            </a:rPr>
            <a:t>hinterland</a:t>
          </a:r>
          <a:r>
            <a:rPr lang="es-ES" sz="1100" b="0" u="none" strike="noStrike">
              <a:solidFill>
                <a:schemeClr val="dk1"/>
              </a:solidFill>
              <a:effectLst/>
              <a:uFillTx/>
              <a:latin typeface="Calibri"/>
            </a:rPr>
            <a:t> son los siguientes: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A-472 Sevilla-Huelva.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A-49 Sevilla-Huelva-Ayamonte (autopista).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A-492 Aljaraque –N-431.</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N-431 Huelva-Portugal (por Ayamonte).</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N-435 Badajoz-Huelva.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N-442 Huelva-Mazagón.</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H-624 Desde el Puerto Exterior a San Juan del Puerto, circunvalando Palos de la Frontera y Moguer.</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El Puerto de Huelva se desarrolla de forma lineal a lo largo de la ría del Odiel, en la que se disponen los muelles tradicionales a los que se accede a través de vías urbanas como las Avenidas Norte, Sur, Sanlúcar de Barrameda, Real Sociedad Colombina Onubense y Tomás Domínguez Ortiz, y la ría de Huelva que acoge el puerto exterior de carácter industrial.</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La Avenida Francisco Montenegro y el puente sobre el río Tinto unen los muelles interiores con el puerto exterior de Huelva, de tal modo que ambas áreas comparten accesos comunes a pesar de sus diferencias funcionales y la distancia que las separa.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La conexión por carretera con el valle del Guadalquivir y el centro de la península se realiza mediante la A-49 hasta Sevilla, y a partir de ese punto mediante la Autovía de Andalucía N-IV. Esta vía permite por tanto la conexión con la red estatal de gran capacidad.</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La relación con Portugal y la zona occidental de Huelva se establece mediante la N-431 y la A-492, que conectan con el tramo de la autovía A-49 entre Huelva y Portugal.</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 través del puente internacional de Ayamonte se conecta con la red portuguesa que discurre mediante autovía desde la frontera hacia la región del Algarve, enlazando a su vez con la autovía hacia Lisboa. En cuanto al tráfico con Portugal cabe señalar además, que el único puerto portugués que permite grandes calados se localiza en Sines, por lo que el área de influencia de Huelva para ciertos tráficos marítimos puede abarcar el bajo Alentejo y el Algarve Portugués.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Por otro lado, el tráfico procedente de la zona occidental puede acceder al Puerto por la N-431 o por la A-492. Se ha detectado que el tráfico que se dirige a los muelles interiores, en su aproximación a la ciudad, en lugar de emplear la N-431 y el eje Avda. Cristóbal Colón-Paseo Marítimo-Avda. Hispanoamérica, accede a la ciudad por la A-492 (Aljaraque a la N-431) que suponen una reducción significativa de recorrido, por lo que el acceso al puerto se produce desde Aljaraque o Corrales a través del Nuevo puente sobre el Odiel.</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En caso de dirigirse al Puerto Exterior, el tráfico procedente de la zona occidental se canaliza mediante la N-431, circunvala la ciudad por el norte hasta el ramal de la A-49 que une Huelva y después toma la Ronda Suroeste. La conexión con la N-435 (Badajoz - Huelva) se realiza a partir del enlace de Trigueros en la A-49, por lo que esta autovía canaliza los tráficos de acceso a la ciudad, y al puerto, de ambos ejes, constituyendo la principal vía de penetración al área industrial de Huelva. El acceso al puerto exterior desde la A-49 se conecta con la Ronda Suroeste, de doble vía de circulación, que actúa como circunvalación del casco urbano de Huelva, eludiendo el paso por zonas urbanas y desembocando en la N-442, lo que permite el acceso por autovía al Puerto Exterior a través del puente sobre el río Tinto. La N-442 (Huelva-Mazagón) se constituye en la arteria vertebradora del puerto exterior, de especial importancia en los tráficos interiores portuarios e industriales. Esta conexión permite la circulación de Mercancías Peligrosas.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 la hora de evaluar la accesibilidad por carretera al Puerto de Huelva, hay que señalar la importancia del tráfico local y comarcal, ya que cerca del 80 % del tráfico tiene su origen o destino en puntos situados en un radio de 50 Km, correspondientes a la zona industrial aledaña al puerto o instalaciones mineras de la comarca.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La Autoridad Portuaria de Huelva disfruta de una red viaria que sirve sobradamente a sus instalaciones y a la Zona de Servicio. Cabe destacar, como arteria principal, el itinerario constituido por la Avenida de Hispano América, la Avenida Francisco Montenegro (carretera a la Punta del Sebo) y el Puente del Tinto, que enlazan muelles interiores y el Puerto Exterior. El tráfico con origen Portugal, Extremadura o Sevilla, accede, cómodamente, a la Zona de Servicio a partir de la Autopista A-49 o de la CN- 431. Asimismo, el tráfico local discurre con fluidez, en virtud de un entramado suficiente y racional de calzadas y carreteras.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En el cuadro se significan denominaciones y características de las distintas vías a cargo del Organismo:</a:t>
          </a:r>
          <a:endParaRPr lang="es-ES" sz="1100" b="0" u="none" strike="noStrike">
            <a:effectLst/>
            <a:uFillTx/>
            <a:latin typeface="Times New Roman"/>
          </a:endParaRPr>
        </a:p>
      </xdr:txBody>
    </xdr:sp>
    <xdr:clientData/>
  </xdr:twoCellAnchor>
  <xdr:twoCellAnchor>
    <xdr:from>
      <xdr:col>0</xdr:col>
      <xdr:colOff>0</xdr:colOff>
      <xdr:row>3</xdr:row>
      <xdr:rowOff>93960</xdr:rowOff>
    </xdr:from>
    <xdr:to>
      <xdr:col>6</xdr:col>
      <xdr:colOff>803880</xdr:colOff>
      <xdr:row>44</xdr:row>
      <xdr:rowOff>188640</xdr:rowOff>
    </xdr:to>
    <xdr:sp macro="" textlink="">
      <xdr:nvSpPr>
        <xdr:cNvPr id="30" name="CuadroTexto 13">
          <a:extLst>
            <a:ext uri="{FF2B5EF4-FFF2-40B4-BE49-F238E27FC236}">
              <a16:creationId xmlns:a16="http://schemas.microsoft.com/office/drawing/2014/main" id="{00000000-0008-0000-1800-00001E000000}"/>
            </a:ext>
          </a:extLst>
        </xdr:cNvPr>
        <xdr:cNvSpPr/>
      </xdr:nvSpPr>
      <xdr:spPr>
        <a:xfrm>
          <a:off x="0" y="1494000"/>
          <a:ext cx="9010080" cy="7905240"/>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es-ES" sz="1100" b="0" u="none" strike="noStrike">
              <a:solidFill>
                <a:schemeClr val="dk1"/>
              </a:solidFill>
              <a:effectLst/>
              <a:uFillTx/>
              <a:latin typeface="Calibri"/>
            </a:rPr>
            <a:t>Los principales itinerarios de conexión del Puerto de Huelva con su </a:t>
          </a:r>
          <a:r>
            <a:rPr lang="es-ES" sz="1100" b="0" i="1" u="none" strike="noStrike">
              <a:solidFill>
                <a:schemeClr val="dk1"/>
              </a:solidFill>
              <a:effectLst/>
              <a:uFillTx/>
              <a:latin typeface="Calibri"/>
            </a:rPr>
            <a:t>hinterland</a:t>
          </a:r>
          <a:r>
            <a:rPr lang="es-ES" sz="1100" b="0" u="none" strike="noStrike">
              <a:solidFill>
                <a:schemeClr val="dk1"/>
              </a:solidFill>
              <a:effectLst/>
              <a:uFillTx/>
              <a:latin typeface="Calibri"/>
            </a:rPr>
            <a:t> son los siguientes: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A-472 Sevilla-Huelva.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A-49 Sevilla-Huelva-Ayamonte (autopista).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A-492 Aljaraque –N-431.</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N-431 Huelva-Portugal (por Ayamonte).</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N-435 Badajoz-Huelva.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N-442 Huelva-Mazagón.</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H-624 Desde el Puerto Exterior a San Juan del Puerto, circunvalando Palos de la Frontera y Moguer.</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El Puerto de Huelva se desarrolla de forma lineal a lo largo de la ría del Odiel, en la que se disponen los muelles tradicionales a los que se accede a través de vías urbanas como las Avenidas Norte, Sur, Sanlúcar de Barrameda, Real Sociedad Colombina Onubense y Tomás Domínguez Ortiz, y la ría de Huelva que acoge el puerto exterior de carácter industrial.</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La Avenida Francisco Montenegro y el puente sobre el río Tinto unen los muelles interiores con el puerto exterior de Huelva, de tal modo que ambas áreas comparten accesos comunes a pesar de sus diferencias funcionales y la distancia que las separa.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La conexión por carretera con el valle del Guadalquivir y el centro de la península se realiza mediante la A-49 hasta Sevilla, y a partir de ese punto mediante la Autovía de Andalucía N-IV. Esta vía permite por tanto la conexión con la red estatal de gran capacidad.</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La relación con Portugal y la zona occidental de Huelva se establece mediante la N-431 y la A-492, que conectan con el tramo de la autovía A-49 entre Huelva y Portugal.</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 través del puente internacional de Ayamonte se conecta con la red portuguesa que discurre mediante autovía desde la frontera hacia la región del Algarve, enlazando a su vez con la autovía hacia Lisboa. En cuanto al tráfico con Portugal cabe señalar además, que el único puerto portugués que permite grandes calados se localiza en Sines, por lo que el área de influencia de Huelva para ciertos tráficos marítimos puede abarcar el bajo Alentejo y el Algarve Portugués.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Por otro lado, el tráfico procedente de la zona occidental puede acceder al Puerto por la N-431 o por la A-492. Se ha detectado que el tráfico que se dirige a los muelles interiores, en su aproximación a la ciudad, en lugar de emplear la N-431 y el eje Avda. Cristóbal Colón-Paseo Marítimo-Avda. Hispanoamérica, accede a la ciudad por la A-492 (Aljaraque a la N-431) que suponen una reducción significativa de recorrido, por lo que el acceso al puerto se produce desde Aljaraque o Corrales a través del Nuevo puente sobre el Odiel.</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En caso de dirigirse al Puerto Exterior, el tráfico procedente de la zona occidental se canaliza mediante la N-431, circunvala la ciudad por el norte hasta el ramal de la A-49 que une Huelva y después toma la Ronda Suroeste. La conexión con la N-435 (Badajoz - Huelva) se realiza a partir del enlace de Trigueros en la A-49, por lo que esta autovía canaliza los tráficos de acceso a la ciudad, y al puerto, de ambos ejes, constituyendo la principal vía de penetración al área industrial de Huelva. El acceso al puerto exterior desde la A-49 se conecta con la Ronda Suroeste, de doble vía de circulación, que actúa como circunvalación del casco urbano de Huelva, eludiendo el paso por zonas urbanas y desembocando en la N-442, lo que permite el acceso por autovía al Puerto Exterior a través del puente sobre el río Tinto. La N-442 (Huelva-Mazagón) se constituye en la arteria vertebradora del puerto exterior, de especial importancia en los tráficos interiores portuarios e industriales. Esta conexión permite la circulación de Mercancías Peligrosas.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 la hora de evaluar la accesibilidad por carretera al Puerto de Huelva, hay que señalar la importancia del tráfico local y comarcal, ya que cerca del 80 % del tráfico tiene su origen o destino en puntos situados en un radio de 50 Km, correspondientes a la zona industrial aledaña al puerto o instalaciones mineras de la comarca.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La Autoridad Portuaria de Huelva disfruta de una red viaria que sirve sobradamente a sus instalaciones y a la Zona de Servicio. Cabe destacar, como arteria principal, el itinerario constituido por la Avenida de Hispano América, la Avenida Francisco Montenegro (carretera a la Punta del Sebo) y el Puente del Tinto, que enlazan muelles interiores y el Puerto Exterior. El tráfico con origen Portugal, Extremadura o Sevilla, accede, cómodamente, a la Zona de Servicio a partir de la Autopista A-49 o de la CN- 431. Asimismo, el tráfico local discurre con fluidez, en virtud de un entramado suficiente y racional de calzadas y carreteras.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En el cuadro se significan denominaciones y características de las distintas vías a cargo del Organismo:</a:t>
          </a:r>
          <a:endParaRPr lang="es-ES" sz="1100" b="0" u="none" strike="noStrike">
            <a:effectLst/>
            <a:uFillTx/>
            <a:latin typeface="Times New Roman"/>
          </a:endParaRPr>
        </a:p>
      </xdr:txBody>
    </xdr:sp>
    <xdr:clientData/>
  </xdr:twoCellAnchor>
  <xdr:twoCellAnchor>
    <xdr:from>
      <xdr:col>0</xdr:col>
      <xdr:colOff>0</xdr:colOff>
      <xdr:row>99</xdr:row>
      <xdr:rowOff>103320</xdr:rowOff>
    </xdr:from>
    <xdr:to>
      <xdr:col>6</xdr:col>
      <xdr:colOff>732240</xdr:colOff>
      <xdr:row>115</xdr:row>
      <xdr:rowOff>64080</xdr:rowOff>
    </xdr:to>
    <xdr:sp macro="" textlink="">
      <xdr:nvSpPr>
        <xdr:cNvPr id="31" name="CuadroTexto 14">
          <a:extLst>
            <a:ext uri="{FF2B5EF4-FFF2-40B4-BE49-F238E27FC236}">
              <a16:creationId xmlns:a16="http://schemas.microsoft.com/office/drawing/2014/main" id="{00000000-0008-0000-1800-00001F000000}"/>
            </a:ext>
          </a:extLst>
        </xdr:cNvPr>
        <xdr:cNvSpPr/>
      </xdr:nvSpPr>
      <xdr:spPr>
        <a:xfrm>
          <a:off x="0" y="19791360"/>
          <a:ext cx="8938440" cy="3008880"/>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es-ES" sz="1100" b="0" u="none" strike="noStrike">
              <a:solidFill>
                <a:schemeClr val="dk1"/>
              </a:solidFill>
              <a:effectLst/>
              <a:uFillTx/>
              <a:latin typeface="Calibri"/>
            </a:rPr>
            <a:t>El acceso ferroviario al puerto de Huelva se realiza a partir de un ramal de la RFIG de la línea Sevilla-Huelva, y desde la que se enlaza también con la línea Huelva-Zafra.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 partir de este ramal se da servicio a la zona industrial del puerto interior en sus fachadas oriental y occidental, al Muelle Ingeniero Juan Gonzalo del puerto exterior, y a la zona industrial asociada (Polígono Industrial Nuevo Puerto, Refinería, etc).</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De la línea Zafra-Huelva parte el ramal de mercancía Zafra-Jerez de los Caballeros a través del cual se abastece de chatarra y clínker al grupo Gallardo (siderúrgica y cementera).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Las distancias desde Huelva a los centros ferroviarios citados son:</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Huelva-Sevilla 109 Km</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Huelva-Zafra 179 Km</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endParaRPr lang="es-ES" sz="1100" b="0" u="none" strike="noStrike">
            <a:effectLst/>
            <a:uFillTx/>
            <a:latin typeface="Times New Roman"/>
          </a:endParaRPr>
        </a:p>
      </xdr:txBody>
    </xdr:sp>
    <xdr:clientData/>
  </xdr:twoCellAnchor>
  <xdr:twoCellAnchor>
    <xdr:from>
      <xdr:col>0</xdr:col>
      <xdr:colOff>0</xdr:colOff>
      <xdr:row>3</xdr:row>
      <xdr:rowOff>93960</xdr:rowOff>
    </xdr:from>
    <xdr:to>
      <xdr:col>6</xdr:col>
      <xdr:colOff>803880</xdr:colOff>
      <xdr:row>43</xdr:row>
      <xdr:rowOff>70920</xdr:rowOff>
    </xdr:to>
    <xdr:sp macro="" textlink="">
      <xdr:nvSpPr>
        <xdr:cNvPr id="32" name="CuadroTexto 15">
          <a:extLst>
            <a:ext uri="{FF2B5EF4-FFF2-40B4-BE49-F238E27FC236}">
              <a16:creationId xmlns:a16="http://schemas.microsoft.com/office/drawing/2014/main" id="{00000000-0008-0000-1800-000020000000}"/>
            </a:ext>
          </a:extLst>
        </xdr:cNvPr>
        <xdr:cNvSpPr/>
      </xdr:nvSpPr>
      <xdr:spPr>
        <a:xfrm>
          <a:off x="0" y="1494000"/>
          <a:ext cx="9010080" cy="7597080"/>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es-ES" sz="1100" b="0" u="none" strike="noStrike">
              <a:solidFill>
                <a:schemeClr val="dk1"/>
              </a:solidFill>
              <a:effectLst/>
              <a:uFillTx/>
              <a:latin typeface="Calibri"/>
            </a:rPr>
            <a:t>Los principales itinerarios de conexión del Puerto de Huelva con su </a:t>
          </a:r>
          <a:r>
            <a:rPr lang="es-ES" sz="1100" b="0" i="1" u="none" strike="noStrike">
              <a:solidFill>
                <a:schemeClr val="dk1"/>
              </a:solidFill>
              <a:effectLst/>
              <a:uFillTx/>
              <a:latin typeface="Calibri"/>
            </a:rPr>
            <a:t>hinterland</a:t>
          </a:r>
          <a:r>
            <a:rPr lang="es-ES" sz="1100" b="0" u="none" strike="noStrike">
              <a:solidFill>
                <a:schemeClr val="dk1"/>
              </a:solidFill>
              <a:effectLst/>
              <a:uFillTx/>
              <a:latin typeface="Calibri"/>
            </a:rPr>
            <a:t> son los siguientes: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A-472 Sevilla-Huelva.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A-49 Sevilla-Huelva-Ayamonte (autopista).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A-492 Aljaraque –N-431.</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N-431 Huelva-Portugal (por Ayamonte).</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N-435 Badajoz-Huelva.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N-442 Huelva-Mazagón.</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H-624 Desde el Puerto Exterior a San Juan del Puerto, circunvalando Palos de la Frontera y Moguer.</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El Puerto de Huelva se desarrolla de forma lineal a lo largo de la ría del Odiel, en la que se disponen los muelles tradicionales a los que se accede a través de vías urbanas como las Avenidas Norte, Sur, Sanlúcar de Barrameda, Real Sociedad Colombina Onubense y Tomás Domínguez Ortiz, y la ría de Huelva que acoge el puerto exterior de carácter industrial.</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La Avenida Francisco Montenegro y el puente sobre el río Tinto unen los muelles interiores con el puerto exterior de Huelva, de tal modo que ambas áreas comparten accesos comunes a pesar de sus diferencias funcionales y la distancia que las separa.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La conexión por carretera con el valle del Guadalquivir y el centro de la península se realiza mediante la A-49 hasta Sevilla, y a partir de ese punto mediante la Autovía de Andalucía N-IV. Esta vía permite por tanto la conexión con la red estatal de gran capacidad.</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La relación con Portugal y la zona occidental de Huelva se establece mediante la N-431 y la A-492, que conectan con el tramo de la autovía A-49 entre Huelva y Portugal.</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 través del puente internacional de Ayamonte se conecta con la red portuguesa que discurre mediante autovía desde la frontera hacia la región del Algarve, enlazando a su vez con la autovía hacia Lisboa. En cuanto al tráfico con Portugal cabe señalar además, que el único puerto portugués que permite grandes calados se localiza en Sines, por lo que el área de influencia de Huelva para ciertos tráficos marítimos puede abarcar el bajo Alentejo y el Algarve Portugués.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Por otro lado, el tráfico procedente de la zona occidental puede acceder al Puerto por la N-431 o por la A-492. Se ha detectado que el tráfico que se dirige a los muelles interiores, en su aproximación a la ciudad, en lugar de emplear la N-431 y el eje Avda. Cristóbal Colón-Paseo Marítimo-Avda. Hispanoamérica, accede a la ciudad por la A-492 (Aljaraque a la N-431) que suponen una reducción significativa de recorrido, por lo que el acceso al puerto se produce desde Aljaraque o Corrales a través del Nuevo puente sobre el Odiel.</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En caso de dirigirse al Puerto Exterior, el tráfico procedente de la zona occidental se canaliza mediante la N-431, circunvala la ciudad por el norte hasta el ramal de la A-49 que une Huelva y después toma la Ronda Suroeste. La conexión con la N-435 (Badajoz - Huelva) se realiza a partir del enlace de Trigueros en la A-49, por lo que esta autovía canaliza los tráficos de acceso a la ciudad, y al puerto, de ambos ejes, constituyendo la principal vía de penetración al área industrial de Huelva. El acceso al puerto exterior desde la A-49 se conecta con la Ronda Suroeste, de doble vía de circulación, que actúa como circunvalación del casco urbano de Huelva, eludiendo el paso por zonas urbanas y desembocando en la N-442, lo que permite el acceso por autovía al Puerto Exterior a través del puente sobre el río Tinto. La N-442 (Huelva-Mazagón) se constituye en la arteria vertebradora del puerto exterior, de especial importancia en los tráficos interiores portuarios e industriales. Esta conexión permite la circulación de Mercancías Peligrosas.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 la hora de evaluar la accesibilidad por carretera al Puerto de Huelva, hay que señalar la importancia del tráfico local y comarcal, ya que cerca del 80 % del tráfico tiene su origen o destino en puntos situados en un radio de 50 Km, correspondientes a la zona industrial aledaña al puerto o instalaciones mineras de la comarca.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La Autoridad Portuaria de Huelva disfruta de una red viaria que sirve sobradamente a sus instalaciones y a la Zona de Servicio. Cabe destacar, como arteria principal, el itinerario constituido por la Avenida de Hispano América, la Avenida Francisco Montenegro (carretera a la Punta del Sebo) y el Puente del Tinto, que enlazan muelles interiores y el Puerto Exterior. El tráfico con origen Portugal, Extremadura o Sevilla, accede, cómodamente, a la Zona de Servicio a partir de la Autopista A-49 o de la CN- 431. Asimismo, el tráfico local discurre con fluidez, en virtud de un entramado suficiente y racional de calzadas y carreteras.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En el cuadro se significan denominaciones y características de las distintas vías a cargo del Organismo:</a:t>
          </a:r>
          <a:endParaRPr lang="es-ES" sz="1100" b="0" u="none" strike="noStrike">
            <a:effectLst/>
            <a:uFillTx/>
            <a:latin typeface="Times New Roman"/>
          </a:endParaRPr>
        </a:p>
      </xdr:txBody>
    </xdr:sp>
    <xdr:clientData/>
  </xdr:twoCellAnchor>
  <xdr:twoCellAnchor>
    <xdr:from>
      <xdr:col>0</xdr:col>
      <xdr:colOff>0</xdr:colOff>
      <xdr:row>99</xdr:row>
      <xdr:rowOff>103320</xdr:rowOff>
    </xdr:from>
    <xdr:to>
      <xdr:col>9</xdr:col>
      <xdr:colOff>46440</xdr:colOff>
      <xdr:row>117</xdr:row>
      <xdr:rowOff>164520</xdr:rowOff>
    </xdr:to>
    <xdr:sp macro="" textlink="">
      <xdr:nvSpPr>
        <xdr:cNvPr id="33" name="CuadroTexto 16">
          <a:extLst>
            <a:ext uri="{FF2B5EF4-FFF2-40B4-BE49-F238E27FC236}">
              <a16:creationId xmlns:a16="http://schemas.microsoft.com/office/drawing/2014/main" id="{00000000-0008-0000-1800-000021000000}"/>
            </a:ext>
          </a:extLst>
        </xdr:cNvPr>
        <xdr:cNvSpPr/>
      </xdr:nvSpPr>
      <xdr:spPr>
        <a:xfrm>
          <a:off x="0" y="19791360"/>
          <a:ext cx="10670040" cy="3490200"/>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es-ES" sz="1100" b="0" u="none" strike="noStrike">
              <a:solidFill>
                <a:schemeClr val="dk1"/>
              </a:solidFill>
              <a:effectLst/>
              <a:uFillTx/>
              <a:latin typeface="Calibri"/>
            </a:rPr>
            <a:t>El acceso ferroviario al puerto de Huelva se realiza a partir de un ramal de la RFIG de la línea 440 Bif. Los Naranjos y desde la que se enlaza también con la línea Huelva-Zafra.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Las distancias desde Huelva a los centros ferroviarios citados son:</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Huelva-Sevilla                         110,7 Km (</a:t>
          </a:r>
          <a:r>
            <a:rPr lang="es-ES" sz="1100" b="0" i="1" u="none" strike="noStrike">
              <a:solidFill>
                <a:schemeClr val="dk1"/>
              </a:solidFill>
              <a:effectLst/>
              <a:uFillTx/>
              <a:latin typeface="Calibri"/>
            </a:rPr>
            <a:t>Fuente: Declaración de la red del ADIF 2025 - Bif los Naranjos - Benacazón - Huelva</a:t>
          </a: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Huelva Mercancías - Zafra   180,8 Km (</a:t>
          </a:r>
          <a:r>
            <a:rPr lang="es-ES" sz="1100" b="0" i="1" u="none" strike="noStrike">
              <a:solidFill>
                <a:schemeClr val="dk1"/>
              </a:solidFill>
              <a:effectLst/>
              <a:uFillTx/>
              <a:latin typeface="Calibri"/>
            </a:rPr>
            <a:t>Fuente: Declaración de la red del ADIF 2025</a:t>
          </a:r>
          <a:r>
            <a:rPr lang="es-ES" sz="1100" b="0" u="none" strike="noStrike">
              <a:solidFill>
                <a:schemeClr val="dk1"/>
              </a:solidFill>
              <a:effectLst/>
              <a:uFillTx/>
              <a:latin typeface="Calibri"/>
            </a:rPr>
            <a:t>)</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A partir de este ramal se da servicio a la zona industrial del puerto exterior: Terminal de graneles (MIJG, Ciudad de Palos y Minerales), Terminal de contenedores del Muelle Sur, Terminal de graneles líquidos de Decal, terminal de Algeposa y a la zona industrial asociada (Polígono Industrial Nuevo Puerto, Refinería, etc). Actualmente, la longitud total de la red ferroviaria gestionada por la APH cuenta con unos 34 km., siendo 22 Km. la longitud en zona de servicios del Puerto de Huelva.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La RFAPH está compuesta por una red de vías de ancho ibérico (1,668 mm) con unas infraestructurs que está sin electrificar. El tráfico ferroviario es exclusivamente de mercancías.</a:t>
          </a:r>
          <a:endParaRPr lang="es-ES" sz="1100" b="0" u="none" strike="noStrike">
            <a:effectLst/>
            <a:uFillTx/>
            <a:latin typeface="Times New Roman"/>
          </a:endParaRPr>
        </a:p>
        <a:p>
          <a:pPr>
            <a:lnSpc>
              <a:spcPct val="100000"/>
            </a:lnSpc>
          </a:pP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Los aparatos de vía o desvíos se caracterizan por el accionamiento del </a:t>
          </a:r>
          <a:r>
            <a:rPr lang="es-ES" sz="1100" b="1" u="none" strike="noStrike">
              <a:solidFill>
                <a:schemeClr val="dk1"/>
              </a:solidFill>
              <a:effectLst/>
              <a:uFillTx/>
              <a:latin typeface="Calibri"/>
            </a:rPr>
            <a:t>cambio motorizado </a:t>
          </a:r>
          <a:r>
            <a:rPr lang="es-ES" sz="1100" b="0" u="none" strike="noStrike">
              <a:solidFill>
                <a:schemeClr val="dk1"/>
              </a:solidFill>
              <a:effectLst/>
              <a:uFillTx/>
              <a:latin typeface="Calibri"/>
            </a:rPr>
            <a:t>de tipo A. La red ferroviaria está dotada de subsistema CMS puesto en servicio en el año 2023, lo que permite la expedición / recepción de trenes y maniobras mediante bloqueos automáticos. Únicamente existen cambios manuales en la terminal de graneles del Puerto Exterior.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De la línea Zafra-Huelva parte el ramal de mercancía Zafra-Jerez de los Caballeros (Llano de la Granja) conectando el Puerto al complejo industrial perteneciente al grupo Cristian Lay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endParaRPr lang="es-ES" sz="1100" b="0" u="none" strike="noStrike">
            <a:effectLst/>
            <a:uFillTx/>
            <a:latin typeface="Times New Roman"/>
          </a:endParaRPr>
        </a:p>
      </xdr:txBody>
    </xdr:sp>
    <xdr:clientData/>
  </xdr:twoCellAnchor>
  <xdr:twoCellAnchor editAs="oneCell">
    <xdr:from>
      <xdr:col>0</xdr:col>
      <xdr:colOff>360</xdr:colOff>
      <xdr:row>0</xdr:row>
      <xdr:rowOff>0</xdr:rowOff>
    </xdr:from>
    <xdr:to>
      <xdr:col>2</xdr:col>
      <xdr:colOff>826920</xdr:colOff>
      <xdr:row>0</xdr:row>
      <xdr:rowOff>683280</xdr:rowOff>
    </xdr:to>
    <xdr:pic>
      <xdr:nvPicPr>
        <xdr:cNvPr id="34" name="Imagen 23">
          <a:extLst>
            <a:ext uri="{FF2B5EF4-FFF2-40B4-BE49-F238E27FC236}">
              <a16:creationId xmlns:a16="http://schemas.microsoft.com/office/drawing/2014/main" id="{00000000-0008-0000-1800-000022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76320</xdr:colOff>
      <xdr:row>3</xdr:row>
      <xdr:rowOff>52200</xdr:rowOff>
    </xdr:from>
    <xdr:to>
      <xdr:col>9</xdr:col>
      <xdr:colOff>411840</xdr:colOff>
      <xdr:row>65</xdr:row>
      <xdr:rowOff>85320</xdr:rowOff>
    </xdr:to>
    <xdr:sp macro="" textlink="">
      <xdr:nvSpPr>
        <xdr:cNvPr id="35" name="CuadroTexto 3">
          <a:extLst>
            <a:ext uri="{FF2B5EF4-FFF2-40B4-BE49-F238E27FC236}">
              <a16:creationId xmlns:a16="http://schemas.microsoft.com/office/drawing/2014/main" id="{00000000-0008-0000-1900-000023000000}"/>
            </a:ext>
          </a:extLst>
        </xdr:cNvPr>
        <xdr:cNvSpPr/>
      </xdr:nvSpPr>
      <xdr:spPr>
        <a:xfrm>
          <a:off x="76320" y="1489320"/>
          <a:ext cx="10497600" cy="11933640"/>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es-ES" sz="1100" b="0" u="none" strike="noStrike">
              <a:solidFill>
                <a:schemeClr val="dk1"/>
              </a:solidFill>
              <a:effectLst/>
              <a:uFillTx/>
              <a:latin typeface="Calibri"/>
            </a:rPr>
            <a:t>Este apartado completa al 2.5.2 de esta memoria, dedicado a instalaciones especiales de carga y descarga, por lo que los datos sobre características de las instalaciones que en él se recogen no se volverán a repetir.</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Desde el interior de la Ría del Odiel y enumerándolas por el orden en que físicamente están ubicadas, el Puerto de Huelva cuenta con las siguientes instalaciones para tráficos específicos: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Pantalán de FERTIBERIA, S.A. (Fosfórico)</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Este pantalán, construido en 1972 por Fosfórico Español, S.A. se dedica actualmente al tráfico de ácidos.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Pantalán de Atlantic Copper, S.L.U. norte</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Este pantalán de un sólo atraque, fue construido en 2010 por Atlantic Copper, S.A. Tiene un calado de 6,50 m y cuenta con una tubería de 14” para la  carga de ácido sulfúrico.</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Pantalán de FERTIBERIA, S.A. (Abonos)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Construido en el año 1966, e igual que los dos anteriores en la margen izquierda del Odiel, este pantalán está habilitado para la carga de amoniaco, además cuenta con una cinta transportadora para la carga de abonos.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Muelle de Petroleros de Torre Arenillas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Construido por la Administración en 1968, cuenta con dos atraques independientes que se destinan al tráfico de productos petrolíferos y petroquímicos, y fundamentalmente al embarque/desembaque de productos refinados procedentes/para la Refinería "La Rábida" de CEPSA.</a:t>
          </a:r>
          <a:endParaRPr lang="es-ES" sz="1100" b="0" u="none" strike="noStrike">
            <a:effectLst/>
            <a:uFillTx/>
            <a:latin typeface="Times New Roman"/>
          </a:endParaRPr>
        </a:p>
        <a:p>
          <a:pPr>
            <a:lnSpc>
              <a:spcPct val="100000"/>
            </a:lnSpc>
          </a:pP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 Muelle de Impala, S.L.</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Este muelle ha sido construido en 2015. Dispone de un calado de 13 m y cuenta con cintas para la carga/descarga de concentrados metálicos con capacidad de 1.000 Tm/h.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Pantalán de Atlantic Copper, S.L.U. TNP 2</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Este pantalán, construido en 1975 por A.I.E.S.A, cuenta con instalaciones de tuberías para trasiego de ácido sulfúrico procedentede la factoría de Atlantic Copper, S.L.U.</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Pantalán de Atlantic Copper, S.L.U. TNP 1</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Este pantalán de un solo atraque que está situado entre el de Levantino Aragonesas de Tránsitos, S.A. y el de Atlantic Copper, S.L.U.,TNP 2,  entró en servicio en el año 1984. Tiene un calado de 10,00 m y cuenta con una tubería de 14'' para trasiego de ácido sulfúrico.</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Pantalán de Levantino Aragonesas de tránsito, S.A. (antes Fertinagro Sur, S.L.)</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Este Pantalán, de un atraque, está situado entre el de Atlantic Copper, S.L.U. TNP 1 y el de Enagás, habiendo entrado en servicio en 1981. Tiene un calado de 9,7 m y está previsto pueda aumentarse en el futuro. Cuenta con una tubería de 8'' para el trasiego para el trasiego de ácidos fosfórico y sulfúrico.</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 Pantalán de Enagás, S.A.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En 1988 entró en servicio el pantalán construido por ENAGÁS entre el de Levantino Aragonesa de Tránsitos, S.A. (antes fertinagro Sur, S.L.U.) y el pantalán Reina Sofía, para la descarga/carga de grandes buques. Dispone de un atraque con calado de 12 m, equipado con brazos de carga y red de tuberías que le comunican con el resto de las instalaciones del terminal de gas natural. Su capacidad de descarga del muelle es de 4.000 m</a:t>
          </a:r>
          <a:r>
            <a:rPr lang="es-ES" sz="1100" b="0" u="none" strike="noStrike" baseline="30000">
              <a:solidFill>
                <a:schemeClr val="dk1"/>
              </a:solidFill>
              <a:effectLst/>
              <a:uFillTx/>
              <a:latin typeface="Calibri"/>
            </a:rPr>
            <a:t>3</a:t>
          </a:r>
          <a:r>
            <a:rPr lang="es-ES" sz="1100" b="0" u="none" strike="noStrike">
              <a:solidFill>
                <a:schemeClr val="dk1"/>
              </a:solidFill>
              <a:effectLst/>
              <a:uFillTx/>
              <a:latin typeface="Calibri"/>
            </a:rPr>
            <a:t>/h de GNL.</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Muelle Reina Sofía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Este muelle destinado a la carga y descarga de graneles líquidos lo construyó U.E.R.T.S.A., actualmente CEPSA, en 1976, y está formado por una pasarela de acceso y cuatro plataformas de atraque. Los cuatro atraques exteriores cuentan con sus correspondientes brazos de carga para el tráfico de líquidos.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 Pantalán de Decal España, S.A. (norte)</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Este Pantalán fue construido en 1995 por Catalana de Almacenajes Petrolíferos, S.A (actualmente Decal España, S.A.) para la descarga de gasolinas y gasóleos. Esta instalación está equipada además con un brazo de carga/descarga de ciclohexano, uno para aceite y una manguera para descarga de metanol. Está situado al sur del muelle Reina Sofía. Tiene un calado de 11,50 m (BMVE) y está formado por pasarela y plataforma, dos duques de alba de atraque y cuatro de amarre. Estructura de hormigón pilotada.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Pantalán de Decal España, S.A. (sur)</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Este Pantalán fue construido en 2009 por Decal España, S.A. para la carga/descarga de aceites vegetales. Esta instalación está equipada además con un brazo de carga/descarga de gasóleo, uno para éster metílico, otro para metanol y otro para fuel. Está situado al sur del pantalán Reina Sofía. Tiene un calado de 12,50 m (BMVE) y está formado por pasarela y plataforma y cuatro duques de alba de amarre. Estructura de hormigón pilotada.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Pantalán de Decal España, S.A. (sur 2)</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Este pantalán fue construido en 2021, a partir del pantalán anterior existente al atraque de gabarras de </a:t>
          </a:r>
          <a:r>
            <a:rPr lang="es-ES" sz="1100" b="0" i="1" u="none" strike="noStrike">
              <a:solidFill>
                <a:schemeClr val="dk1"/>
              </a:solidFill>
              <a:effectLst/>
              <a:uFillTx/>
              <a:latin typeface="Calibri"/>
            </a:rPr>
            <a:t>bunkering</a:t>
          </a:r>
          <a:r>
            <a:rPr lang="es-ES" sz="1100" b="0" u="none" strike="noStrike">
              <a:solidFill>
                <a:schemeClr val="dk1"/>
              </a:solidFill>
              <a:effectLst/>
              <a:uFillTx/>
              <a:latin typeface="Calibri"/>
            </a:rPr>
            <a:t>, para realizar operaciones comerciales de carga y descarga con buques de mayor porte. Dicha instalación, adentrada unos 100 m respecto a la línea de costa, cuenta con dos plataformas de atraque y carga/descarga, tres Duques de Alba de amarre, pasarelas peatonales, defensas de atraque y ganchos de escape rápido.</a:t>
          </a:r>
          <a:endParaRPr lang="es-ES" sz="1100" b="0" u="none" strike="noStrike">
            <a:effectLst/>
            <a:uFillTx/>
            <a:latin typeface="Times New Roman"/>
          </a:endParaRPr>
        </a:p>
        <a:p>
          <a:pPr>
            <a:lnSpc>
              <a:spcPct val="100000"/>
            </a:lnSpc>
          </a:pPr>
          <a:endParaRPr lang="es-ES" sz="1100" b="0" u="none" strike="noStrike">
            <a:effectLst/>
            <a:uFillTx/>
            <a:latin typeface="Times New Roman"/>
          </a:endParaRPr>
        </a:p>
        <a:p>
          <a:pPr>
            <a:lnSpc>
              <a:spcPct val="100000"/>
            </a:lnSpc>
          </a:pPr>
          <a:r>
            <a:rPr lang="en-US" sz="1100" b="0" u="none" strike="noStrike">
              <a:solidFill>
                <a:schemeClr val="dk1"/>
              </a:solidFill>
              <a:effectLst/>
              <a:uFillTx/>
              <a:latin typeface="Calibri"/>
            </a:rPr>
            <a:t>* Rampa roll-on/roll-off en el Muelle Sur</a:t>
          </a:r>
          <a:endParaRPr lang="es-ES" sz="1100" b="0" u="none" strike="noStrike">
            <a:effectLst/>
            <a:uFillTx/>
            <a:latin typeface="Times New Roman"/>
          </a:endParaRPr>
        </a:p>
        <a:p>
          <a:pPr>
            <a:lnSpc>
              <a:spcPct val="100000"/>
            </a:lnSpc>
          </a:pPr>
          <a:r>
            <a:rPr lang="en-US" sz="1100" b="0" u="none" strike="noStrike">
              <a:solidFill>
                <a:schemeClr val="dk1"/>
              </a:solidFill>
              <a:effectLst/>
              <a:uFillTx/>
              <a:latin typeface="Calibri"/>
            </a:rPr>
            <a:t>	</a:t>
          </a:r>
          <a:r>
            <a:rPr lang="es-ES" sz="1100" b="0" u="none" strike="noStrike">
              <a:solidFill>
                <a:schemeClr val="dk1"/>
              </a:solidFill>
              <a:effectLst/>
              <a:uFillTx/>
              <a:latin typeface="Calibri"/>
            </a:rPr>
            <a:t>Esta rampa, actualmente propiedad de la Autoridad Portuaria de Huelva, fue construida en 2011 por Naviera Armas, S.A., para dar servicio a buques Ro-Pax destinados al transporte de pasajeros y de carga rodada. Con esta instalación se ha puesto en marcha una nueva línea regular desde Huelva con destino a las Islas Canarias. La rampa tiene una anchura de 27,51 m y 50,40 m de largo, teniendo capacidad para dar servicio a dos buques.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 Monoboya Terminal</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En calado de 22 metros por carta, permite buques con calado máximo 16,50 metros y unida a la refinería "La Rábida" de CEPSA por un </a:t>
          </a:r>
          <a:r>
            <a:rPr lang="es-ES" sz="1100" b="0" i="1" u="none" strike="noStrike">
              <a:solidFill>
                <a:schemeClr val="dk1"/>
              </a:solidFill>
              <a:effectLst/>
              <a:uFillTx/>
              <a:latin typeface="Calibri"/>
            </a:rPr>
            <a:t>sea-line</a:t>
          </a:r>
          <a:r>
            <a:rPr lang="es-ES" sz="1100" b="0" u="none" strike="noStrike">
              <a:solidFill>
                <a:schemeClr val="dk1"/>
              </a:solidFill>
              <a:effectLst/>
              <a:uFillTx/>
              <a:latin typeface="Calibri"/>
            </a:rPr>
            <a:t> existe una monoboya para la recepción de los crudos de petróleos, con un rendimiento máximo de 3.800 Tm/h.</a:t>
          </a:r>
          <a:endParaRPr lang="es-ES" sz="1100" b="0" u="none" strike="noStrike">
            <a:effectLst/>
            <a:uFillTx/>
            <a:latin typeface="Times New Roman"/>
          </a:endParaRPr>
        </a:p>
      </xdr:txBody>
    </xdr:sp>
    <xdr:clientData/>
  </xdr:twoCellAnchor>
  <xdr:twoCellAnchor editAs="oneCell">
    <xdr:from>
      <xdr:col>0</xdr:col>
      <xdr:colOff>360</xdr:colOff>
      <xdr:row>0</xdr:row>
      <xdr:rowOff>0</xdr:rowOff>
    </xdr:from>
    <xdr:to>
      <xdr:col>1</xdr:col>
      <xdr:colOff>1783440</xdr:colOff>
      <xdr:row>0</xdr:row>
      <xdr:rowOff>683280</xdr:rowOff>
    </xdr:to>
    <xdr:pic>
      <xdr:nvPicPr>
        <xdr:cNvPr id="36" name="Imagen 24">
          <a:extLst>
            <a:ext uri="{FF2B5EF4-FFF2-40B4-BE49-F238E27FC236}">
              <a16:creationId xmlns:a16="http://schemas.microsoft.com/office/drawing/2014/main" id="{00000000-0008-0000-1900-000024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1</xdr:col>
      <xdr:colOff>1793520</xdr:colOff>
      <xdr:row>1</xdr:row>
      <xdr:rowOff>520560</xdr:rowOff>
    </xdr:to>
    <xdr:pic>
      <xdr:nvPicPr>
        <xdr:cNvPr id="37" name="Imagen 25">
          <a:extLst>
            <a:ext uri="{FF2B5EF4-FFF2-40B4-BE49-F238E27FC236}">
              <a16:creationId xmlns:a16="http://schemas.microsoft.com/office/drawing/2014/main" id="{00000000-0008-0000-1A00-000025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1</xdr:col>
      <xdr:colOff>1844280</xdr:colOff>
      <xdr:row>0</xdr:row>
      <xdr:rowOff>683280</xdr:rowOff>
    </xdr:to>
    <xdr:pic>
      <xdr:nvPicPr>
        <xdr:cNvPr id="38" name="Imagen 26">
          <a:extLst>
            <a:ext uri="{FF2B5EF4-FFF2-40B4-BE49-F238E27FC236}">
              <a16:creationId xmlns:a16="http://schemas.microsoft.com/office/drawing/2014/main" id="{00000000-0008-0000-1B00-000026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1</xdr:col>
      <xdr:colOff>524880</xdr:colOff>
      <xdr:row>0</xdr:row>
      <xdr:rowOff>683280</xdr:rowOff>
    </xdr:to>
    <xdr:pic>
      <xdr:nvPicPr>
        <xdr:cNvPr id="39" name="Imagen 27">
          <a:extLst>
            <a:ext uri="{FF2B5EF4-FFF2-40B4-BE49-F238E27FC236}">
              <a16:creationId xmlns:a16="http://schemas.microsoft.com/office/drawing/2014/main" id="{00000000-0008-0000-1C00-000027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0</xdr:col>
      <xdr:colOff>2589120</xdr:colOff>
      <xdr:row>0</xdr:row>
      <xdr:rowOff>683280</xdr:rowOff>
    </xdr:to>
    <xdr:pic>
      <xdr:nvPicPr>
        <xdr:cNvPr id="40" name="Imagen 28">
          <a:extLst>
            <a:ext uri="{FF2B5EF4-FFF2-40B4-BE49-F238E27FC236}">
              <a16:creationId xmlns:a16="http://schemas.microsoft.com/office/drawing/2014/main" id="{00000000-0008-0000-1D00-000028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2588760</xdr:colOff>
      <xdr:row>0</xdr:row>
      <xdr:rowOff>683280</xdr:rowOff>
    </xdr:to>
    <xdr:pic>
      <xdr:nvPicPr>
        <xdr:cNvPr id="3" name="Imagen 2">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a:stretch/>
      </xdr:blipFill>
      <xdr:spPr>
        <a:xfrm>
          <a:off x="0" y="0"/>
          <a:ext cx="2588760" cy="683280"/>
        </a:xfrm>
        <a:prstGeom prst="rect">
          <a:avLst/>
        </a:prstGeom>
        <a:noFill/>
        <a:ln w="0">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1551960</xdr:colOff>
      <xdr:row>0</xdr:row>
      <xdr:rowOff>683280</xdr:rowOff>
    </xdr:to>
    <xdr:pic>
      <xdr:nvPicPr>
        <xdr:cNvPr id="41" name="Imagen 29">
          <a:extLst>
            <a:ext uri="{FF2B5EF4-FFF2-40B4-BE49-F238E27FC236}">
              <a16:creationId xmlns:a16="http://schemas.microsoft.com/office/drawing/2014/main" id="{00000000-0008-0000-1E00-000029000000}"/>
            </a:ext>
          </a:extLst>
        </xdr:cNvPr>
        <xdr:cNvPicPr/>
      </xdr:nvPicPr>
      <xdr:blipFill>
        <a:blip xmlns:r="http://schemas.openxmlformats.org/officeDocument/2006/relationships" r:embed="rId1"/>
        <a:stretch/>
      </xdr:blipFill>
      <xdr:spPr>
        <a:xfrm>
          <a:off x="0" y="0"/>
          <a:ext cx="2588760" cy="683280"/>
        </a:xfrm>
        <a:prstGeom prst="rect">
          <a:avLst/>
        </a:prstGeom>
        <a:noFill/>
        <a:ln w="0">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2</xdr:col>
      <xdr:colOff>82080</xdr:colOff>
      <xdr:row>0</xdr:row>
      <xdr:rowOff>683280</xdr:rowOff>
    </xdr:to>
    <xdr:pic>
      <xdr:nvPicPr>
        <xdr:cNvPr id="42" name="Imagen 30">
          <a:extLst>
            <a:ext uri="{FF2B5EF4-FFF2-40B4-BE49-F238E27FC236}">
              <a16:creationId xmlns:a16="http://schemas.microsoft.com/office/drawing/2014/main" id="{00000000-0008-0000-1F00-00002A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1</xdr:col>
      <xdr:colOff>72000</xdr:colOff>
      <xdr:row>0</xdr:row>
      <xdr:rowOff>683280</xdr:rowOff>
    </xdr:to>
    <xdr:pic>
      <xdr:nvPicPr>
        <xdr:cNvPr id="43" name="Imagen 31">
          <a:extLst>
            <a:ext uri="{FF2B5EF4-FFF2-40B4-BE49-F238E27FC236}">
              <a16:creationId xmlns:a16="http://schemas.microsoft.com/office/drawing/2014/main" id="{00000000-0008-0000-2000-00002B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1</xdr:col>
      <xdr:colOff>414720</xdr:colOff>
      <xdr:row>0</xdr:row>
      <xdr:rowOff>683280</xdr:rowOff>
    </xdr:to>
    <xdr:pic>
      <xdr:nvPicPr>
        <xdr:cNvPr id="44" name="Imagen 32">
          <a:extLst>
            <a:ext uri="{FF2B5EF4-FFF2-40B4-BE49-F238E27FC236}">
              <a16:creationId xmlns:a16="http://schemas.microsoft.com/office/drawing/2014/main" id="{00000000-0008-0000-2100-00002C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1</xdr:col>
      <xdr:colOff>414720</xdr:colOff>
      <xdr:row>0</xdr:row>
      <xdr:rowOff>683280</xdr:rowOff>
    </xdr:to>
    <xdr:pic>
      <xdr:nvPicPr>
        <xdr:cNvPr id="45" name="Imagen 33">
          <a:extLst>
            <a:ext uri="{FF2B5EF4-FFF2-40B4-BE49-F238E27FC236}">
              <a16:creationId xmlns:a16="http://schemas.microsoft.com/office/drawing/2014/main" id="{00000000-0008-0000-2200-00002D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1</xdr:col>
      <xdr:colOff>414720</xdr:colOff>
      <xdr:row>0</xdr:row>
      <xdr:rowOff>683280</xdr:rowOff>
    </xdr:to>
    <xdr:pic>
      <xdr:nvPicPr>
        <xdr:cNvPr id="46" name="Imagen 34">
          <a:extLst>
            <a:ext uri="{FF2B5EF4-FFF2-40B4-BE49-F238E27FC236}">
              <a16:creationId xmlns:a16="http://schemas.microsoft.com/office/drawing/2014/main" id="{00000000-0008-0000-2300-00002E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1</xdr:col>
      <xdr:colOff>51480</xdr:colOff>
      <xdr:row>0</xdr:row>
      <xdr:rowOff>683280</xdr:rowOff>
    </xdr:to>
    <xdr:pic>
      <xdr:nvPicPr>
        <xdr:cNvPr id="47" name="Imagen 35">
          <a:extLst>
            <a:ext uri="{FF2B5EF4-FFF2-40B4-BE49-F238E27FC236}">
              <a16:creationId xmlns:a16="http://schemas.microsoft.com/office/drawing/2014/main" id="{00000000-0008-0000-2400-00002F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1</xdr:col>
      <xdr:colOff>51480</xdr:colOff>
      <xdr:row>0</xdr:row>
      <xdr:rowOff>683280</xdr:rowOff>
    </xdr:to>
    <xdr:pic>
      <xdr:nvPicPr>
        <xdr:cNvPr id="48" name="Imagen 36">
          <a:extLst>
            <a:ext uri="{FF2B5EF4-FFF2-40B4-BE49-F238E27FC236}">
              <a16:creationId xmlns:a16="http://schemas.microsoft.com/office/drawing/2014/main" id="{00000000-0008-0000-2500-000030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1</xdr:col>
      <xdr:colOff>51480</xdr:colOff>
      <xdr:row>0</xdr:row>
      <xdr:rowOff>683280</xdr:rowOff>
    </xdr:to>
    <xdr:pic>
      <xdr:nvPicPr>
        <xdr:cNvPr id="49" name="Imagen 37">
          <a:extLst>
            <a:ext uri="{FF2B5EF4-FFF2-40B4-BE49-F238E27FC236}">
              <a16:creationId xmlns:a16="http://schemas.microsoft.com/office/drawing/2014/main" id="{00000000-0008-0000-2600-000031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1</xdr:col>
      <xdr:colOff>615600</xdr:colOff>
      <xdr:row>0</xdr:row>
      <xdr:rowOff>683280</xdr:rowOff>
    </xdr:to>
    <xdr:pic>
      <xdr:nvPicPr>
        <xdr:cNvPr id="50" name="Imagen 38">
          <a:extLst>
            <a:ext uri="{FF2B5EF4-FFF2-40B4-BE49-F238E27FC236}">
              <a16:creationId xmlns:a16="http://schemas.microsoft.com/office/drawing/2014/main" id="{00000000-0008-0000-2700-000032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2588760</xdr:colOff>
      <xdr:row>0</xdr:row>
      <xdr:rowOff>683280</xdr:rowOff>
    </xdr:to>
    <xdr:pic>
      <xdr:nvPicPr>
        <xdr:cNvPr id="4" name="Imagen 4">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a:stretch/>
      </xdr:blipFill>
      <xdr:spPr>
        <a:xfrm>
          <a:off x="0" y="0"/>
          <a:ext cx="2588760" cy="683280"/>
        </a:xfrm>
        <a:prstGeom prst="rect">
          <a:avLst/>
        </a:prstGeom>
        <a:noFill/>
        <a:ln w="0">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1</xdr:col>
      <xdr:colOff>142560</xdr:colOff>
      <xdr:row>0</xdr:row>
      <xdr:rowOff>683280</xdr:rowOff>
    </xdr:to>
    <xdr:pic>
      <xdr:nvPicPr>
        <xdr:cNvPr id="51" name="Imagen 39">
          <a:extLst>
            <a:ext uri="{FF2B5EF4-FFF2-40B4-BE49-F238E27FC236}">
              <a16:creationId xmlns:a16="http://schemas.microsoft.com/office/drawing/2014/main" id="{00000000-0008-0000-2800-000033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1</xdr:col>
      <xdr:colOff>313200</xdr:colOff>
      <xdr:row>0</xdr:row>
      <xdr:rowOff>683280</xdr:rowOff>
    </xdr:to>
    <xdr:pic>
      <xdr:nvPicPr>
        <xdr:cNvPr id="52" name="Imagen 40">
          <a:extLst>
            <a:ext uri="{FF2B5EF4-FFF2-40B4-BE49-F238E27FC236}">
              <a16:creationId xmlns:a16="http://schemas.microsoft.com/office/drawing/2014/main" id="{00000000-0008-0000-2900-000034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1</xdr:col>
      <xdr:colOff>313200</xdr:colOff>
      <xdr:row>0</xdr:row>
      <xdr:rowOff>683280</xdr:rowOff>
    </xdr:to>
    <xdr:pic>
      <xdr:nvPicPr>
        <xdr:cNvPr id="53" name="Imagen 41">
          <a:extLst>
            <a:ext uri="{FF2B5EF4-FFF2-40B4-BE49-F238E27FC236}">
              <a16:creationId xmlns:a16="http://schemas.microsoft.com/office/drawing/2014/main" id="{00000000-0008-0000-2A00-000035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2</xdr:col>
      <xdr:colOff>41400</xdr:colOff>
      <xdr:row>0</xdr:row>
      <xdr:rowOff>683280</xdr:rowOff>
    </xdr:to>
    <xdr:pic>
      <xdr:nvPicPr>
        <xdr:cNvPr id="54" name="Imagen 42">
          <a:extLst>
            <a:ext uri="{FF2B5EF4-FFF2-40B4-BE49-F238E27FC236}">
              <a16:creationId xmlns:a16="http://schemas.microsoft.com/office/drawing/2014/main" id="{00000000-0008-0000-2B00-000036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1</xdr:col>
      <xdr:colOff>645840</xdr:colOff>
      <xdr:row>0</xdr:row>
      <xdr:rowOff>683280</xdr:rowOff>
    </xdr:to>
    <xdr:pic>
      <xdr:nvPicPr>
        <xdr:cNvPr id="55" name="Imagen 43">
          <a:extLst>
            <a:ext uri="{FF2B5EF4-FFF2-40B4-BE49-F238E27FC236}">
              <a16:creationId xmlns:a16="http://schemas.microsoft.com/office/drawing/2014/main" id="{00000000-0008-0000-2C00-000037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1</xdr:col>
      <xdr:colOff>716400</xdr:colOff>
      <xdr:row>0</xdr:row>
      <xdr:rowOff>683280</xdr:rowOff>
    </xdr:to>
    <xdr:pic>
      <xdr:nvPicPr>
        <xdr:cNvPr id="56" name="Imagen 44">
          <a:extLst>
            <a:ext uri="{FF2B5EF4-FFF2-40B4-BE49-F238E27FC236}">
              <a16:creationId xmlns:a16="http://schemas.microsoft.com/office/drawing/2014/main" id="{00000000-0008-0000-2D00-000038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1</xdr:col>
      <xdr:colOff>1552320</xdr:colOff>
      <xdr:row>0</xdr:row>
      <xdr:rowOff>683280</xdr:rowOff>
    </xdr:to>
    <xdr:pic>
      <xdr:nvPicPr>
        <xdr:cNvPr id="57" name="Imagen 45">
          <a:extLst>
            <a:ext uri="{FF2B5EF4-FFF2-40B4-BE49-F238E27FC236}">
              <a16:creationId xmlns:a16="http://schemas.microsoft.com/office/drawing/2014/main" id="{00000000-0008-0000-2E00-000039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1</xdr:col>
      <xdr:colOff>293760</xdr:colOff>
      <xdr:row>0</xdr:row>
      <xdr:rowOff>683280</xdr:rowOff>
    </xdr:to>
    <xdr:pic>
      <xdr:nvPicPr>
        <xdr:cNvPr id="58" name="Imagen 46">
          <a:extLst>
            <a:ext uri="{FF2B5EF4-FFF2-40B4-BE49-F238E27FC236}">
              <a16:creationId xmlns:a16="http://schemas.microsoft.com/office/drawing/2014/main" id="{00000000-0008-0000-2F00-00003A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2</xdr:col>
      <xdr:colOff>152640</xdr:colOff>
      <xdr:row>0</xdr:row>
      <xdr:rowOff>683280</xdr:rowOff>
    </xdr:to>
    <xdr:pic>
      <xdr:nvPicPr>
        <xdr:cNvPr id="59" name="Imagen 47">
          <a:extLst>
            <a:ext uri="{FF2B5EF4-FFF2-40B4-BE49-F238E27FC236}">
              <a16:creationId xmlns:a16="http://schemas.microsoft.com/office/drawing/2014/main" id="{00000000-0008-0000-3000-00003B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2</xdr:col>
      <xdr:colOff>313920</xdr:colOff>
      <xdr:row>0</xdr:row>
      <xdr:rowOff>683280</xdr:rowOff>
    </xdr:to>
    <xdr:pic>
      <xdr:nvPicPr>
        <xdr:cNvPr id="60" name="Imagen 48">
          <a:extLst>
            <a:ext uri="{FF2B5EF4-FFF2-40B4-BE49-F238E27FC236}">
              <a16:creationId xmlns:a16="http://schemas.microsoft.com/office/drawing/2014/main" id="{00000000-0008-0000-3100-00003C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2588760</xdr:colOff>
      <xdr:row>0</xdr:row>
      <xdr:rowOff>683280</xdr:rowOff>
    </xdr:to>
    <xdr:pic>
      <xdr:nvPicPr>
        <xdr:cNvPr id="5" name="Imagen 5">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1"/>
        <a:stretch/>
      </xdr:blipFill>
      <xdr:spPr>
        <a:xfrm>
          <a:off x="0" y="0"/>
          <a:ext cx="2588760" cy="683280"/>
        </a:xfrm>
        <a:prstGeom prst="rect">
          <a:avLst/>
        </a:prstGeom>
        <a:noFill/>
        <a:ln w="0">
          <a:noFill/>
        </a:ln>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2</xdr:col>
      <xdr:colOff>313920</xdr:colOff>
      <xdr:row>0</xdr:row>
      <xdr:rowOff>683280</xdr:rowOff>
    </xdr:to>
    <xdr:pic>
      <xdr:nvPicPr>
        <xdr:cNvPr id="61" name="Imagen 49">
          <a:extLst>
            <a:ext uri="{FF2B5EF4-FFF2-40B4-BE49-F238E27FC236}">
              <a16:creationId xmlns:a16="http://schemas.microsoft.com/office/drawing/2014/main" id="{00000000-0008-0000-3200-00003D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2</xdr:col>
      <xdr:colOff>313920</xdr:colOff>
      <xdr:row>0</xdr:row>
      <xdr:rowOff>683280</xdr:rowOff>
    </xdr:to>
    <xdr:pic>
      <xdr:nvPicPr>
        <xdr:cNvPr id="62" name="Imagen 50">
          <a:extLst>
            <a:ext uri="{FF2B5EF4-FFF2-40B4-BE49-F238E27FC236}">
              <a16:creationId xmlns:a16="http://schemas.microsoft.com/office/drawing/2014/main" id="{00000000-0008-0000-3300-00003E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2</xdr:col>
      <xdr:colOff>243360</xdr:colOff>
      <xdr:row>0</xdr:row>
      <xdr:rowOff>683280</xdr:rowOff>
    </xdr:to>
    <xdr:pic>
      <xdr:nvPicPr>
        <xdr:cNvPr id="63" name="Imagen 51">
          <a:extLst>
            <a:ext uri="{FF2B5EF4-FFF2-40B4-BE49-F238E27FC236}">
              <a16:creationId xmlns:a16="http://schemas.microsoft.com/office/drawing/2014/main" id="{00000000-0008-0000-3400-00003F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2</xdr:col>
      <xdr:colOff>243360</xdr:colOff>
      <xdr:row>0</xdr:row>
      <xdr:rowOff>683280</xdr:rowOff>
    </xdr:to>
    <xdr:pic>
      <xdr:nvPicPr>
        <xdr:cNvPr id="64" name="Imagen 52">
          <a:extLst>
            <a:ext uri="{FF2B5EF4-FFF2-40B4-BE49-F238E27FC236}">
              <a16:creationId xmlns:a16="http://schemas.microsoft.com/office/drawing/2014/main" id="{00000000-0008-0000-3500-000040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1</xdr:col>
      <xdr:colOff>1361160</xdr:colOff>
      <xdr:row>0</xdr:row>
      <xdr:rowOff>683280</xdr:rowOff>
    </xdr:to>
    <xdr:pic>
      <xdr:nvPicPr>
        <xdr:cNvPr id="65" name="Imagen 53">
          <a:extLst>
            <a:ext uri="{FF2B5EF4-FFF2-40B4-BE49-F238E27FC236}">
              <a16:creationId xmlns:a16="http://schemas.microsoft.com/office/drawing/2014/main" id="{00000000-0008-0000-3600-000041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1</xdr:col>
      <xdr:colOff>182520</xdr:colOff>
      <xdr:row>0</xdr:row>
      <xdr:rowOff>683280</xdr:rowOff>
    </xdr:to>
    <xdr:pic>
      <xdr:nvPicPr>
        <xdr:cNvPr id="66" name="Imagen 54">
          <a:extLst>
            <a:ext uri="{FF2B5EF4-FFF2-40B4-BE49-F238E27FC236}">
              <a16:creationId xmlns:a16="http://schemas.microsoft.com/office/drawing/2014/main" id="{00000000-0008-0000-3700-000042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1</xdr:col>
      <xdr:colOff>776880</xdr:colOff>
      <xdr:row>0</xdr:row>
      <xdr:rowOff>683280</xdr:rowOff>
    </xdr:to>
    <xdr:pic>
      <xdr:nvPicPr>
        <xdr:cNvPr id="67" name="Imagen 55">
          <a:extLst>
            <a:ext uri="{FF2B5EF4-FFF2-40B4-BE49-F238E27FC236}">
              <a16:creationId xmlns:a16="http://schemas.microsoft.com/office/drawing/2014/main" id="{00000000-0008-0000-3800-000043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2</xdr:col>
      <xdr:colOff>585720</xdr:colOff>
      <xdr:row>0</xdr:row>
      <xdr:rowOff>683280</xdr:rowOff>
    </xdr:to>
    <xdr:pic>
      <xdr:nvPicPr>
        <xdr:cNvPr id="68" name="Imagen 56">
          <a:extLst>
            <a:ext uri="{FF2B5EF4-FFF2-40B4-BE49-F238E27FC236}">
              <a16:creationId xmlns:a16="http://schemas.microsoft.com/office/drawing/2014/main" id="{00000000-0008-0000-3900-000044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2</xdr:col>
      <xdr:colOff>585720</xdr:colOff>
      <xdr:row>0</xdr:row>
      <xdr:rowOff>683280</xdr:rowOff>
    </xdr:to>
    <xdr:pic>
      <xdr:nvPicPr>
        <xdr:cNvPr id="69" name="Imagen 57">
          <a:extLst>
            <a:ext uri="{FF2B5EF4-FFF2-40B4-BE49-F238E27FC236}">
              <a16:creationId xmlns:a16="http://schemas.microsoft.com/office/drawing/2014/main" id="{00000000-0008-0000-3A00-000045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2</xdr:col>
      <xdr:colOff>585720</xdr:colOff>
      <xdr:row>0</xdr:row>
      <xdr:rowOff>683280</xdr:rowOff>
    </xdr:to>
    <xdr:pic>
      <xdr:nvPicPr>
        <xdr:cNvPr id="70" name="Imagen 58">
          <a:extLst>
            <a:ext uri="{FF2B5EF4-FFF2-40B4-BE49-F238E27FC236}">
              <a16:creationId xmlns:a16="http://schemas.microsoft.com/office/drawing/2014/main" id="{00000000-0008-0000-3B00-000046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1783080</xdr:colOff>
      <xdr:row>0</xdr:row>
      <xdr:rowOff>683280</xdr:rowOff>
    </xdr:to>
    <xdr:pic>
      <xdr:nvPicPr>
        <xdr:cNvPr id="6" name="Imagen 3">
          <a:extLst>
            <a:ext uri="{FF2B5EF4-FFF2-40B4-BE49-F238E27FC236}">
              <a16:creationId xmlns:a16="http://schemas.microsoft.com/office/drawing/2014/main" id="{00000000-0008-0000-0600-000006000000}"/>
            </a:ext>
          </a:extLst>
        </xdr:cNvPr>
        <xdr:cNvPicPr/>
      </xdr:nvPicPr>
      <xdr:blipFill>
        <a:blip xmlns:r="http://schemas.openxmlformats.org/officeDocument/2006/relationships" r:embed="rId1"/>
        <a:stretch/>
      </xdr:blipFill>
      <xdr:spPr>
        <a:xfrm>
          <a:off x="0" y="0"/>
          <a:ext cx="2588760" cy="683280"/>
        </a:xfrm>
        <a:prstGeom prst="rect">
          <a:avLst/>
        </a:prstGeom>
        <a:noFill/>
        <a:ln w="0">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2</xdr:col>
      <xdr:colOff>585720</xdr:colOff>
      <xdr:row>0</xdr:row>
      <xdr:rowOff>683280</xdr:rowOff>
    </xdr:to>
    <xdr:pic>
      <xdr:nvPicPr>
        <xdr:cNvPr id="71" name="Imagen 59">
          <a:extLst>
            <a:ext uri="{FF2B5EF4-FFF2-40B4-BE49-F238E27FC236}">
              <a16:creationId xmlns:a16="http://schemas.microsoft.com/office/drawing/2014/main" id="{00000000-0008-0000-3C00-000047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2</xdr:col>
      <xdr:colOff>585720</xdr:colOff>
      <xdr:row>0</xdr:row>
      <xdr:rowOff>683280</xdr:rowOff>
    </xdr:to>
    <xdr:pic>
      <xdr:nvPicPr>
        <xdr:cNvPr id="72" name="Imagen 60">
          <a:extLst>
            <a:ext uri="{FF2B5EF4-FFF2-40B4-BE49-F238E27FC236}">
              <a16:creationId xmlns:a16="http://schemas.microsoft.com/office/drawing/2014/main" id="{00000000-0008-0000-3D00-000048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2</xdr:col>
      <xdr:colOff>585720</xdr:colOff>
      <xdr:row>0</xdr:row>
      <xdr:rowOff>683280</xdr:rowOff>
    </xdr:to>
    <xdr:pic>
      <xdr:nvPicPr>
        <xdr:cNvPr id="73" name="Imagen 61">
          <a:extLst>
            <a:ext uri="{FF2B5EF4-FFF2-40B4-BE49-F238E27FC236}">
              <a16:creationId xmlns:a16="http://schemas.microsoft.com/office/drawing/2014/main" id="{00000000-0008-0000-3E00-000049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2</xdr:col>
      <xdr:colOff>243360</xdr:colOff>
      <xdr:row>0</xdr:row>
      <xdr:rowOff>683280</xdr:rowOff>
    </xdr:to>
    <xdr:pic>
      <xdr:nvPicPr>
        <xdr:cNvPr id="74" name="Imagen 62">
          <a:extLst>
            <a:ext uri="{FF2B5EF4-FFF2-40B4-BE49-F238E27FC236}">
              <a16:creationId xmlns:a16="http://schemas.microsoft.com/office/drawing/2014/main" id="{00000000-0008-0000-3F00-00004A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1</xdr:col>
      <xdr:colOff>776880</xdr:colOff>
      <xdr:row>0</xdr:row>
      <xdr:rowOff>683280</xdr:rowOff>
    </xdr:to>
    <xdr:pic>
      <xdr:nvPicPr>
        <xdr:cNvPr id="75" name="Imagen 63">
          <a:extLst>
            <a:ext uri="{FF2B5EF4-FFF2-40B4-BE49-F238E27FC236}">
              <a16:creationId xmlns:a16="http://schemas.microsoft.com/office/drawing/2014/main" id="{00000000-0008-0000-4000-00004B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0</xdr:col>
      <xdr:colOff>2589120</xdr:colOff>
      <xdr:row>0</xdr:row>
      <xdr:rowOff>683280</xdr:rowOff>
    </xdr:to>
    <xdr:pic>
      <xdr:nvPicPr>
        <xdr:cNvPr id="76" name="Imagen 64">
          <a:extLst>
            <a:ext uri="{FF2B5EF4-FFF2-40B4-BE49-F238E27FC236}">
              <a16:creationId xmlns:a16="http://schemas.microsoft.com/office/drawing/2014/main" id="{00000000-0008-0000-4100-00004C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0</xdr:col>
      <xdr:colOff>2589120</xdr:colOff>
      <xdr:row>0</xdr:row>
      <xdr:rowOff>683280</xdr:rowOff>
    </xdr:to>
    <xdr:pic>
      <xdr:nvPicPr>
        <xdr:cNvPr id="77" name="Imagen 65">
          <a:extLst>
            <a:ext uri="{FF2B5EF4-FFF2-40B4-BE49-F238E27FC236}">
              <a16:creationId xmlns:a16="http://schemas.microsoft.com/office/drawing/2014/main" id="{00000000-0008-0000-4200-00004D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0</xdr:col>
      <xdr:colOff>2589120</xdr:colOff>
      <xdr:row>0</xdr:row>
      <xdr:rowOff>683280</xdr:rowOff>
    </xdr:to>
    <xdr:pic>
      <xdr:nvPicPr>
        <xdr:cNvPr id="78" name="Imagen 66">
          <a:extLst>
            <a:ext uri="{FF2B5EF4-FFF2-40B4-BE49-F238E27FC236}">
              <a16:creationId xmlns:a16="http://schemas.microsoft.com/office/drawing/2014/main" id="{00000000-0008-0000-4300-00004E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0</xdr:col>
      <xdr:colOff>0</xdr:colOff>
      <xdr:row>18</xdr:row>
      <xdr:rowOff>27360</xdr:rowOff>
    </xdr:from>
    <xdr:to>
      <xdr:col>9</xdr:col>
      <xdr:colOff>464760</xdr:colOff>
      <xdr:row>38</xdr:row>
      <xdr:rowOff>55080</xdr:rowOff>
    </xdr:to>
    <xdr:graphicFrame macro="">
      <xdr:nvGraphicFramePr>
        <xdr:cNvPr id="79" name="Gráfico 1">
          <a:extLst>
            <a:ext uri="{FF2B5EF4-FFF2-40B4-BE49-F238E27FC236}">
              <a16:creationId xmlns:a16="http://schemas.microsoft.com/office/drawing/2014/main" id="{00000000-0008-0000-4400-00004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360</xdr:colOff>
      <xdr:row>0</xdr:row>
      <xdr:rowOff>0</xdr:rowOff>
    </xdr:from>
    <xdr:to>
      <xdr:col>3</xdr:col>
      <xdr:colOff>171720</xdr:colOff>
      <xdr:row>0</xdr:row>
      <xdr:rowOff>683280</xdr:rowOff>
    </xdr:to>
    <xdr:pic>
      <xdr:nvPicPr>
        <xdr:cNvPr id="80" name="Imagen 67">
          <a:extLst>
            <a:ext uri="{FF2B5EF4-FFF2-40B4-BE49-F238E27FC236}">
              <a16:creationId xmlns:a16="http://schemas.microsoft.com/office/drawing/2014/main" id="{00000000-0008-0000-4400-000050000000}"/>
            </a:ext>
          </a:extLst>
        </xdr:cNvPr>
        <xdr:cNvPicPr/>
      </xdr:nvPicPr>
      <xdr:blipFill>
        <a:blip xmlns:r="http://schemas.openxmlformats.org/officeDocument/2006/relationships" r:embed="rId2"/>
        <a:stretch/>
      </xdr:blipFill>
      <xdr:spPr>
        <a:xfrm>
          <a:off x="360" y="0"/>
          <a:ext cx="2588760" cy="683280"/>
        </a:xfrm>
        <a:prstGeom prst="rect">
          <a:avLst/>
        </a:prstGeom>
        <a:noFill/>
        <a:ln w="0">
          <a:noFill/>
        </a:ln>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0</xdr:col>
      <xdr:colOff>9360</xdr:colOff>
      <xdr:row>12</xdr:row>
      <xdr:rowOff>17640</xdr:rowOff>
    </xdr:from>
    <xdr:to>
      <xdr:col>9</xdr:col>
      <xdr:colOff>27360</xdr:colOff>
      <xdr:row>32</xdr:row>
      <xdr:rowOff>102240</xdr:rowOff>
    </xdr:to>
    <xdr:graphicFrame macro="">
      <xdr:nvGraphicFramePr>
        <xdr:cNvPr id="81" name="Gráfico 1">
          <a:extLst>
            <a:ext uri="{FF2B5EF4-FFF2-40B4-BE49-F238E27FC236}">
              <a16:creationId xmlns:a16="http://schemas.microsoft.com/office/drawing/2014/main" id="{00000000-0008-0000-4500-00005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360</xdr:colOff>
      <xdr:row>0</xdr:row>
      <xdr:rowOff>0</xdr:rowOff>
    </xdr:from>
    <xdr:to>
      <xdr:col>3</xdr:col>
      <xdr:colOff>171720</xdr:colOff>
      <xdr:row>0</xdr:row>
      <xdr:rowOff>683280</xdr:rowOff>
    </xdr:to>
    <xdr:pic>
      <xdr:nvPicPr>
        <xdr:cNvPr id="82" name="Imagen 68">
          <a:extLst>
            <a:ext uri="{FF2B5EF4-FFF2-40B4-BE49-F238E27FC236}">
              <a16:creationId xmlns:a16="http://schemas.microsoft.com/office/drawing/2014/main" id="{00000000-0008-0000-4500-000052000000}"/>
            </a:ext>
          </a:extLst>
        </xdr:cNvPr>
        <xdr:cNvPicPr/>
      </xdr:nvPicPr>
      <xdr:blipFill>
        <a:blip xmlns:r="http://schemas.openxmlformats.org/officeDocument/2006/relationships" r:embed="rId2"/>
        <a:stretch/>
      </xdr:blipFill>
      <xdr:spPr>
        <a:xfrm>
          <a:off x="360" y="0"/>
          <a:ext cx="2588760" cy="683280"/>
        </a:xfrm>
        <a:prstGeom prst="rect">
          <a:avLst/>
        </a:prstGeom>
        <a:noFill/>
        <a:ln w="0">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2447640</xdr:colOff>
      <xdr:row>0</xdr:row>
      <xdr:rowOff>683280</xdr:rowOff>
    </xdr:to>
    <xdr:pic>
      <xdr:nvPicPr>
        <xdr:cNvPr id="7" name="Imagen 6">
          <a:extLst>
            <a:ext uri="{FF2B5EF4-FFF2-40B4-BE49-F238E27FC236}">
              <a16:creationId xmlns:a16="http://schemas.microsoft.com/office/drawing/2014/main" id="{00000000-0008-0000-0700-000007000000}"/>
            </a:ext>
          </a:extLst>
        </xdr:cNvPr>
        <xdr:cNvPicPr/>
      </xdr:nvPicPr>
      <xdr:blipFill>
        <a:blip xmlns:r="http://schemas.openxmlformats.org/officeDocument/2006/relationships" r:embed="rId1"/>
        <a:stretch/>
      </xdr:blipFill>
      <xdr:spPr>
        <a:xfrm>
          <a:off x="0" y="0"/>
          <a:ext cx="2588760" cy="683280"/>
        </a:xfrm>
        <a:prstGeom prst="rect">
          <a:avLst/>
        </a:prstGeom>
        <a:noFill/>
        <a:ln w="0">
          <a:noFill/>
        </a:ln>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0</xdr:col>
      <xdr:colOff>0</xdr:colOff>
      <xdr:row>12</xdr:row>
      <xdr:rowOff>18720</xdr:rowOff>
    </xdr:from>
    <xdr:to>
      <xdr:col>9</xdr:col>
      <xdr:colOff>637200</xdr:colOff>
      <xdr:row>32</xdr:row>
      <xdr:rowOff>93960</xdr:rowOff>
    </xdr:to>
    <xdr:graphicFrame macro="">
      <xdr:nvGraphicFramePr>
        <xdr:cNvPr id="83" name="Gráfico 1">
          <a:extLst>
            <a:ext uri="{FF2B5EF4-FFF2-40B4-BE49-F238E27FC236}">
              <a16:creationId xmlns:a16="http://schemas.microsoft.com/office/drawing/2014/main" id="{00000000-0008-0000-4600-00005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360</xdr:colOff>
      <xdr:row>0</xdr:row>
      <xdr:rowOff>0</xdr:rowOff>
    </xdr:from>
    <xdr:to>
      <xdr:col>3</xdr:col>
      <xdr:colOff>171720</xdr:colOff>
      <xdr:row>0</xdr:row>
      <xdr:rowOff>683280</xdr:rowOff>
    </xdr:to>
    <xdr:pic>
      <xdr:nvPicPr>
        <xdr:cNvPr id="84" name="Imagen 69">
          <a:extLst>
            <a:ext uri="{FF2B5EF4-FFF2-40B4-BE49-F238E27FC236}">
              <a16:creationId xmlns:a16="http://schemas.microsoft.com/office/drawing/2014/main" id="{00000000-0008-0000-4600-000054000000}"/>
            </a:ext>
          </a:extLst>
        </xdr:cNvPr>
        <xdr:cNvPicPr/>
      </xdr:nvPicPr>
      <xdr:blipFill>
        <a:blip xmlns:r="http://schemas.openxmlformats.org/officeDocument/2006/relationships" r:embed="rId2"/>
        <a:stretch/>
      </xdr:blipFill>
      <xdr:spPr>
        <a:xfrm>
          <a:off x="360" y="0"/>
          <a:ext cx="2588760" cy="683280"/>
        </a:xfrm>
        <a:prstGeom prst="rect">
          <a:avLst/>
        </a:prstGeom>
        <a:noFill/>
        <a:ln w="0">
          <a:noFill/>
        </a:ln>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0</xdr:col>
      <xdr:colOff>0</xdr:colOff>
      <xdr:row>13</xdr:row>
      <xdr:rowOff>4680</xdr:rowOff>
    </xdr:from>
    <xdr:to>
      <xdr:col>10</xdr:col>
      <xdr:colOff>465480</xdr:colOff>
      <xdr:row>32</xdr:row>
      <xdr:rowOff>94320</xdr:rowOff>
    </xdr:to>
    <xdr:graphicFrame macro="">
      <xdr:nvGraphicFramePr>
        <xdr:cNvPr id="85" name="Gráfico 1">
          <a:extLst>
            <a:ext uri="{FF2B5EF4-FFF2-40B4-BE49-F238E27FC236}">
              <a16:creationId xmlns:a16="http://schemas.microsoft.com/office/drawing/2014/main" id="{00000000-0008-0000-4700-00005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360</xdr:colOff>
      <xdr:row>0</xdr:row>
      <xdr:rowOff>0</xdr:rowOff>
    </xdr:from>
    <xdr:to>
      <xdr:col>3</xdr:col>
      <xdr:colOff>171720</xdr:colOff>
      <xdr:row>0</xdr:row>
      <xdr:rowOff>683280</xdr:rowOff>
    </xdr:to>
    <xdr:pic>
      <xdr:nvPicPr>
        <xdr:cNvPr id="86" name="Imagen 70">
          <a:extLst>
            <a:ext uri="{FF2B5EF4-FFF2-40B4-BE49-F238E27FC236}">
              <a16:creationId xmlns:a16="http://schemas.microsoft.com/office/drawing/2014/main" id="{00000000-0008-0000-4700-000056000000}"/>
            </a:ext>
          </a:extLst>
        </xdr:cNvPr>
        <xdr:cNvPicPr/>
      </xdr:nvPicPr>
      <xdr:blipFill>
        <a:blip xmlns:r="http://schemas.openxmlformats.org/officeDocument/2006/relationships" r:embed="rId2"/>
        <a:stretch/>
      </xdr:blipFill>
      <xdr:spPr>
        <a:xfrm>
          <a:off x="360" y="0"/>
          <a:ext cx="2588760" cy="683280"/>
        </a:xfrm>
        <a:prstGeom prst="rect">
          <a:avLst/>
        </a:prstGeom>
        <a:noFill/>
        <a:ln w="0">
          <a:noFill/>
        </a:ln>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14</xdr:row>
      <xdr:rowOff>24120</xdr:rowOff>
    </xdr:from>
    <xdr:to>
      <xdr:col>9</xdr:col>
      <xdr:colOff>703800</xdr:colOff>
      <xdr:row>34</xdr:row>
      <xdr:rowOff>170280</xdr:rowOff>
    </xdr:to>
    <xdr:graphicFrame macro="">
      <xdr:nvGraphicFramePr>
        <xdr:cNvPr id="87" name="Gráfico 1">
          <a:extLst>
            <a:ext uri="{FF2B5EF4-FFF2-40B4-BE49-F238E27FC236}">
              <a16:creationId xmlns:a16="http://schemas.microsoft.com/office/drawing/2014/main" id="{00000000-0008-0000-4800-00005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360</xdr:colOff>
      <xdr:row>0</xdr:row>
      <xdr:rowOff>0</xdr:rowOff>
    </xdr:from>
    <xdr:to>
      <xdr:col>2</xdr:col>
      <xdr:colOff>555120</xdr:colOff>
      <xdr:row>0</xdr:row>
      <xdr:rowOff>683280</xdr:rowOff>
    </xdr:to>
    <xdr:pic>
      <xdr:nvPicPr>
        <xdr:cNvPr id="88" name="Imagen 71">
          <a:extLst>
            <a:ext uri="{FF2B5EF4-FFF2-40B4-BE49-F238E27FC236}">
              <a16:creationId xmlns:a16="http://schemas.microsoft.com/office/drawing/2014/main" id="{00000000-0008-0000-4800-000058000000}"/>
            </a:ext>
          </a:extLst>
        </xdr:cNvPr>
        <xdr:cNvPicPr/>
      </xdr:nvPicPr>
      <xdr:blipFill>
        <a:blip xmlns:r="http://schemas.openxmlformats.org/officeDocument/2006/relationships" r:embed="rId2"/>
        <a:stretch/>
      </xdr:blipFill>
      <xdr:spPr>
        <a:xfrm>
          <a:off x="360" y="0"/>
          <a:ext cx="2588760" cy="683280"/>
        </a:xfrm>
        <a:prstGeom prst="rect">
          <a:avLst/>
        </a:prstGeom>
        <a:noFill/>
        <a:ln w="0">
          <a:noFill/>
        </a:ln>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0</xdr:col>
      <xdr:colOff>0</xdr:colOff>
      <xdr:row>11</xdr:row>
      <xdr:rowOff>4680</xdr:rowOff>
    </xdr:from>
    <xdr:to>
      <xdr:col>8</xdr:col>
      <xdr:colOff>703800</xdr:colOff>
      <xdr:row>31</xdr:row>
      <xdr:rowOff>122760</xdr:rowOff>
    </xdr:to>
    <xdr:graphicFrame macro="">
      <xdr:nvGraphicFramePr>
        <xdr:cNvPr id="89" name="Gráfico 1">
          <a:extLst>
            <a:ext uri="{FF2B5EF4-FFF2-40B4-BE49-F238E27FC236}">
              <a16:creationId xmlns:a16="http://schemas.microsoft.com/office/drawing/2014/main" id="{00000000-0008-0000-4900-00005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360</xdr:colOff>
      <xdr:row>0</xdr:row>
      <xdr:rowOff>0</xdr:rowOff>
    </xdr:from>
    <xdr:to>
      <xdr:col>3</xdr:col>
      <xdr:colOff>171720</xdr:colOff>
      <xdr:row>0</xdr:row>
      <xdr:rowOff>683280</xdr:rowOff>
    </xdr:to>
    <xdr:pic>
      <xdr:nvPicPr>
        <xdr:cNvPr id="90" name="Imagen 72">
          <a:extLst>
            <a:ext uri="{FF2B5EF4-FFF2-40B4-BE49-F238E27FC236}">
              <a16:creationId xmlns:a16="http://schemas.microsoft.com/office/drawing/2014/main" id="{00000000-0008-0000-4900-00005A000000}"/>
            </a:ext>
          </a:extLst>
        </xdr:cNvPr>
        <xdr:cNvPicPr/>
      </xdr:nvPicPr>
      <xdr:blipFill>
        <a:blip xmlns:r="http://schemas.openxmlformats.org/officeDocument/2006/relationships" r:embed="rId2"/>
        <a:stretch/>
      </xdr:blipFill>
      <xdr:spPr>
        <a:xfrm>
          <a:off x="360" y="0"/>
          <a:ext cx="2588760" cy="683280"/>
        </a:xfrm>
        <a:prstGeom prst="rect">
          <a:avLst/>
        </a:prstGeom>
        <a:noFill/>
        <a:ln w="0">
          <a:noFill/>
        </a:ln>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11</xdr:row>
      <xdr:rowOff>14040</xdr:rowOff>
    </xdr:from>
    <xdr:to>
      <xdr:col>7</xdr:col>
      <xdr:colOff>8280</xdr:colOff>
      <xdr:row>30</xdr:row>
      <xdr:rowOff>170280</xdr:rowOff>
    </xdr:to>
    <xdr:graphicFrame macro="">
      <xdr:nvGraphicFramePr>
        <xdr:cNvPr id="91" name="Gráfico 1">
          <a:extLst>
            <a:ext uri="{FF2B5EF4-FFF2-40B4-BE49-F238E27FC236}">
              <a16:creationId xmlns:a16="http://schemas.microsoft.com/office/drawing/2014/main" id="{00000000-0008-0000-4A00-00005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360</xdr:colOff>
      <xdr:row>0</xdr:row>
      <xdr:rowOff>0</xdr:rowOff>
    </xdr:from>
    <xdr:to>
      <xdr:col>2</xdr:col>
      <xdr:colOff>484200</xdr:colOff>
      <xdr:row>0</xdr:row>
      <xdr:rowOff>683280</xdr:rowOff>
    </xdr:to>
    <xdr:pic>
      <xdr:nvPicPr>
        <xdr:cNvPr id="92" name="Imagen 73">
          <a:extLst>
            <a:ext uri="{FF2B5EF4-FFF2-40B4-BE49-F238E27FC236}">
              <a16:creationId xmlns:a16="http://schemas.microsoft.com/office/drawing/2014/main" id="{00000000-0008-0000-4A00-00005C000000}"/>
            </a:ext>
          </a:extLst>
        </xdr:cNvPr>
        <xdr:cNvPicPr/>
      </xdr:nvPicPr>
      <xdr:blipFill>
        <a:blip xmlns:r="http://schemas.openxmlformats.org/officeDocument/2006/relationships" r:embed="rId2"/>
        <a:stretch/>
      </xdr:blipFill>
      <xdr:spPr>
        <a:xfrm>
          <a:off x="360" y="0"/>
          <a:ext cx="2588760" cy="683280"/>
        </a:xfrm>
        <a:prstGeom prst="rect">
          <a:avLst/>
        </a:prstGeom>
        <a:noFill/>
        <a:ln w="0">
          <a:noFill/>
        </a:ln>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11</xdr:row>
      <xdr:rowOff>14040</xdr:rowOff>
    </xdr:from>
    <xdr:to>
      <xdr:col>7</xdr:col>
      <xdr:colOff>8280</xdr:colOff>
      <xdr:row>30</xdr:row>
      <xdr:rowOff>170280</xdr:rowOff>
    </xdr:to>
    <xdr:graphicFrame macro="">
      <xdr:nvGraphicFramePr>
        <xdr:cNvPr id="93" name="Gráfico 1">
          <a:extLst>
            <a:ext uri="{FF2B5EF4-FFF2-40B4-BE49-F238E27FC236}">
              <a16:creationId xmlns:a16="http://schemas.microsoft.com/office/drawing/2014/main" id="{00000000-0008-0000-4B00-00005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360</xdr:colOff>
      <xdr:row>0</xdr:row>
      <xdr:rowOff>0</xdr:rowOff>
    </xdr:from>
    <xdr:to>
      <xdr:col>1</xdr:col>
      <xdr:colOff>988200</xdr:colOff>
      <xdr:row>0</xdr:row>
      <xdr:rowOff>683280</xdr:rowOff>
    </xdr:to>
    <xdr:pic>
      <xdr:nvPicPr>
        <xdr:cNvPr id="94" name="Imagen 74">
          <a:extLst>
            <a:ext uri="{FF2B5EF4-FFF2-40B4-BE49-F238E27FC236}">
              <a16:creationId xmlns:a16="http://schemas.microsoft.com/office/drawing/2014/main" id="{00000000-0008-0000-4B00-00005E000000}"/>
            </a:ext>
          </a:extLst>
        </xdr:cNvPr>
        <xdr:cNvPicPr/>
      </xdr:nvPicPr>
      <xdr:blipFill>
        <a:blip xmlns:r="http://schemas.openxmlformats.org/officeDocument/2006/relationships" r:embed="rId2"/>
        <a:stretch/>
      </xdr:blipFill>
      <xdr:spPr>
        <a:xfrm>
          <a:off x="360" y="0"/>
          <a:ext cx="2588760" cy="683280"/>
        </a:xfrm>
        <a:prstGeom prst="rect">
          <a:avLst/>
        </a:prstGeom>
        <a:noFill/>
        <a:ln w="0">
          <a:noFill/>
        </a:ln>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12</xdr:row>
      <xdr:rowOff>152640</xdr:rowOff>
    </xdr:from>
    <xdr:to>
      <xdr:col>7</xdr:col>
      <xdr:colOff>18000</xdr:colOff>
      <xdr:row>31</xdr:row>
      <xdr:rowOff>84600</xdr:rowOff>
    </xdr:to>
    <xdr:graphicFrame macro="">
      <xdr:nvGraphicFramePr>
        <xdr:cNvPr id="95" name="Gráfico 1">
          <a:extLst>
            <a:ext uri="{FF2B5EF4-FFF2-40B4-BE49-F238E27FC236}">
              <a16:creationId xmlns:a16="http://schemas.microsoft.com/office/drawing/2014/main" id="{00000000-0008-0000-4C00-00005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360</xdr:colOff>
      <xdr:row>0</xdr:row>
      <xdr:rowOff>0</xdr:rowOff>
    </xdr:from>
    <xdr:to>
      <xdr:col>2</xdr:col>
      <xdr:colOff>1440</xdr:colOff>
      <xdr:row>0</xdr:row>
      <xdr:rowOff>683280</xdr:rowOff>
    </xdr:to>
    <xdr:pic>
      <xdr:nvPicPr>
        <xdr:cNvPr id="96" name="Imagen 75">
          <a:extLst>
            <a:ext uri="{FF2B5EF4-FFF2-40B4-BE49-F238E27FC236}">
              <a16:creationId xmlns:a16="http://schemas.microsoft.com/office/drawing/2014/main" id="{00000000-0008-0000-4C00-000060000000}"/>
            </a:ext>
          </a:extLst>
        </xdr:cNvPr>
        <xdr:cNvPicPr/>
      </xdr:nvPicPr>
      <xdr:blipFill>
        <a:blip xmlns:r="http://schemas.openxmlformats.org/officeDocument/2006/relationships" r:embed="rId2"/>
        <a:stretch/>
      </xdr:blipFill>
      <xdr:spPr>
        <a:xfrm>
          <a:off x="360" y="0"/>
          <a:ext cx="2588760" cy="683280"/>
        </a:xfrm>
        <a:prstGeom prst="rect">
          <a:avLst/>
        </a:prstGeom>
        <a:noFill/>
        <a:ln w="0">
          <a:noFill/>
        </a:ln>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0</xdr:col>
      <xdr:colOff>0</xdr:colOff>
      <xdr:row>13</xdr:row>
      <xdr:rowOff>14040</xdr:rowOff>
    </xdr:from>
    <xdr:to>
      <xdr:col>10</xdr:col>
      <xdr:colOff>408600</xdr:colOff>
      <xdr:row>29</xdr:row>
      <xdr:rowOff>84240</xdr:rowOff>
    </xdr:to>
    <xdr:graphicFrame macro="">
      <xdr:nvGraphicFramePr>
        <xdr:cNvPr id="97" name="Gráfico 2">
          <a:extLst>
            <a:ext uri="{FF2B5EF4-FFF2-40B4-BE49-F238E27FC236}">
              <a16:creationId xmlns:a16="http://schemas.microsoft.com/office/drawing/2014/main" id="{00000000-0008-0000-4D00-00006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360</xdr:colOff>
      <xdr:row>0</xdr:row>
      <xdr:rowOff>0</xdr:rowOff>
    </xdr:from>
    <xdr:to>
      <xdr:col>3</xdr:col>
      <xdr:colOff>171720</xdr:colOff>
      <xdr:row>0</xdr:row>
      <xdr:rowOff>683280</xdr:rowOff>
    </xdr:to>
    <xdr:pic>
      <xdr:nvPicPr>
        <xdr:cNvPr id="98" name="Imagen 76">
          <a:extLst>
            <a:ext uri="{FF2B5EF4-FFF2-40B4-BE49-F238E27FC236}">
              <a16:creationId xmlns:a16="http://schemas.microsoft.com/office/drawing/2014/main" id="{00000000-0008-0000-4D00-000062000000}"/>
            </a:ext>
          </a:extLst>
        </xdr:cNvPr>
        <xdr:cNvPicPr/>
      </xdr:nvPicPr>
      <xdr:blipFill>
        <a:blip xmlns:r="http://schemas.openxmlformats.org/officeDocument/2006/relationships" r:embed="rId2"/>
        <a:stretch/>
      </xdr:blipFill>
      <xdr:spPr>
        <a:xfrm>
          <a:off x="360" y="0"/>
          <a:ext cx="2588760" cy="683280"/>
        </a:xfrm>
        <a:prstGeom prst="rect">
          <a:avLst/>
        </a:prstGeom>
        <a:noFill/>
        <a:ln w="0">
          <a:noFill/>
        </a:ln>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162000</xdr:colOff>
      <xdr:row>10</xdr:row>
      <xdr:rowOff>42840</xdr:rowOff>
    </xdr:from>
    <xdr:to>
      <xdr:col>11</xdr:col>
      <xdr:colOff>804240</xdr:colOff>
      <xdr:row>31</xdr:row>
      <xdr:rowOff>65520</xdr:rowOff>
    </xdr:to>
    <xdr:graphicFrame macro="">
      <xdr:nvGraphicFramePr>
        <xdr:cNvPr id="99" name="Gráfico 1">
          <a:extLst>
            <a:ext uri="{FF2B5EF4-FFF2-40B4-BE49-F238E27FC236}">
              <a16:creationId xmlns:a16="http://schemas.microsoft.com/office/drawing/2014/main" id="{00000000-0008-0000-4E00-00006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360</xdr:colOff>
      <xdr:row>0</xdr:row>
      <xdr:rowOff>0</xdr:rowOff>
    </xdr:from>
    <xdr:to>
      <xdr:col>3</xdr:col>
      <xdr:colOff>171720</xdr:colOff>
      <xdr:row>0</xdr:row>
      <xdr:rowOff>683280</xdr:rowOff>
    </xdr:to>
    <xdr:pic>
      <xdr:nvPicPr>
        <xdr:cNvPr id="100" name="Imagen 77">
          <a:extLst>
            <a:ext uri="{FF2B5EF4-FFF2-40B4-BE49-F238E27FC236}">
              <a16:creationId xmlns:a16="http://schemas.microsoft.com/office/drawing/2014/main" id="{00000000-0008-0000-4E00-000064000000}"/>
            </a:ext>
          </a:extLst>
        </xdr:cNvPr>
        <xdr:cNvPicPr/>
      </xdr:nvPicPr>
      <xdr:blipFill>
        <a:blip xmlns:r="http://schemas.openxmlformats.org/officeDocument/2006/relationships" r:embed="rId2"/>
        <a:stretch/>
      </xdr:blipFill>
      <xdr:spPr>
        <a:xfrm>
          <a:off x="360" y="0"/>
          <a:ext cx="2588760" cy="683280"/>
        </a:xfrm>
        <a:prstGeom prst="rect">
          <a:avLst/>
        </a:prstGeom>
        <a:noFill/>
        <a:ln w="0">
          <a:noFill/>
        </a:ln>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4</xdr:col>
      <xdr:colOff>507960</xdr:colOff>
      <xdr:row>6</xdr:row>
      <xdr:rowOff>88920</xdr:rowOff>
    </xdr:from>
    <xdr:to>
      <xdr:col>41</xdr:col>
      <xdr:colOff>153720</xdr:colOff>
      <xdr:row>90</xdr:row>
      <xdr:rowOff>24120</xdr:rowOff>
    </xdr:to>
    <xdr:graphicFrame macro="">
      <xdr:nvGraphicFramePr>
        <xdr:cNvPr id="101" name="Chart 7">
          <a:extLst>
            <a:ext uri="{FF2B5EF4-FFF2-40B4-BE49-F238E27FC236}">
              <a16:creationId xmlns:a16="http://schemas.microsoft.com/office/drawing/2014/main" id="{00000000-0008-0000-4F00-00006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360</xdr:colOff>
      <xdr:row>0</xdr:row>
      <xdr:rowOff>0</xdr:rowOff>
    </xdr:from>
    <xdr:to>
      <xdr:col>2</xdr:col>
      <xdr:colOff>837000</xdr:colOff>
      <xdr:row>0</xdr:row>
      <xdr:rowOff>683280</xdr:rowOff>
    </xdr:to>
    <xdr:pic>
      <xdr:nvPicPr>
        <xdr:cNvPr id="102" name="Imagen 78">
          <a:extLst>
            <a:ext uri="{FF2B5EF4-FFF2-40B4-BE49-F238E27FC236}">
              <a16:creationId xmlns:a16="http://schemas.microsoft.com/office/drawing/2014/main" id="{00000000-0008-0000-4F00-000066000000}"/>
            </a:ext>
          </a:extLst>
        </xdr:cNvPr>
        <xdr:cNvPicPr/>
      </xdr:nvPicPr>
      <xdr:blipFill>
        <a:blip xmlns:r="http://schemas.openxmlformats.org/officeDocument/2006/relationships" r:embed="rId2"/>
        <a:stretch/>
      </xdr:blipFill>
      <xdr:spPr>
        <a:xfrm>
          <a:off x="360" y="0"/>
          <a:ext cx="2588760" cy="683280"/>
        </a:xfrm>
        <a:prstGeom prst="rect">
          <a:avLst/>
        </a:prstGeom>
        <a:noFill/>
        <a:ln w="0">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171360</xdr:colOff>
      <xdr:row>0</xdr:row>
      <xdr:rowOff>683280</xdr:rowOff>
    </xdr:to>
    <xdr:pic>
      <xdr:nvPicPr>
        <xdr:cNvPr id="8" name="Imagen 7">
          <a:extLst>
            <a:ext uri="{FF2B5EF4-FFF2-40B4-BE49-F238E27FC236}">
              <a16:creationId xmlns:a16="http://schemas.microsoft.com/office/drawing/2014/main" id="{00000000-0008-0000-0800-000008000000}"/>
            </a:ext>
          </a:extLst>
        </xdr:cNvPr>
        <xdr:cNvPicPr/>
      </xdr:nvPicPr>
      <xdr:blipFill>
        <a:blip xmlns:r="http://schemas.openxmlformats.org/officeDocument/2006/relationships" r:embed="rId1"/>
        <a:stretch/>
      </xdr:blipFill>
      <xdr:spPr>
        <a:xfrm>
          <a:off x="0" y="0"/>
          <a:ext cx="2588760" cy="683280"/>
        </a:xfrm>
        <a:prstGeom prst="rect">
          <a:avLst/>
        </a:prstGeom>
        <a:noFill/>
        <a:ln w="0">
          <a:noFill/>
        </a:ln>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1</xdr:col>
      <xdr:colOff>675360</xdr:colOff>
      <xdr:row>0</xdr:row>
      <xdr:rowOff>683280</xdr:rowOff>
    </xdr:to>
    <xdr:pic>
      <xdr:nvPicPr>
        <xdr:cNvPr id="103" name="Imagen 79">
          <a:extLst>
            <a:ext uri="{FF2B5EF4-FFF2-40B4-BE49-F238E27FC236}">
              <a16:creationId xmlns:a16="http://schemas.microsoft.com/office/drawing/2014/main" id="{00000000-0008-0000-5000-000067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1</xdr:col>
      <xdr:colOff>2367000</xdr:colOff>
      <xdr:row>0</xdr:row>
      <xdr:rowOff>683280</xdr:rowOff>
    </xdr:to>
    <xdr:pic>
      <xdr:nvPicPr>
        <xdr:cNvPr id="104" name="Imagen 80">
          <a:extLst>
            <a:ext uri="{FF2B5EF4-FFF2-40B4-BE49-F238E27FC236}">
              <a16:creationId xmlns:a16="http://schemas.microsoft.com/office/drawing/2014/main" id="{00000000-0008-0000-5100-000068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2</xdr:col>
      <xdr:colOff>142560</xdr:colOff>
      <xdr:row>0</xdr:row>
      <xdr:rowOff>683280</xdr:rowOff>
    </xdr:to>
    <xdr:pic>
      <xdr:nvPicPr>
        <xdr:cNvPr id="105" name="Imagen 81">
          <a:extLst>
            <a:ext uri="{FF2B5EF4-FFF2-40B4-BE49-F238E27FC236}">
              <a16:creationId xmlns:a16="http://schemas.microsoft.com/office/drawing/2014/main" id="{00000000-0008-0000-5200-000069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0</xdr:col>
      <xdr:colOff>2589120</xdr:colOff>
      <xdr:row>0</xdr:row>
      <xdr:rowOff>683280</xdr:rowOff>
    </xdr:to>
    <xdr:pic>
      <xdr:nvPicPr>
        <xdr:cNvPr id="106" name="Imagen 82">
          <a:extLst>
            <a:ext uri="{FF2B5EF4-FFF2-40B4-BE49-F238E27FC236}">
              <a16:creationId xmlns:a16="http://schemas.microsoft.com/office/drawing/2014/main" id="{00000000-0008-0000-5300-00006A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0</xdr:col>
      <xdr:colOff>2589120</xdr:colOff>
      <xdr:row>0</xdr:row>
      <xdr:rowOff>683280</xdr:rowOff>
    </xdr:to>
    <xdr:pic>
      <xdr:nvPicPr>
        <xdr:cNvPr id="107" name="Imagen 83">
          <a:extLst>
            <a:ext uri="{FF2B5EF4-FFF2-40B4-BE49-F238E27FC236}">
              <a16:creationId xmlns:a16="http://schemas.microsoft.com/office/drawing/2014/main" id="{00000000-0008-0000-5400-00006B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1</xdr:col>
      <xdr:colOff>403920</xdr:colOff>
      <xdr:row>0</xdr:row>
      <xdr:rowOff>683280</xdr:rowOff>
    </xdr:to>
    <xdr:pic>
      <xdr:nvPicPr>
        <xdr:cNvPr id="108" name="Imagen 84">
          <a:extLst>
            <a:ext uri="{FF2B5EF4-FFF2-40B4-BE49-F238E27FC236}">
              <a16:creationId xmlns:a16="http://schemas.microsoft.com/office/drawing/2014/main" id="{00000000-0008-0000-5500-00006C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86.xml><?xml version="1.0" encoding="utf-8"?>
<xdr:wsDr xmlns:xdr="http://schemas.openxmlformats.org/drawingml/2006/spreadsheetDrawing" xmlns:a="http://schemas.openxmlformats.org/drawingml/2006/main">
  <xdr:twoCellAnchor>
    <xdr:from>
      <xdr:col>0</xdr:col>
      <xdr:colOff>0</xdr:colOff>
      <xdr:row>91</xdr:row>
      <xdr:rowOff>31680</xdr:rowOff>
    </xdr:from>
    <xdr:to>
      <xdr:col>11</xdr:col>
      <xdr:colOff>84600</xdr:colOff>
      <xdr:row>299</xdr:row>
      <xdr:rowOff>2160</xdr:rowOff>
    </xdr:to>
    <xdr:sp macro="" textlink="">
      <xdr:nvSpPr>
        <xdr:cNvPr id="109" name="CuadroTexto 2">
          <a:extLst>
            <a:ext uri="{FF2B5EF4-FFF2-40B4-BE49-F238E27FC236}">
              <a16:creationId xmlns:a16="http://schemas.microsoft.com/office/drawing/2014/main" id="{00000000-0008-0000-5600-00006D000000}"/>
            </a:ext>
          </a:extLst>
        </xdr:cNvPr>
        <xdr:cNvSpPr/>
      </xdr:nvSpPr>
      <xdr:spPr>
        <a:xfrm>
          <a:off x="0" y="16772040"/>
          <a:ext cx="10194480" cy="31669920"/>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es-ES" sz="1100" b="0" u="none" strike="noStrike">
              <a:solidFill>
                <a:schemeClr val="dk1"/>
              </a:solidFill>
              <a:effectLst/>
              <a:uFillTx/>
              <a:latin typeface="Calibri"/>
            </a:rPr>
            <a:t>La Autoridad Portuaria de Huelva, durante el año 2024, ha realizado una inversión de 23,9 millones de euros con el fin de acondicionar sus infraestructuras a las necesidades existentes.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1" u="none" strike="noStrike">
              <a:solidFill>
                <a:schemeClr val="dk1"/>
              </a:solidFill>
              <a:effectLst/>
              <a:uFillTx/>
              <a:latin typeface="Calibri"/>
            </a:rPr>
            <a:t>Este año se han finalizado las siguientes actuaciones relevantes: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Nuevo Acceso Único al Puerto exterior</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Ampliación de pavimento y potencia eléctrica del Muelle de Minerales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Conexión de saneamiento del muelle sur a la red básica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Obras del proyecto constructivo para permitir la operación de trenes de 550 m. de longitud en el complejo de Majarabique</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Rehabilitación vía 2S2</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Ampliación de aparcamiento en la punta del sebo</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Rehabilitación Casa del Vigía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A continuación, se hace una breve descripción de las mismas: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1" u="none" strike="noStrike">
              <a:solidFill>
                <a:schemeClr val="dk1"/>
              </a:solidFill>
              <a:effectLst/>
              <a:uFillTx/>
              <a:latin typeface="Calibri"/>
            </a:rPr>
            <a:t>1. Nuevo acceso único al Puerto Exterior</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Las obras de esta actuación se corresponden con la ejecución de un acceso al Puerto Exterior desde la intersección a nivel existente tipo glorieta ovalada, de la N-442 con la H-624 a Palos de la Frontera y la instalación de un nuevo y moderno control de accesos. El trazado realizado es adaptable al trazado futuro de la N-442 planteada por el Ministerio de Fomento.</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Se incluye un vial con un paso a distinto nivel para salvar el actual ferrocarril que discurre paralelo a la linde del dominio público de la Autoridad Portuaria.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endParaRPr lang="es-ES" sz="1100" b="0" u="none" strike="noStrike">
            <a:effectLst/>
            <a:uFillTx/>
            <a:latin typeface="Times New Roman"/>
          </a:endParaRPr>
        </a:p>
        <a:p>
          <a:pPr>
            <a:lnSpc>
              <a:spcPct val="100000"/>
            </a:lnSpc>
          </a:pPr>
          <a:r>
            <a:rPr lang="es-ES" sz="1100" b="1" u="none" strike="noStrike">
              <a:solidFill>
                <a:schemeClr val="dk1"/>
              </a:solidFill>
              <a:effectLst/>
              <a:uFillTx/>
              <a:latin typeface="Calibri"/>
            </a:rPr>
            <a:t>2. Ampliación de pavimento y potencia eléctrica del Muelle de Minerales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Las obras han consistido en la pavimentación del muelle de Minerales para ampliar la superficie de explotación que se encuentra actualmente en terrizo; ejecutar una nueva red de drenaje que vierta a los colectores que conectan con el tanque de retención recientemente ejecutado, así como líneas de media tensión para el suministro a nuevo centro de transformación e instalación de baja tensión, para el cumplimiento con el Plan de Innovación para el transporte e Infraestructuras 2017-20250 del Ministerio de Transportes, Movilidad y Agenda Urbana.</a:t>
          </a:r>
          <a:endParaRPr lang="es-ES" sz="1100" b="0" u="none" strike="noStrike">
            <a:effectLst/>
            <a:uFillTx/>
            <a:latin typeface="Times New Roman"/>
          </a:endParaRPr>
        </a:p>
        <a:p>
          <a:pPr>
            <a:lnSpc>
              <a:spcPct val="100000"/>
            </a:lnSpc>
          </a:pPr>
          <a:endParaRPr lang="es-ES" sz="1100" b="0" u="none" strike="noStrike">
            <a:effectLst/>
            <a:uFillTx/>
            <a:latin typeface="Times New Roman"/>
          </a:endParaRPr>
        </a:p>
        <a:p>
          <a:pPr>
            <a:lnSpc>
              <a:spcPct val="100000"/>
            </a:lnSpc>
          </a:pPr>
          <a:r>
            <a:rPr lang="es-ES" sz="1100" b="1" u="none" strike="noStrike">
              <a:solidFill>
                <a:schemeClr val="dk1"/>
              </a:solidFill>
              <a:effectLst/>
              <a:uFillTx/>
              <a:latin typeface="Calibri"/>
            </a:rPr>
            <a:t>3. Conexión de Saneamiento de Muelle Sur a la red básica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El Muelle Sur disponía de un sistema de saneamiento mediante acumulación en depósitos, insuficiente para albergar todas las instalaciones que se vienen desarrollando en él, como el Edificio Multifuncional y la nueva Reordenación de Accesos al Muelle Sur, que incluye varios edificios. Existían varios pozos de decantación donde se vierten las aguas residuales que son vaciados con periodicidad, que no se encuentran conectados con la Red Básica.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Por tanto, esta actuación ha desarrollado un sistema de recogida de aguas fecales que conecte el muelle sur con la Red Básica, concretamente en el bombeo de Villafría, desde donde se bombea a la estación de depuración.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Esta actuación está financiada con fondos del Mecanismo para la Recuperación y la Resiliencia (MRR).</a:t>
          </a:r>
          <a:endParaRPr lang="es-ES" sz="1100" b="0" u="none" strike="noStrike">
            <a:effectLst/>
            <a:uFillTx/>
            <a:latin typeface="Times New Roman"/>
          </a:endParaRPr>
        </a:p>
        <a:p>
          <a:pPr>
            <a:lnSpc>
              <a:spcPct val="100000"/>
            </a:lnSpc>
          </a:pPr>
          <a:endParaRPr lang="es-ES" sz="1100" b="0" u="none" strike="noStrike">
            <a:effectLst/>
            <a:uFillTx/>
            <a:latin typeface="Times New Roman"/>
          </a:endParaRPr>
        </a:p>
        <a:p>
          <a:pPr>
            <a:lnSpc>
              <a:spcPct val="100000"/>
            </a:lnSpc>
          </a:pPr>
          <a:r>
            <a:rPr lang="es-ES" sz="1100" b="1" u="none" strike="noStrike">
              <a:solidFill>
                <a:schemeClr val="dk1"/>
              </a:solidFill>
              <a:effectLst/>
              <a:uFillTx/>
              <a:latin typeface="Calibri"/>
            </a:rPr>
            <a:t>4. Obras del proyecto constructivo para permitir la operación de trenes de 550 m. de longitud en el complejo de Majarabique</a:t>
          </a:r>
          <a:endParaRPr lang="es-ES" sz="1100" b="0" u="none" strike="noStrike">
            <a:effectLst/>
            <a:uFillTx/>
            <a:latin typeface="Times New Roman"/>
          </a:endParaRPr>
        </a:p>
        <a:p>
          <a:pPr>
            <a:lnSpc>
              <a:spcPct val="100000"/>
            </a:lnSpc>
          </a:pPr>
          <a:r>
            <a:rPr lang="es-ES" sz="1100" b="1"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La Terminal Intermodal de Majarabique constituye una Plataforma Logística completamente integrada con la terminal del Muelle Sur del Puerto de Huelva, cuyo desarrollo y especialización constituye una prioridad para la APH por su ubicación y características.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Atendiendo a la necesidad de mejora de dicha plataforma intermodal, se ha llevado a cabo el diseño de la remodelación de la cabecera norte de los Depósitos Comerciales de la Estación de Majarabique para obtener una longitud de vía útil de 550m en las dos vías concesionadas a la APH, lo que supone la modificación y desplazamiento de los aparatos de vía actualmente instalados para la reordenación de la cabecera del haz de vías.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Esta actuación está financiada con fondos del Mecanismo para la Recuperación y la Resiliencia (MRR).</a:t>
          </a:r>
          <a:endParaRPr lang="es-ES" sz="1100" b="0" u="none" strike="noStrike">
            <a:effectLst/>
            <a:uFillTx/>
            <a:latin typeface="Times New Roman"/>
          </a:endParaRPr>
        </a:p>
        <a:p>
          <a:pPr>
            <a:lnSpc>
              <a:spcPct val="100000"/>
            </a:lnSpc>
          </a:pPr>
          <a:endParaRPr lang="es-ES" sz="1100" b="0" u="none" strike="noStrike">
            <a:effectLst/>
            <a:uFillTx/>
            <a:latin typeface="Times New Roman"/>
          </a:endParaRPr>
        </a:p>
        <a:p>
          <a:pPr>
            <a:lnSpc>
              <a:spcPct val="100000"/>
            </a:lnSpc>
          </a:pPr>
          <a:r>
            <a:rPr lang="es-ES" sz="1100" b="1" u="none" strike="noStrike">
              <a:solidFill>
                <a:schemeClr val="dk1"/>
              </a:solidFill>
              <a:effectLst/>
              <a:uFillTx/>
              <a:latin typeface="Calibri"/>
            </a:rPr>
            <a:t>5. Rehabilitación vía 2S2</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Desde la entrada en vigor de la Ley 39/2003, de 17 de noviembre, del Sector Ferroviario, las Autoridades Portuarias de cada Puerto de Interés General, ejercen determinadas funciones asignadas al administrador de infraestructuras ferroviarias respecto de las infraestructuras ferroviarias existentes en los Puertos de Interés General.</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Por ello, la Autoridad Portuaria de Huelva tomó la decisión de mejorar la infraestructura ferroviaria, heredada de la antigua RENFE en un estado deficiente, y ha ido realizando actuaciones para mejora de toda la infraestructura.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El objeto de la presente actuación ha sido la renovación de la vía 2S2 en los siguientes tramos: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Tramo I: Vía 2S2-2 del p.k. 0+080 al p.k. 1+178</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Tramo II: Vía 2S2-1 del p.k. 2+970 al p.k 3+740</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Tramo III: Vía 2S2-2 del p.k. 4+380 al p.k. 6+340</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En dichos tramos se procede a la renovación y rehabilitación de las capas de asiento actuales: sub-balasto y balasto, así como a la sustitución las actuales traviesas de madera y del carril tipo RN-45.</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Esta actuación está financiada con fondos del Mecanismo para la Recuperación y la Resiliencia (MRR).</a:t>
          </a:r>
          <a:endParaRPr lang="es-ES" sz="1100" b="0" u="none" strike="noStrike">
            <a:effectLst/>
            <a:uFillTx/>
            <a:latin typeface="Times New Roman"/>
          </a:endParaRPr>
        </a:p>
        <a:p>
          <a:pPr>
            <a:lnSpc>
              <a:spcPct val="100000"/>
            </a:lnSpc>
          </a:pPr>
          <a:endParaRPr lang="es-ES" sz="1100" b="0" u="none" strike="noStrike">
            <a:effectLst/>
            <a:uFillTx/>
            <a:latin typeface="Times New Roman"/>
          </a:endParaRPr>
        </a:p>
        <a:p>
          <a:pPr>
            <a:lnSpc>
              <a:spcPct val="100000"/>
            </a:lnSpc>
          </a:pPr>
          <a:r>
            <a:rPr lang="es-ES" sz="1100" b="1" u="none" strike="noStrike">
              <a:solidFill>
                <a:schemeClr val="dk1"/>
              </a:solidFill>
              <a:effectLst/>
              <a:uFillTx/>
              <a:latin typeface="Calibri"/>
            </a:rPr>
            <a:t>6. Ampliación de aparcamiento en la Punta del Sebo</a:t>
          </a:r>
          <a:endParaRPr lang="es-ES" sz="1100" b="0" u="none" strike="noStrike">
            <a:effectLst/>
            <a:uFillTx/>
            <a:latin typeface="Times New Roman"/>
          </a:endParaRPr>
        </a:p>
        <a:p>
          <a:pPr>
            <a:lnSpc>
              <a:spcPct val="100000"/>
            </a:lnSpc>
          </a:pPr>
          <a:r>
            <a:rPr lang="es-ES" sz="1100" b="1"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Esta actuación pretende cubrir las necesidades de número de plazas de aparcamiento disponibles en el entorno del monumento a Colon en la Punta del Sebo, por lo que el número total de plazas de aparcamiento conseguidos son las siguientes: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Plazas aparcamiento vehículos: 129 unidades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Plazas de aparcamiento personas movilidad reducida: 4 unidades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Plazas de aparcamiento motoristas: 6 unidades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Para la ampliación de dichos aparcamientos se ha utilizado la parcela colindante que se encuentra sin urbanizar y en la cual había que demoler y desmontar pavimentos en calzadas y aceras existentes, ejecutar movimiento de tierras para acondicionar el terreno y posteriormente ejecutar firmes y pavimentos con la dotación de red de drenaje, red de alumbrado y señalización vertical y horizontal.</a:t>
          </a:r>
          <a:endParaRPr lang="es-ES" sz="1100" b="0" u="none" strike="noStrike">
            <a:effectLst/>
            <a:uFillTx/>
            <a:latin typeface="Times New Roman"/>
          </a:endParaRPr>
        </a:p>
        <a:p>
          <a:pPr>
            <a:lnSpc>
              <a:spcPct val="100000"/>
            </a:lnSpc>
          </a:pPr>
          <a:endParaRPr lang="es-ES" sz="1100" b="0" u="none" strike="noStrike">
            <a:effectLst/>
            <a:uFillTx/>
            <a:latin typeface="Times New Roman"/>
          </a:endParaRPr>
        </a:p>
        <a:p>
          <a:pPr>
            <a:lnSpc>
              <a:spcPct val="100000"/>
            </a:lnSpc>
          </a:pPr>
          <a:r>
            <a:rPr lang="es-ES" sz="1100" b="1" u="none" strike="noStrike">
              <a:solidFill>
                <a:schemeClr val="dk1"/>
              </a:solidFill>
              <a:effectLst/>
              <a:uFillTx/>
              <a:latin typeface="Calibri"/>
            </a:rPr>
            <a:t>7. Rehabilitación Casa del Vigía</a:t>
          </a:r>
          <a:endParaRPr lang="es-ES" sz="1100" b="0" u="none" strike="noStrike">
            <a:effectLst/>
            <a:uFillTx/>
            <a:latin typeface="Times New Roman"/>
          </a:endParaRPr>
        </a:p>
        <a:p>
          <a:pPr>
            <a:lnSpc>
              <a:spcPct val="100000"/>
            </a:lnSpc>
          </a:pPr>
          <a:r>
            <a:rPr lang="es-ES" sz="1100" b="1"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El edificio de la Casa del Vigía fue restaurado por la Autoridad Portuaria de Huelva en el año 2006, y cedido al Ayuntamiento de Palos de la Frontera, junto con la Casa de los Prácticos y la Pasarela de Pesca Deportiva, por veinte años prorrogables. Sin embargo, antes de la finalización de esos veinte años, se produce la reversión al Puerto de Huelva de estas estructuras.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Una vez revertido el edificio, se hacen estudios de patologías para determinar el estado en el que se encuentra. Estos estudios concluyen que se trata de “estructuras con deterioros o patologías que se pueden traducir en una modificación del comportamiento resistente o una reducción importante de los niveles de servicio” por lo que se requiere una actuación de rehabilitación.</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La actuación ha tenido como objeto la rehabilitación de la edificación de la “Casa del Vigía” propiedad de la Autoridad Portuaria de Huelva, sito en el municipio de Palos de la Frontera (Huelva).</a:t>
          </a:r>
          <a:endParaRPr lang="es-ES" sz="1100" b="0" u="none" strike="noStrike">
            <a:effectLst/>
            <a:uFillTx/>
            <a:latin typeface="Times New Roman"/>
          </a:endParaRPr>
        </a:p>
        <a:p>
          <a:pPr>
            <a:lnSpc>
              <a:spcPct val="100000"/>
            </a:lnSpc>
          </a:pPr>
          <a:endParaRPr lang="es-ES" sz="1100" b="0" u="none" strike="noStrike">
            <a:effectLst/>
            <a:uFillTx/>
            <a:latin typeface="Times New Roman"/>
          </a:endParaRPr>
        </a:p>
        <a:p>
          <a:pPr>
            <a:lnSpc>
              <a:spcPct val="100000"/>
            </a:lnSpc>
          </a:pP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Otras actuaciones que se iniciaron en años anteriores y que </a:t>
          </a:r>
          <a:r>
            <a:rPr lang="es-ES" sz="1100" b="1" u="none" strike="noStrike">
              <a:solidFill>
                <a:schemeClr val="dk1"/>
              </a:solidFill>
              <a:effectLst/>
              <a:uFillTx/>
              <a:latin typeface="Calibri"/>
            </a:rPr>
            <a:t>continúan en ejecución</a:t>
          </a:r>
          <a:r>
            <a:rPr lang="es-ES" sz="1100" b="0" u="none" strike="noStrike">
              <a:solidFill>
                <a:schemeClr val="dk1"/>
              </a:solidFill>
              <a:effectLst/>
              <a:uFillTx/>
              <a:latin typeface="Calibri"/>
            </a:rPr>
            <a:t> son:</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1. Demolición parcial de la lonja y de las naves de exportadores.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2. Rehabilitación para garantizar la estabilidad y seguridad estructural del Muelle de Carga de la Compañía Española de Minas de Tharsis.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3. Nueva Plataforma Ro-Ro en el Muelle sur del Puerto de Huelva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A continuación, se hace una breve descripción de estas actuaciones: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1" u="none" strike="noStrike">
              <a:solidFill>
                <a:schemeClr val="dk1"/>
              </a:solidFill>
              <a:effectLst/>
              <a:uFillTx/>
              <a:latin typeface="Calibri"/>
            </a:rPr>
            <a:t>1. Demolición parcial de la lonja y de las naves de exportadores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En los últimos años la Autoridad Portuaria de Huelva viene realizando un importante esfuerzo en la integración Puerto–Ciudad. Dentro de este ámbito está previsto la remodelación integral del Muelle de Levante. Para ello se están llevando a cabo algunas actuaciones entre las que se encuentran el derribo parcial de la lonja y de los locales de exportadores, la construcción de la nueva lonja y de nuevas naves para exportadores de pescado y marisco.</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Tanto la nueva lonja como las nuevas naves de exportadores ya están finalizadas, por lo que el objeto de esta actuación es la demolición restante consistente en el derribo parcial de la antigua lonja y de los locales de exportadores que aún quedan por derribar, para poder seguir avanzando en la remodelación integral del muelle.</a:t>
          </a:r>
          <a:endParaRPr lang="es-ES" sz="1100" b="0" u="none" strike="noStrike">
            <a:effectLst/>
            <a:uFillTx/>
            <a:latin typeface="Times New Roman"/>
          </a:endParaRPr>
        </a:p>
        <a:p>
          <a:pPr>
            <a:lnSpc>
              <a:spcPct val="100000"/>
            </a:lnSpc>
          </a:pPr>
          <a:endParaRPr lang="es-ES" sz="1100" b="0" u="none" strike="noStrike">
            <a:effectLst/>
            <a:uFillTx/>
            <a:latin typeface="Times New Roman"/>
          </a:endParaRPr>
        </a:p>
        <a:p>
          <a:pPr>
            <a:lnSpc>
              <a:spcPct val="100000"/>
            </a:lnSpc>
          </a:pPr>
          <a:r>
            <a:rPr lang="es-ES" sz="1100" b="1" u="none" strike="noStrike">
              <a:solidFill>
                <a:schemeClr val="dk1"/>
              </a:solidFill>
              <a:effectLst/>
              <a:uFillTx/>
              <a:latin typeface="Calibri"/>
            </a:rPr>
            <a:t>2. Rehabilitación para garantizar la estabilidad y seguridad estructural del Muelle de Carga de la Compañía Española de Minas de Tharsis</a:t>
          </a:r>
          <a:endParaRPr lang="es-ES" sz="1100" b="0" u="none" strike="noStrike">
            <a:effectLst/>
            <a:uFillTx/>
            <a:latin typeface="Times New Roman"/>
          </a:endParaRPr>
        </a:p>
        <a:p>
          <a:pPr>
            <a:lnSpc>
              <a:spcPct val="100000"/>
            </a:lnSpc>
          </a:pPr>
          <a:r>
            <a:rPr lang="es-ES" sz="1100" b="1"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El muelle de carga de la Compañía Española de Minas de Tharsis es un elemento simbólico importante para la ciudad de Huelva, por su importante papel en la evolución económica y social del entorno y la vinculación con su historia reciente. Constituye una seña de identidad que reclama la ciudadanía sea rehabilitada.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Las obras conllevan un conjunto de actuaciones necesarias para la garantizar la estabilidad y seguridad estructural del Muelle de Carga ya que actualmente el estado de deterioro general de la estructura del muelle es muy avanzado.</a:t>
          </a:r>
          <a:endParaRPr lang="es-ES" sz="1100" b="0" u="none" strike="noStrike">
            <a:effectLst/>
            <a:uFillTx/>
            <a:latin typeface="Times New Roman"/>
          </a:endParaRPr>
        </a:p>
        <a:p>
          <a:pPr>
            <a:lnSpc>
              <a:spcPct val="100000"/>
            </a:lnSpc>
          </a:pPr>
          <a:endParaRPr lang="es-ES" sz="1100" b="0" u="none" strike="noStrike">
            <a:effectLst/>
            <a:uFillTx/>
            <a:latin typeface="Times New Roman"/>
          </a:endParaRPr>
        </a:p>
        <a:p>
          <a:pPr>
            <a:lnSpc>
              <a:spcPct val="100000"/>
            </a:lnSpc>
          </a:pPr>
          <a:r>
            <a:rPr lang="es-ES" sz="1100" b="1" u="none" strike="noStrike">
              <a:solidFill>
                <a:schemeClr val="dk1"/>
              </a:solidFill>
              <a:effectLst/>
              <a:uFillTx/>
              <a:latin typeface="Calibri"/>
            </a:rPr>
            <a:t>3. Nueva Plataforma Ro-Ro en el Muelle sur del Puerto de Huelva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Gran parte de las operaciones de carga y descarga del Muelle Sur se realizan mediante medios rodantes a través de portalones localizados en la popa de los buques. En la actualidad el muelle cuenta con una rampa para buques Ro-Ro a 200 m del extremo sur, con capacidad para 2 buques, que permiten la operación de buques de unos 175 m de eslora y 27 de manga.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Debido al reciente incremento de este tipo de tráfico, tras la implantación de una nueva línea regular con las Islas canarias, y dada las previsiones de crecimiento y de implantación de nuevas líneas regulares de carga rodada con el norte de África, se hace necesario mejorar la operativa del muelle mediante la construcción de una nueva rampa Ro-Ro en el extremo más al sur del muelle y compatible con la rampa actual, y así poder operar en un futuro hasta cuatro buques Ro-ro simultáneamente.</a:t>
          </a:r>
          <a:endParaRPr lang="es-ES" sz="1100" b="0" u="none" strike="noStrike">
            <a:effectLst/>
            <a:uFillTx/>
            <a:latin typeface="Times New Roman"/>
          </a:endParaRPr>
        </a:p>
        <a:p>
          <a:pPr>
            <a:lnSpc>
              <a:spcPct val="100000"/>
            </a:lnSpc>
          </a:pP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Además se inciciaron las siguientes actuaciones:</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1. Red de conducción de frío</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2. Pantalán pesquero en el muelle Levante Norte</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3. Demolición antigua fábrica de hielo</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1" u="none" strike="noStrike">
              <a:solidFill>
                <a:schemeClr val="dk1"/>
              </a:solidFill>
              <a:effectLst/>
              <a:uFillTx/>
              <a:latin typeface="Calibri"/>
            </a:rPr>
            <a:t>1. Red de conducción de frío</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El denominado Hub Logístico de Frío del Puerto de Huelva, ubicado en la Plataforma Multimodal “Muelle Sur”, tiene como objetivo convertir al enclave onubense en un centro de referencia y de excelencia en la logística de mercancías a temperatura controlada, tanto desde el punto de eficiencia operacional, como desde el punto de vista de sostenibilidad, tanto económica como ambiental, aspecto diferenciador respecto a cualquier otra instalación conocida hasta el momento en Europa.</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Esta sostenibilidad económica y ambiental completamente diferenciadora de este Hub Logístico del Frío del Puerto de Huelva, es motivada por la posibilidad de equiparse con suministro de energía frigorífica ecológica y a bajo coste, procedente del proceso de regasificación del Gas Natural Licuado.</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Por todo lo anterior se pretende ejecutar el proyecto de red de conducción de frio, desde la terminal de Regasificación de Enagás hasta el punto de destino en el llamado Hub Logístico del Frío situado en el Muelle Sur.</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Esta actuación está financiada con fondos del Mecanismo para la Recuperación y la Resiliencia (MRR).</a:t>
          </a:r>
          <a:endParaRPr lang="es-ES" sz="1100" b="0" u="none" strike="noStrike">
            <a:effectLst/>
            <a:uFillTx/>
            <a:latin typeface="Times New Roman"/>
          </a:endParaRPr>
        </a:p>
        <a:p>
          <a:pPr>
            <a:lnSpc>
              <a:spcPct val="100000"/>
            </a:lnSpc>
          </a:pPr>
          <a:endParaRPr lang="es-ES" sz="1100" b="0" u="none" strike="noStrike">
            <a:effectLst/>
            <a:uFillTx/>
            <a:latin typeface="Times New Roman"/>
          </a:endParaRPr>
        </a:p>
        <a:p>
          <a:pPr>
            <a:lnSpc>
              <a:spcPct val="100000"/>
            </a:lnSpc>
          </a:pPr>
          <a:r>
            <a:rPr lang="es-ES" sz="1100" b="1" u="none" strike="noStrike">
              <a:solidFill>
                <a:schemeClr val="dk1"/>
              </a:solidFill>
              <a:effectLst/>
              <a:uFillTx/>
              <a:latin typeface="Calibri"/>
            </a:rPr>
            <a:t>2. Pantalán pesquero en el muelle Levante Norte</a:t>
          </a:r>
          <a:endParaRPr lang="es-ES" sz="1100" b="0" u="none" strike="noStrike">
            <a:effectLst/>
            <a:uFillTx/>
            <a:latin typeface="Times New Roman"/>
          </a:endParaRPr>
        </a:p>
        <a:p>
          <a:pPr>
            <a:lnSpc>
              <a:spcPct val="100000"/>
            </a:lnSpc>
          </a:pPr>
          <a:r>
            <a:rPr lang="es-ES" sz="1100" b="1"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Se ha proyectado un nuevo pantalán para suplir la demanda excedente de atraque de las embarcaciones pesqueras en el Muelle de Levante Norte del Puerto de Huelva, que supone la ampliación de 96 metros de línea de atraque frente a la Lonja del Puerto. Se diseña únicamente como línea de atraque la cara anterior del pantalán (cara más adentro en la ría), de tal forma que se aseguren los calados para las embarcaciones más grandes que operarán en éste y el espacio disponible para su maniobralidad.</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La solución adoptada pasa por la ejecución de un pantalán flotante de hormigón pilotado que arranca a 1 metro desde el último escalón de las escaleras existentes de subida al muelle de tal manera que se respeta el servicio de éstas. La infraestructura está formada por 8 módulos de hormigón flotante de 12x3 m y otro pantalán flotante de aluminio intermedio de 6x3 m que servirá de apoyo a la pasarela y será la transición al acceso del pantalán flotante de atraque.</a:t>
          </a:r>
          <a:endParaRPr lang="es-ES" sz="1100" b="0" u="none" strike="noStrike">
            <a:effectLst/>
            <a:uFillTx/>
            <a:latin typeface="Times New Roman"/>
          </a:endParaRPr>
        </a:p>
        <a:p>
          <a:pPr>
            <a:lnSpc>
              <a:spcPct val="100000"/>
            </a:lnSpc>
          </a:pPr>
          <a:endParaRPr lang="es-ES" sz="1100" b="0" u="none" strike="noStrike">
            <a:effectLst/>
            <a:uFillTx/>
            <a:latin typeface="Times New Roman"/>
          </a:endParaRPr>
        </a:p>
        <a:p>
          <a:pPr>
            <a:lnSpc>
              <a:spcPct val="100000"/>
            </a:lnSpc>
          </a:pPr>
          <a:r>
            <a:rPr lang="es-ES" sz="1100" b="1" u="none" strike="noStrike">
              <a:solidFill>
                <a:schemeClr val="dk1"/>
              </a:solidFill>
              <a:effectLst/>
              <a:uFillTx/>
              <a:latin typeface="Calibri"/>
            </a:rPr>
            <a:t>3. Demolición antigua fábrica de hielo</a:t>
          </a:r>
          <a:endParaRPr lang="es-ES" sz="1100" b="0" u="none" strike="noStrike">
            <a:effectLst/>
            <a:uFillTx/>
            <a:latin typeface="Times New Roman"/>
          </a:endParaRPr>
        </a:p>
        <a:p>
          <a:pPr>
            <a:lnSpc>
              <a:spcPct val="100000"/>
            </a:lnSpc>
          </a:pPr>
          <a:r>
            <a:rPr lang="es-ES" sz="1100" b="0" i="1"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Dentro de las actuaciones Puerto –Ciudad, la Autoridad Portuaria de Huelva está llevando a cabo la remodelación integral del muelle de levante, siendo la primera fase el desmantelamiento de las edificaciones obsoletas, entre las que se encuentra el antiguo edificio que albergó en su día las instalaciones de la empresa Expofrisa (cámaras frigoríficas, oficinas, fábrica de hielo, etc.), actualmente fuera de uso y abandonado.</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 </a:t>
          </a:r>
          <a:endParaRPr lang="es-ES"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Por tanto, es objeto de la actuación la demolición completa de la edificación correspondiente a las antiguas instalaciones de la empresa Expofrisa.</a:t>
          </a:r>
          <a:endParaRPr lang="es-ES" sz="1100" b="0" u="none" strike="noStrike">
            <a:effectLst/>
            <a:uFillTx/>
            <a:latin typeface="Times New Roman"/>
          </a:endParaRPr>
        </a:p>
        <a:p>
          <a:pPr>
            <a:lnSpc>
              <a:spcPct val="100000"/>
            </a:lnSpc>
          </a:pPr>
          <a:endParaRPr lang="es-ES" sz="1100" b="0" u="none" strike="noStrike">
            <a:effectLst/>
            <a:uFillTx/>
            <a:latin typeface="Times New Roman"/>
          </a:endParaRPr>
        </a:p>
        <a:p>
          <a:pPr defTabSz="914400">
            <a:lnSpc>
              <a:spcPct val="100000"/>
            </a:lnSpc>
            <a:tabLst>
              <a:tab pos="0" algn="l"/>
            </a:tabLst>
          </a:pPr>
          <a:endParaRPr lang="es-ES" sz="1100" b="0" u="none" strike="noStrike">
            <a:effectLst/>
            <a:uFillTx/>
            <a:latin typeface="Times New Roman"/>
          </a:endParaRPr>
        </a:p>
        <a:p>
          <a:pPr defTabSz="914400">
            <a:lnSpc>
              <a:spcPct val="100000"/>
            </a:lnSpc>
            <a:tabLst>
              <a:tab pos="0" algn="l"/>
            </a:tabLst>
          </a:pPr>
          <a:r>
            <a:rPr lang="es-ES" sz="1100" b="0" u="none" strike="noStrike">
              <a:solidFill>
                <a:schemeClr val="dk1"/>
              </a:solidFill>
              <a:effectLst/>
              <a:uFillTx/>
              <a:latin typeface="Calibri"/>
            </a:rPr>
            <a:t>Junto a los proyectos necesarios para ejecutar algunas de las inversiones descritas anteriormente, se han redactado algunos proyectos durante 2024, estando algunos de ellos aún en ejecución, entre los que destacan:</a:t>
          </a:r>
          <a:endParaRPr lang="es-ES" sz="1100" b="0" u="none" strike="noStrike">
            <a:effectLst/>
            <a:uFillTx/>
            <a:latin typeface="Times New Roman"/>
          </a:endParaRPr>
        </a:p>
        <a:p>
          <a:pPr defTabSz="914400">
            <a:lnSpc>
              <a:spcPct val="100000"/>
            </a:lnSpc>
            <a:tabLst>
              <a:tab pos="0" algn="l"/>
            </a:tabLst>
          </a:pPr>
          <a:r>
            <a:rPr lang="es-ES" sz="1100" b="0" u="none" strike="noStrike">
              <a:solidFill>
                <a:schemeClr val="dk1"/>
              </a:solidFill>
              <a:effectLst/>
              <a:uFillTx/>
              <a:latin typeface="Calibri"/>
            </a:rPr>
            <a:t> </a:t>
          </a:r>
          <a:endParaRPr lang="es-ES" sz="1100" b="0" u="none" strike="noStrike">
            <a:effectLst/>
            <a:uFillTx/>
            <a:latin typeface="Times New Roman"/>
          </a:endParaRPr>
        </a:p>
        <a:p>
          <a:pPr defTabSz="914400">
            <a:lnSpc>
              <a:spcPct val="100000"/>
            </a:lnSpc>
            <a:tabLst>
              <a:tab pos="0" algn="l"/>
            </a:tabLst>
          </a:pPr>
          <a:r>
            <a:rPr lang="es-ES" sz="1100" b="0" u="none" strike="noStrike">
              <a:solidFill>
                <a:schemeClr val="dk1"/>
              </a:solidFill>
              <a:effectLst/>
              <a:uFillTx/>
              <a:latin typeface="Calibri"/>
            </a:rPr>
            <a:t>- Proyecto de recinto para productos de dragado nº 4 segunda fase</a:t>
          </a:r>
          <a:endParaRPr lang="es-ES" sz="1100" b="0" u="none" strike="noStrike">
            <a:effectLst/>
            <a:uFillTx/>
            <a:latin typeface="Times New Roman"/>
          </a:endParaRPr>
        </a:p>
        <a:p>
          <a:pPr defTabSz="914400">
            <a:lnSpc>
              <a:spcPct val="100000"/>
            </a:lnSpc>
            <a:tabLst>
              <a:tab pos="0" algn="l"/>
            </a:tabLst>
          </a:pPr>
          <a:r>
            <a:rPr lang="es-ES" sz="1100" b="0" u="none" strike="noStrike">
              <a:solidFill>
                <a:schemeClr val="dk1"/>
              </a:solidFill>
              <a:effectLst/>
              <a:uFillTx/>
              <a:latin typeface="Calibri"/>
            </a:rPr>
            <a:t>- Proyecto de Ampliación de la terminal ferroviaria</a:t>
          </a:r>
          <a:endParaRPr lang="es-ES" sz="1100" b="0" u="none" strike="noStrike">
            <a:effectLst/>
            <a:uFillTx/>
            <a:latin typeface="Times New Roman"/>
          </a:endParaRPr>
        </a:p>
        <a:p>
          <a:pPr defTabSz="914400">
            <a:lnSpc>
              <a:spcPct val="100000"/>
            </a:lnSpc>
            <a:tabLst>
              <a:tab pos="0" algn="l"/>
            </a:tabLst>
          </a:pPr>
          <a:r>
            <a:rPr lang="es-ES" sz="1100" b="0" u="none" strike="noStrike">
              <a:solidFill>
                <a:schemeClr val="dk1"/>
              </a:solidFill>
              <a:effectLst/>
              <a:uFillTx/>
              <a:latin typeface="Calibri"/>
            </a:rPr>
            <a:t>- Proyecto de Remodelación del Muelle de Levante</a:t>
          </a:r>
          <a:endParaRPr lang="es-ES" sz="1100" b="0" u="none" strike="noStrike">
            <a:effectLst/>
            <a:uFillTx/>
            <a:latin typeface="Times New Roman"/>
          </a:endParaRPr>
        </a:p>
        <a:p>
          <a:pPr defTabSz="914400">
            <a:lnSpc>
              <a:spcPct val="100000"/>
            </a:lnSpc>
            <a:tabLst>
              <a:tab pos="0" algn="l"/>
            </a:tabLst>
          </a:pPr>
          <a:r>
            <a:rPr lang="es-ES" sz="1100" b="0" u="none" strike="noStrike">
              <a:solidFill>
                <a:schemeClr val="dk1"/>
              </a:solidFill>
              <a:effectLst/>
              <a:uFillTx/>
              <a:latin typeface="Calibri"/>
            </a:rPr>
            <a:t>- Proyecto de Muelle para terminal de graneles líquidos al sur del Muelle Ingeniero Juan Gonzalo</a:t>
          </a:r>
          <a:endParaRPr lang="es-ES" sz="1100" b="0" u="none" strike="noStrike">
            <a:effectLst/>
            <a:uFillTx/>
            <a:latin typeface="Times New Roman"/>
          </a:endParaRPr>
        </a:p>
        <a:p>
          <a:pPr defTabSz="914400">
            <a:lnSpc>
              <a:spcPct val="100000"/>
            </a:lnSpc>
            <a:tabLst>
              <a:tab pos="0" algn="l"/>
            </a:tabLst>
          </a:pPr>
          <a:r>
            <a:rPr lang="es-ES" sz="1100" b="0" u="none" strike="noStrike">
              <a:solidFill>
                <a:schemeClr val="dk1"/>
              </a:solidFill>
              <a:effectLst/>
              <a:uFillTx/>
              <a:latin typeface="Calibri"/>
            </a:rPr>
            <a:t>- Proyecto de Aparcamiento y soterramiento de la avenida Hispanoamérica</a:t>
          </a:r>
          <a:endParaRPr lang="es-ES" sz="1100" b="0" u="none" strike="noStrike">
            <a:effectLst/>
            <a:uFillTx/>
            <a:latin typeface="Times New Roman"/>
          </a:endParaRPr>
        </a:p>
        <a:p>
          <a:pPr defTabSz="914400">
            <a:lnSpc>
              <a:spcPct val="100000"/>
            </a:lnSpc>
            <a:tabLst>
              <a:tab pos="0" algn="l"/>
            </a:tabLst>
          </a:pPr>
          <a:r>
            <a:rPr lang="es-ES" sz="1100" b="0" u="none" strike="noStrike">
              <a:solidFill>
                <a:schemeClr val="dk1"/>
              </a:solidFill>
              <a:effectLst/>
              <a:uFillTx/>
              <a:latin typeface="Calibri"/>
            </a:rPr>
            <a:t>- Proyecto de Pavimentación del muelle sur</a:t>
          </a:r>
          <a:endParaRPr lang="es-ES" sz="1100" b="0" u="none" strike="noStrike">
            <a:effectLst/>
            <a:uFillTx/>
            <a:latin typeface="Times New Roman"/>
          </a:endParaRPr>
        </a:p>
        <a:p>
          <a:pPr defTabSz="914400">
            <a:lnSpc>
              <a:spcPct val="100000"/>
            </a:lnSpc>
            <a:tabLst>
              <a:tab pos="0" algn="l"/>
            </a:tabLst>
          </a:pPr>
          <a:r>
            <a:rPr lang="es-ES" sz="1100" b="0" u="none" strike="noStrike">
              <a:solidFill>
                <a:schemeClr val="dk1"/>
              </a:solidFill>
              <a:effectLst/>
              <a:uFillTx/>
              <a:latin typeface="Calibri"/>
            </a:rPr>
            <a:t>- Proyecto para Habilitación EstiHuelva</a:t>
          </a:r>
          <a:endParaRPr lang="es-ES" sz="1100" b="0" u="none" strike="noStrike">
            <a:effectLst/>
            <a:uFillTx/>
            <a:latin typeface="Times New Roman"/>
          </a:endParaRPr>
        </a:p>
        <a:p>
          <a:pPr defTabSz="914400">
            <a:lnSpc>
              <a:spcPct val="100000"/>
            </a:lnSpc>
            <a:tabLst>
              <a:tab pos="0" algn="l"/>
            </a:tabLst>
          </a:pPr>
          <a:r>
            <a:rPr lang="es-ES" sz="1100" b="0" u="none" strike="noStrike">
              <a:solidFill>
                <a:schemeClr val="dk1"/>
              </a:solidFill>
              <a:effectLst/>
              <a:uFillTx/>
              <a:latin typeface="Calibri"/>
            </a:rPr>
            <a:t>- Proyecto para Unión Muelle de Riotinto</a:t>
          </a:r>
          <a:endParaRPr lang="es-ES" sz="1100" b="0" u="none" strike="noStrike">
            <a:effectLst/>
            <a:uFillTx/>
            <a:latin typeface="Times New Roman"/>
          </a:endParaRPr>
        </a:p>
        <a:p>
          <a:pPr defTabSz="914400">
            <a:lnSpc>
              <a:spcPct val="100000"/>
            </a:lnSpc>
            <a:tabLst>
              <a:tab pos="0" algn="l"/>
            </a:tabLst>
          </a:pPr>
          <a:endParaRPr lang="es-ES" sz="1100" b="0" u="none" strike="noStrike">
            <a:effectLst/>
            <a:uFillTx/>
            <a:latin typeface="Times New Roman"/>
          </a:endParaRPr>
        </a:p>
      </xdr:txBody>
    </xdr:sp>
    <xdr:clientData/>
  </xdr:twoCellAnchor>
  <xdr:twoCellAnchor editAs="oneCell">
    <xdr:from>
      <xdr:col>0</xdr:col>
      <xdr:colOff>360</xdr:colOff>
      <xdr:row>0</xdr:row>
      <xdr:rowOff>0</xdr:rowOff>
    </xdr:from>
    <xdr:to>
      <xdr:col>2</xdr:col>
      <xdr:colOff>1159200</xdr:colOff>
      <xdr:row>0</xdr:row>
      <xdr:rowOff>683280</xdr:rowOff>
    </xdr:to>
    <xdr:pic>
      <xdr:nvPicPr>
        <xdr:cNvPr id="110" name="Imagen 85">
          <a:extLst>
            <a:ext uri="{FF2B5EF4-FFF2-40B4-BE49-F238E27FC236}">
              <a16:creationId xmlns:a16="http://schemas.microsoft.com/office/drawing/2014/main" id="{00000000-0008-0000-5600-00006E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360</xdr:colOff>
      <xdr:row>0</xdr:row>
      <xdr:rowOff>0</xdr:rowOff>
    </xdr:from>
    <xdr:to>
      <xdr:col>1</xdr:col>
      <xdr:colOff>988200</xdr:colOff>
      <xdr:row>0</xdr:row>
      <xdr:rowOff>683280</xdr:rowOff>
    </xdr:to>
    <xdr:pic>
      <xdr:nvPicPr>
        <xdr:cNvPr id="111" name="Imagen 86">
          <a:extLst>
            <a:ext uri="{FF2B5EF4-FFF2-40B4-BE49-F238E27FC236}">
              <a16:creationId xmlns:a16="http://schemas.microsoft.com/office/drawing/2014/main" id="{00000000-0008-0000-5700-00006F000000}"/>
            </a:ext>
          </a:extLst>
        </xdr:cNvPr>
        <xdr:cNvPicPr/>
      </xdr:nvPicPr>
      <xdr:blipFill>
        <a:blip xmlns:r="http://schemas.openxmlformats.org/officeDocument/2006/relationships" r:embed="rId1"/>
        <a:stretch/>
      </xdr:blipFill>
      <xdr:spPr>
        <a:xfrm>
          <a:off x="360" y="0"/>
          <a:ext cx="2588760" cy="683280"/>
        </a:xfrm>
        <a:prstGeom prst="rect">
          <a:avLst/>
        </a:prstGeom>
        <a:noFill/>
        <a:ln w="0">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2588760</xdr:colOff>
      <xdr:row>0</xdr:row>
      <xdr:rowOff>683280</xdr:rowOff>
    </xdr:to>
    <xdr:pic>
      <xdr:nvPicPr>
        <xdr:cNvPr id="9" name="Imagen 8">
          <a:extLst>
            <a:ext uri="{FF2B5EF4-FFF2-40B4-BE49-F238E27FC236}">
              <a16:creationId xmlns:a16="http://schemas.microsoft.com/office/drawing/2014/main" id="{00000000-0008-0000-0900-000009000000}"/>
            </a:ext>
          </a:extLst>
        </xdr:cNvPr>
        <xdr:cNvPicPr/>
      </xdr:nvPicPr>
      <xdr:blipFill>
        <a:blip xmlns:r="http://schemas.openxmlformats.org/officeDocument/2006/relationships" r:embed="rId1"/>
        <a:stretch/>
      </xdr:blipFill>
      <xdr:spPr>
        <a:xfrm>
          <a:off x="0" y="0"/>
          <a:ext cx="2588760" cy="683280"/>
        </a:xfrm>
        <a:prstGeom prst="rect">
          <a:avLst/>
        </a:prstGeom>
        <a:noFill/>
        <a:ln w="0">
          <a:noFill/>
        </a:ln>
      </xdr:spPr>
    </xdr:pic>
    <xdr:clientData/>
  </xdr:twoCellAnchor>
</xdr:wsDr>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2:F160"/>
  <sheetViews>
    <sheetView zoomScale="90" zoomScaleNormal="90" workbookViewId="0">
      <selection activeCell="E147" sqref="E147"/>
    </sheetView>
  </sheetViews>
  <sheetFormatPr baseColWidth="10" defaultColWidth="11.42578125" defaultRowHeight="15"/>
  <cols>
    <col min="1" max="2" width="4.28515625" style="15" customWidth="1"/>
    <col min="3" max="3" width="6.5703125" style="15" customWidth="1"/>
    <col min="4" max="4" width="11.42578125" style="15"/>
    <col min="5" max="5" width="36.42578125" style="15" customWidth="1"/>
    <col min="6" max="16384" width="11.42578125" style="15"/>
  </cols>
  <sheetData>
    <row r="2" spans="1:3">
      <c r="A2" s="16" t="s">
        <v>0</v>
      </c>
    </row>
    <row r="3" spans="1:3">
      <c r="A3" s="16"/>
    </row>
    <row r="4" spans="1:3">
      <c r="A4" s="16" t="s">
        <v>1</v>
      </c>
    </row>
    <row r="5" spans="1:3">
      <c r="B5" s="15" t="s">
        <v>2</v>
      </c>
    </row>
    <row r="6" spans="1:3">
      <c r="B6" s="15" t="s">
        <v>3</v>
      </c>
    </row>
    <row r="7" spans="1:3">
      <c r="B7" s="15" t="s">
        <v>4</v>
      </c>
    </row>
    <row r="8" spans="1:3">
      <c r="B8" s="15" t="s">
        <v>5</v>
      </c>
    </row>
    <row r="10" spans="1:3">
      <c r="A10" s="16" t="s">
        <v>6</v>
      </c>
    </row>
    <row r="11" spans="1:3">
      <c r="B11" s="15" t="s">
        <v>7</v>
      </c>
    </row>
    <row r="12" spans="1:3">
      <c r="C12" s="15" t="s">
        <v>8</v>
      </c>
    </row>
    <row r="13" spans="1:3">
      <c r="C13" s="15" t="s">
        <v>9</v>
      </c>
    </row>
    <row r="14" spans="1:3">
      <c r="C14" s="15" t="s">
        <v>10</v>
      </c>
    </row>
    <row r="15" spans="1:3">
      <c r="C15" s="15" t="s">
        <v>11</v>
      </c>
    </row>
    <row r="16" spans="1:3">
      <c r="C16" s="15" t="s">
        <v>12</v>
      </c>
    </row>
    <row r="17" spans="2:4">
      <c r="D17" s="15" t="s">
        <v>13</v>
      </c>
    </row>
    <row r="18" spans="2:4">
      <c r="D18" s="15" t="s">
        <v>14</v>
      </c>
    </row>
    <row r="19" spans="2:4">
      <c r="D19" s="15" t="s">
        <v>15</v>
      </c>
    </row>
    <row r="20" spans="2:4">
      <c r="D20" s="15" t="s">
        <v>16</v>
      </c>
    </row>
    <row r="21" spans="2:4">
      <c r="C21" s="15" t="s">
        <v>17</v>
      </c>
    </row>
    <row r="22" spans="2:4">
      <c r="D22" s="15" t="s">
        <v>18</v>
      </c>
    </row>
    <row r="23" spans="2:4">
      <c r="D23" s="15" t="s">
        <v>19</v>
      </c>
    </row>
    <row r="24" spans="2:4">
      <c r="B24" s="15" t="s">
        <v>20</v>
      </c>
    </row>
    <row r="25" spans="2:4">
      <c r="C25" s="15" t="s">
        <v>21</v>
      </c>
    </row>
    <row r="26" spans="2:4">
      <c r="D26" s="15" t="s">
        <v>22</v>
      </c>
    </row>
    <row r="27" spans="2:4">
      <c r="D27" s="15" t="s">
        <v>23</v>
      </c>
    </row>
    <row r="28" spans="2:4" ht="17.25">
      <c r="C28" s="15" t="s">
        <v>24</v>
      </c>
    </row>
    <row r="29" spans="2:4">
      <c r="C29" s="15" t="s">
        <v>25</v>
      </c>
    </row>
    <row r="30" spans="2:4">
      <c r="C30" s="15" t="s">
        <v>26</v>
      </c>
    </row>
    <row r="31" spans="2:4">
      <c r="C31" s="15" t="s">
        <v>27</v>
      </c>
    </row>
    <row r="32" spans="2:4">
      <c r="C32" s="15" t="s">
        <v>28</v>
      </c>
    </row>
    <row r="33" spans="2:4">
      <c r="C33" s="15" t="s">
        <v>29</v>
      </c>
    </row>
    <row r="34" spans="2:4">
      <c r="C34" s="15" t="s">
        <v>30</v>
      </c>
    </row>
    <row r="35" spans="2:4">
      <c r="C35" s="15" t="s">
        <v>31</v>
      </c>
    </row>
    <row r="36" spans="2:4">
      <c r="B36" s="15" t="s">
        <v>32</v>
      </c>
    </row>
    <row r="37" spans="2:4">
      <c r="C37" s="15" t="s">
        <v>33</v>
      </c>
    </row>
    <row r="38" spans="2:4">
      <c r="D38" s="15" t="s">
        <v>34</v>
      </c>
    </row>
    <row r="39" spans="2:4">
      <c r="D39" s="15" t="s">
        <v>35</v>
      </c>
    </row>
    <row r="40" spans="2:4">
      <c r="C40" s="15" t="s">
        <v>36</v>
      </c>
    </row>
    <row r="41" spans="2:4">
      <c r="C41" s="15" t="s">
        <v>37</v>
      </c>
    </row>
    <row r="42" spans="2:4">
      <c r="C42" s="15" t="s">
        <v>38</v>
      </c>
    </row>
    <row r="43" spans="2:4">
      <c r="B43" s="15" t="s">
        <v>39</v>
      </c>
    </row>
    <row r="44" spans="2:4">
      <c r="C44" s="15" t="s">
        <v>40</v>
      </c>
    </row>
    <row r="45" spans="2:4">
      <c r="D45" s="15" t="s">
        <v>41</v>
      </c>
    </row>
    <row r="46" spans="2:4">
      <c r="D46" s="15" t="s">
        <v>42</v>
      </c>
    </row>
    <row r="47" spans="2:4">
      <c r="D47" s="15" t="s">
        <v>43</v>
      </c>
    </row>
    <row r="48" spans="2:4">
      <c r="C48" s="15" t="s">
        <v>44</v>
      </c>
    </row>
    <row r="49" spans="1:3">
      <c r="C49" s="15" t="s">
        <v>45</v>
      </c>
    </row>
    <row r="50" spans="1:3">
      <c r="C50" s="15" t="s">
        <v>46</v>
      </c>
    </row>
    <row r="51" spans="1:3">
      <c r="B51" s="15" t="s">
        <v>47</v>
      </c>
    </row>
    <row r="52" spans="1:3">
      <c r="C52" s="15" t="s">
        <v>48</v>
      </c>
    </row>
    <row r="53" spans="1:3">
      <c r="C53" s="15" t="s">
        <v>49</v>
      </c>
    </row>
    <row r="54" spans="1:3">
      <c r="C54" s="15" t="s">
        <v>50</v>
      </c>
    </row>
    <row r="55" spans="1:3">
      <c r="C55" s="15" t="s">
        <v>51</v>
      </c>
    </row>
    <row r="56" spans="1:3">
      <c r="C56" s="15" t="s">
        <v>52</v>
      </c>
    </row>
    <row r="57" spans="1:3">
      <c r="B57" s="15" t="s">
        <v>53</v>
      </c>
    </row>
    <row r="58" spans="1:3">
      <c r="C58" s="15" t="s">
        <v>54</v>
      </c>
    </row>
    <row r="59" spans="1:3">
      <c r="C59" s="15" t="s">
        <v>55</v>
      </c>
    </row>
    <row r="60" spans="1:3">
      <c r="C60" s="15" t="s">
        <v>56</v>
      </c>
    </row>
    <row r="61" spans="1:3">
      <c r="B61" s="15" t="s">
        <v>57</v>
      </c>
    </row>
    <row r="63" spans="1:3">
      <c r="A63" s="16" t="s">
        <v>58</v>
      </c>
    </row>
    <row r="64" spans="1:3">
      <c r="A64" s="16" t="s">
        <v>59</v>
      </c>
    </row>
    <row r="65" spans="2:6">
      <c r="B65" s="15" t="s">
        <v>60</v>
      </c>
    </row>
    <row r="66" spans="2:6">
      <c r="C66" s="15" t="s">
        <v>61</v>
      </c>
    </row>
    <row r="67" spans="2:6">
      <c r="D67" s="15" t="s">
        <v>62</v>
      </c>
    </row>
    <row r="68" spans="2:6">
      <c r="D68" s="15" t="s">
        <v>63</v>
      </c>
    </row>
    <row r="69" spans="2:6">
      <c r="C69" s="15" t="s">
        <v>64</v>
      </c>
    </row>
    <row r="70" spans="2:6">
      <c r="B70" s="15" t="s">
        <v>65</v>
      </c>
    </row>
    <row r="71" spans="2:6">
      <c r="C71" s="15" t="s">
        <v>66</v>
      </c>
    </row>
    <row r="72" spans="2:6">
      <c r="D72" s="15" t="s">
        <v>67</v>
      </c>
      <c r="F72" s="15" t="s">
        <v>68</v>
      </c>
    </row>
    <row r="73" spans="2:6">
      <c r="D73" s="15" t="s">
        <v>69</v>
      </c>
    </row>
    <row r="74" spans="2:6">
      <c r="D74" s="15" t="s">
        <v>70</v>
      </c>
    </row>
    <row r="75" spans="2:6">
      <c r="D75" s="15" t="s">
        <v>71</v>
      </c>
    </row>
    <row r="76" spans="2:6">
      <c r="C76" s="15" t="s">
        <v>72</v>
      </c>
    </row>
    <row r="77" spans="2:6">
      <c r="C77" s="15" t="s">
        <v>73</v>
      </c>
    </row>
    <row r="78" spans="2:6">
      <c r="C78" s="15" t="s">
        <v>74</v>
      </c>
    </row>
    <row r="79" spans="2:6">
      <c r="C79" s="15" t="s">
        <v>75</v>
      </c>
    </row>
    <row r="80" spans="2:6">
      <c r="C80" s="15" t="s">
        <v>76</v>
      </c>
    </row>
    <row r="81" spans="2:4">
      <c r="B81" s="15" t="s">
        <v>77</v>
      </c>
    </row>
    <row r="82" spans="2:4">
      <c r="C82" s="15" t="s">
        <v>78</v>
      </c>
    </row>
    <row r="83" spans="2:4">
      <c r="C83" s="15" t="s">
        <v>79</v>
      </c>
    </row>
    <row r="84" spans="2:4">
      <c r="C84" s="15" t="s">
        <v>80</v>
      </c>
    </row>
    <row r="85" spans="2:4">
      <c r="C85" s="15" t="s">
        <v>81</v>
      </c>
    </row>
    <row r="86" spans="2:4">
      <c r="C86" s="15" t="s">
        <v>82</v>
      </c>
    </row>
    <row r="87" spans="2:4">
      <c r="C87" s="15" t="s">
        <v>83</v>
      </c>
    </row>
    <row r="88" spans="2:4">
      <c r="D88" s="15" t="s">
        <v>84</v>
      </c>
    </row>
    <row r="89" spans="2:4">
      <c r="D89" s="15" t="s">
        <v>85</v>
      </c>
    </row>
    <row r="90" spans="2:4">
      <c r="D90" s="15" t="s">
        <v>86</v>
      </c>
    </row>
    <row r="91" spans="2:4">
      <c r="C91" s="15" t="s">
        <v>87</v>
      </c>
    </row>
    <row r="92" spans="2:4">
      <c r="D92" s="15" t="s">
        <v>88</v>
      </c>
    </row>
    <row r="93" spans="2:4">
      <c r="D93" s="15" t="s">
        <v>89</v>
      </c>
    </row>
    <row r="94" spans="2:4">
      <c r="D94" s="15" t="s">
        <v>90</v>
      </c>
    </row>
    <row r="95" spans="2:4">
      <c r="D95" s="15" t="s">
        <v>91</v>
      </c>
    </row>
    <row r="96" spans="2:4">
      <c r="D96" s="15" t="s">
        <v>92</v>
      </c>
    </row>
    <row r="97" spans="2:4">
      <c r="D97" s="15" t="s">
        <v>93</v>
      </c>
    </row>
    <row r="98" spans="2:4">
      <c r="B98" s="15" t="s">
        <v>94</v>
      </c>
    </row>
    <row r="99" spans="2:4">
      <c r="B99" s="15" t="s">
        <v>95</v>
      </c>
    </row>
    <row r="100" spans="2:4">
      <c r="B100" s="15" t="s">
        <v>96</v>
      </c>
    </row>
    <row r="101" spans="2:4">
      <c r="B101" s="15" t="s">
        <v>97</v>
      </c>
    </row>
    <row r="102" spans="2:4">
      <c r="C102" s="15" t="s">
        <v>98</v>
      </c>
    </row>
    <row r="103" spans="2:4">
      <c r="C103" s="15" t="s">
        <v>99</v>
      </c>
    </row>
    <row r="104" spans="2:4">
      <c r="C104" s="15" t="s">
        <v>100</v>
      </c>
    </row>
    <row r="105" spans="2:4">
      <c r="C105" s="15" t="s">
        <v>101</v>
      </c>
    </row>
    <row r="106" spans="2:4">
      <c r="C106" s="15" t="s">
        <v>102</v>
      </c>
    </row>
    <row r="107" spans="2:4">
      <c r="C107" s="15" t="s">
        <v>103</v>
      </c>
    </row>
    <row r="108" spans="2:4">
      <c r="C108" s="15" t="s">
        <v>104</v>
      </c>
    </row>
    <row r="109" spans="2:4">
      <c r="B109" s="15" t="s">
        <v>105</v>
      </c>
    </row>
    <row r="110" spans="2:4">
      <c r="C110" s="15" t="s">
        <v>106</v>
      </c>
    </row>
    <row r="111" spans="2:4">
      <c r="C111" s="15" t="s">
        <v>107</v>
      </c>
    </row>
    <row r="112" spans="2:4">
      <c r="C112" s="15" t="s">
        <v>108</v>
      </c>
    </row>
    <row r="113" spans="2:4">
      <c r="B113" s="15" t="s">
        <v>109</v>
      </c>
    </row>
    <row r="115" spans="2:4">
      <c r="B115" s="15" t="s">
        <v>110</v>
      </c>
    </row>
    <row r="116" spans="2:4">
      <c r="C116" s="15" t="s">
        <v>111</v>
      </c>
      <c r="D116" s="15" t="s">
        <v>112</v>
      </c>
    </row>
    <row r="117" spans="2:4">
      <c r="C117" s="15" t="s">
        <v>113</v>
      </c>
      <c r="D117" s="15" t="s">
        <v>114</v>
      </c>
    </row>
    <row r="118" spans="2:4">
      <c r="C118" s="15" t="s">
        <v>115</v>
      </c>
      <c r="D118" s="15" t="s">
        <v>116</v>
      </c>
    </row>
    <row r="119" spans="2:4">
      <c r="C119" s="15" t="s">
        <v>117</v>
      </c>
      <c r="D119" s="15" t="s">
        <v>118</v>
      </c>
    </row>
    <row r="120" spans="2:4">
      <c r="C120" s="15" t="s">
        <v>119</v>
      </c>
      <c r="D120" s="15" t="s">
        <v>120</v>
      </c>
    </row>
    <row r="121" spans="2:4">
      <c r="C121" s="15" t="s">
        <v>121</v>
      </c>
      <c r="D121" s="15" t="s">
        <v>122</v>
      </c>
    </row>
    <row r="122" spans="2:4">
      <c r="C122" s="15" t="s">
        <v>123</v>
      </c>
      <c r="D122" s="15" t="s">
        <v>124</v>
      </c>
    </row>
    <row r="123" spans="2:4">
      <c r="C123" s="15" t="s">
        <v>125</v>
      </c>
      <c r="D123" s="15" t="s">
        <v>126</v>
      </c>
    </row>
    <row r="124" spans="2:4">
      <c r="C124" s="15" t="s">
        <v>127</v>
      </c>
      <c r="D124" s="15" t="s">
        <v>128</v>
      </c>
    </row>
    <row r="125" spans="2:4">
      <c r="C125" s="15" t="s">
        <v>129</v>
      </c>
      <c r="D125" s="15" t="s">
        <v>130</v>
      </c>
    </row>
    <row r="126" spans="2:4">
      <c r="C126" s="15" t="s">
        <v>131</v>
      </c>
      <c r="D126" s="15" t="s">
        <v>132</v>
      </c>
    </row>
    <row r="127" spans="2:4">
      <c r="C127" s="15" t="s">
        <v>133</v>
      </c>
      <c r="D127" s="15" t="s">
        <v>134</v>
      </c>
    </row>
    <row r="130" spans="1:6">
      <c r="A130" s="16" t="s">
        <v>135</v>
      </c>
    </row>
    <row r="131" spans="1:6">
      <c r="B131" s="15" t="s">
        <v>136</v>
      </c>
    </row>
    <row r="132" spans="1:6">
      <c r="B132" s="15" t="s">
        <v>137</v>
      </c>
    </row>
    <row r="133" spans="1:6">
      <c r="B133" s="15" t="s">
        <v>138</v>
      </c>
    </row>
    <row r="134" spans="1:6">
      <c r="B134" s="15" t="s">
        <v>139</v>
      </c>
    </row>
    <row r="135" spans="1:6">
      <c r="B135" s="15" t="s">
        <v>140</v>
      </c>
    </row>
    <row r="136" spans="1:6">
      <c r="B136" s="15" t="s">
        <v>141</v>
      </c>
    </row>
    <row r="137" spans="1:6">
      <c r="C137" s="15" t="s">
        <v>142</v>
      </c>
    </row>
    <row r="138" spans="1:6">
      <c r="C138" s="15" t="s">
        <v>143</v>
      </c>
    </row>
    <row r="139" spans="1:6">
      <c r="B139" s="15" t="s">
        <v>144</v>
      </c>
    </row>
    <row r="140" spans="1:6" s="17" customFormat="1">
      <c r="A140" s="15"/>
      <c r="B140" s="15" t="s">
        <v>145</v>
      </c>
      <c r="C140" s="15"/>
      <c r="D140" s="15"/>
      <c r="E140" s="15"/>
      <c r="F140" s="15"/>
    </row>
    <row r="141" spans="1:6" s="17" customFormat="1">
      <c r="A141" s="15"/>
      <c r="B141" s="15" t="s">
        <v>146</v>
      </c>
      <c r="C141" s="15"/>
      <c r="D141" s="15"/>
      <c r="E141" s="15"/>
      <c r="F141" s="15"/>
    </row>
    <row r="142" spans="1:6" s="17" customFormat="1">
      <c r="A142" s="15"/>
      <c r="B142" s="15" t="s">
        <v>147</v>
      </c>
      <c r="C142" s="15"/>
      <c r="D142" s="15"/>
      <c r="E142" s="15"/>
      <c r="F142" s="15"/>
    </row>
    <row r="143" spans="1:6" s="17" customFormat="1">
      <c r="A143" s="15"/>
      <c r="B143" s="15" t="s">
        <v>148</v>
      </c>
      <c r="C143" s="15"/>
      <c r="D143" s="15"/>
      <c r="E143" s="15"/>
      <c r="F143" s="15"/>
    </row>
    <row r="144" spans="1:6">
      <c r="B144" s="15" t="s">
        <v>149</v>
      </c>
    </row>
    <row r="145" spans="1:6">
      <c r="B145" s="15" t="s">
        <v>150</v>
      </c>
    </row>
    <row r="146" spans="1:6">
      <c r="B146" s="15" t="s">
        <v>151</v>
      </c>
    </row>
    <row r="147" spans="1:6">
      <c r="B147" s="15" t="s">
        <v>152</v>
      </c>
    </row>
    <row r="149" spans="1:6">
      <c r="A149" s="16" t="s">
        <v>153</v>
      </c>
    </row>
    <row r="150" spans="1:6">
      <c r="B150" s="15" t="s">
        <v>154</v>
      </c>
      <c r="C150" s="15" t="s">
        <v>155</v>
      </c>
    </row>
    <row r="151" spans="1:6">
      <c r="B151" s="15" t="s">
        <v>156</v>
      </c>
      <c r="C151" s="15" t="s">
        <v>157</v>
      </c>
    </row>
    <row r="153" spans="1:6">
      <c r="A153" s="16" t="s">
        <v>158</v>
      </c>
    </row>
    <row r="155" spans="1:6">
      <c r="A155" s="18"/>
      <c r="B155" s="19"/>
      <c r="C155" s="19"/>
      <c r="D155" s="19"/>
      <c r="E155" s="17"/>
      <c r="F155" s="17"/>
    </row>
    <row r="156" spans="1:6">
      <c r="A156" s="19"/>
      <c r="B156" s="19"/>
      <c r="C156" s="19"/>
      <c r="D156" s="19"/>
      <c r="E156" s="17"/>
      <c r="F156" s="17"/>
    </row>
    <row r="157" spans="1:6">
      <c r="A157" s="19"/>
      <c r="B157" s="19"/>
      <c r="C157" s="19"/>
      <c r="D157" s="19"/>
      <c r="E157" s="17"/>
      <c r="F157" s="17"/>
    </row>
    <row r="158" spans="1:6">
      <c r="A158" s="19"/>
      <c r="B158" s="19"/>
      <c r="C158" s="19"/>
      <c r="D158" s="19"/>
      <c r="E158" s="17"/>
      <c r="F158" s="17"/>
    </row>
    <row r="160" spans="1:6">
      <c r="A160" s="16"/>
    </row>
  </sheetData>
  <pageMargins left="0.7" right="0.7" top="0.75" bottom="0.75" header="0.511811023622047" footer="0.511811023622047"/>
  <pageSetup paperSize="9" scale="69" orientation="portrait" horizontalDpi="300" verticalDpi="300"/>
  <rowBreaks count="2" manualBreakCount="2">
    <brk id="61" max="16383" man="1"/>
    <brk id="147"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A1:G56"/>
  <sheetViews>
    <sheetView topLeftCell="A10" zoomScale="90" zoomScaleNormal="90" workbookViewId="0">
      <selection activeCell="C50" sqref="C50"/>
    </sheetView>
  </sheetViews>
  <sheetFormatPr baseColWidth="10" defaultColWidth="11.42578125" defaultRowHeight="12.75"/>
  <cols>
    <col min="1" max="1" width="48.7109375" style="96" customWidth="1"/>
    <col min="2" max="2" width="27.5703125" style="91" customWidth="1"/>
    <col min="3" max="3" width="23" style="91" customWidth="1"/>
    <col min="4" max="4" width="20.5703125" style="91" customWidth="1"/>
    <col min="5" max="5" width="37" style="91" customWidth="1"/>
    <col min="6" max="6" width="11.42578125" style="152"/>
    <col min="7" max="16384" width="11.42578125" style="91"/>
  </cols>
  <sheetData>
    <row r="1" spans="1:7" s="20" customFormat="1" ht="78.75" customHeight="1">
      <c r="A1" s="22"/>
    </row>
    <row r="2" spans="1:7" ht="18.75">
      <c r="A2" s="153" t="s">
        <v>20</v>
      </c>
      <c r="F2" s="91"/>
    </row>
    <row r="3" spans="1:7">
      <c r="A3" s="154"/>
      <c r="F3" s="91"/>
    </row>
    <row r="4" spans="1:7" ht="15.75">
      <c r="A4" s="155" t="s">
        <v>21</v>
      </c>
      <c r="F4" s="91"/>
    </row>
    <row r="5" spans="1:7">
      <c r="A5" s="154"/>
      <c r="F5" s="91"/>
    </row>
    <row r="6" spans="1:7" ht="15">
      <c r="A6" s="113" t="s">
        <v>22</v>
      </c>
      <c r="B6" s="98"/>
      <c r="F6" s="91"/>
    </row>
    <row r="7" spans="1:7">
      <c r="A7" s="154"/>
    </row>
    <row r="8" spans="1:7">
      <c r="F8" s="91"/>
    </row>
    <row r="9" spans="1:7">
      <c r="A9" s="816" t="s">
        <v>466</v>
      </c>
      <c r="B9" s="816" t="s">
        <v>467</v>
      </c>
      <c r="C9" s="816" t="s">
        <v>468</v>
      </c>
      <c r="D9" s="816" t="s">
        <v>469</v>
      </c>
      <c r="E9" s="816" t="s">
        <v>470</v>
      </c>
      <c r="F9" s="98"/>
      <c r="G9" s="98"/>
    </row>
    <row r="10" spans="1:7" s="98" customFormat="1">
      <c r="A10" s="816"/>
      <c r="B10" s="816"/>
      <c r="C10" s="816"/>
      <c r="D10" s="816"/>
      <c r="E10" s="816"/>
    </row>
    <row r="11" spans="1:7" s="98" customFormat="1">
      <c r="A11" s="156" t="s">
        <v>471</v>
      </c>
      <c r="B11" s="157"/>
      <c r="C11" s="157"/>
      <c r="D11" s="157"/>
      <c r="E11" s="157"/>
    </row>
    <row r="12" spans="1:7" s="98" customFormat="1" ht="3" customHeight="1">
      <c r="A12" s="140"/>
      <c r="B12" s="157"/>
      <c r="C12" s="157"/>
      <c r="D12" s="157"/>
      <c r="E12" s="157"/>
    </row>
    <row r="13" spans="1:7">
      <c r="A13" s="140" t="s">
        <v>472</v>
      </c>
      <c r="B13" s="158">
        <v>942</v>
      </c>
      <c r="C13" s="142">
        <v>13</v>
      </c>
      <c r="D13" s="158">
        <v>230</v>
      </c>
      <c r="E13" s="140" t="s">
        <v>473</v>
      </c>
      <c r="F13" s="91"/>
    </row>
    <row r="14" spans="1:7">
      <c r="A14" s="140" t="s">
        <v>474</v>
      </c>
      <c r="B14" s="158">
        <v>492</v>
      </c>
      <c r="C14" s="142">
        <v>13</v>
      </c>
      <c r="D14" s="158">
        <v>320</v>
      </c>
      <c r="E14" s="140" t="s">
        <v>473</v>
      </c>
      <c r="F14" s="91"/>
    </row>
    <row r="15" spans="1:7" s="98" customFormat="1">
      <c r="A15" s="140" t="s">
        <v>475</v>
      </c>
      <c r="B15" s="158">
        <v>400</v>
      </c>
      <c r="C15" s="142">
        <v>8</v>
      </c>
      <c r="D15" s="158">
        <v>80</v>
      </c>
      <c r="E15" s="140" t="s">
        <v>476</v>
      </c>
      <c r="F15" s="91"/>
      <c r="G15" s="91"/>
    </row>
    <row r="16" spans="1:7">
      <c r="A16" s="140" t="s">
        <v>477</v>
      </c>
      <c r="B16" s="158">
        <v>90</v>
      </c>
      <c r="C16" s="142">
        <v>8</v>
      </c>
      <c r="D16" s="158">
        <v>80</v>
      </c>
      <c r="E16" s="140" t="s">
        <v>478</v>
      </c>
      <c r="F16" s="91"/>
    </row>
    <row r="17" spans="1:7">
      <c r="A17" s="140" t="s">
        <v>479</v>
      </c>
      <c r="B17" s="158">
        <v>710</v>
      </c>
      <c r="C17" s="142">
        <v>8</v>
      </c>
      <c r="D17" s="158">
        <v>80</v>
      </c>
      <c r="E17" s="140" t="s">
        <v>480</v>
      </c>
      <c r="F17" s="91"/>
    </row>
    <row r="18" spans="1:7">
      <c r="A18" s="140" t="s">
        <v>481</v>
      </c>
      <c r="B18" s="158">
        <v>460</v>
      </c>
      <c r="C18" s="142">
        <v>12.6</v>
      </c>
      <c r="D18" s="142">
        <v>0</v>
      </c>
      <c r="E18" s="140" t="s">
        <v>482</v>
      </c>
      <c r="F18" s="91"/>
    </row>
    <row r="19" spans="1:7">
      <c r="A19" s="140" t="s">
        <v>483</v>
      </c>
      <c r="B19" s="158">
        <v>374</v>
      </c>
      <c r="C19" s="142">
        <v>13</v>
      </c>
      <c r="D19" s="158">
        <v>50</v>
      </c>
      <c r="E19" s="140" t="s">
        <v>473</v>
      </c>
      <c r="F19" s="91"/>
    </row>
    <row r="20" spans="1:7" ht="25.5">
      <c r="A20" s="140" t="s">
        <v>484</v>
      </c>
      <c r="B20" s="158">
        <v>1282</v>
      </c>
      <c r="C20" s="142">
        <v>13</v>
      </c>
      <c r="D20" s="158">
        <v>300</v>
      </c>
      <c r="E20" s="159" t="s">
        <v>485</v>
      </c>
      <c r="F20" s="91"/>
    </row>
    <row r="21" spans="1:7">
      <c r="A21" s="140" t="s">
        <v>486</v>
      </c>
      <c r="B21" s="158">
        <v>280</v>
      </c>
      <c r="C21" s="142">
        <v>0</v>
      </c>
      <c r="D21" s="142">
        <v>0</v>
      </c>
      <c r="E21" s="140" t="s">
        <v>487</v>
      </c>
      <c r="F21" s="91"/>
    </row>
    <row r="22" spans="1:7">
      <c r="A22" s="140" t="s">
        <v>488</v>
      </c>
      <c r="B22" s="158">
        <v>200</v>
      </c>
      <c r="C22" s="142">
        <v>7</v>
      </c>
      <c r="D22" s="142">
        <v>0</v>
      </c>
      <c r="E22" s="140"/>
      <c r="F22" s="91"/>
    </row>
    <row r="23" spans="1:7">
      <c r="A23" s="140" t="s">
        <v>489</v>
      </c>
      <c r="B23" s="158">
        <v>200</v>
      </c>
      <c r="C23" s="142">
        <v>6</v>
      </c>
      <c r="D23" s="142">
        <v>0</v>
      </c>
      <c r="E23" s="140"/>
      <c r="F23" s="91"/>
    </row>
    <row r="24" spans="1:7">
      <c r="A24" s="140" t="s">
        <v>490</v>
      </c>
      <c r="B24" s="158">
        <v>150</v>
      </c>
      <c r="C24" s="142">
        <v>5</v>
      </c>
      <c r="D24" s="142">
        <v>0</v>
      </c>
      <c r="E24" s="140"/>
      <c r="F24" s="91"/>
    </row>
    <row r="25" spans="1:7">
      <c r="A25" s="144" t="s">
        <v>491</v>
      </c>
      <c r="B25" s="160">
        <f>SUM(B13:B24)</f>
        <v>5580</v>
      </c>
      <c r="C25" s="161"/>
      <c r="D25" s="162"/>
      <c r="E25" s="163"/>
      <c r="F25" s="98"/>
      <c r="G25" s="98"/>
    </row>
    <row r="26" spans="1:7" ht="5.25" customHeight="1">
      <c r="A26" s="156"/>
      <c r="B26" s="164"/>
      <c r="C26" s="165"/>
      <c r="D26" s="166"/>
      <c r="E26" s="167"/>
      <c r="F26" s="98"/>
      <c r="G26" s="98"/>
    </row>
    <row r="27" spans="1:7">
      <c r="A27" s="156" t="s">
        <v>492</v>
      </c>
      <c r="B27" s="168"/>
      <c r="C27" s="165"/>
      <c r="D27" s="166"/>
      <c r="E27" s="167"/>
      <c r="F27" s="98"/>
      <c r="G27" s="98"/>
    </row>
    <row r="28" spans="1:7" ht="4.5" customHeight="1"/>
    <row r="29" spans="1:7">
      <c r="A29" s="140" t="s">
        <v>493</v>
      </c>
      <c r="B29" s="169">
        <v>337</v>
      </c>
      <c r="C29" s="142">
        <v>0</v>
      </c>
      <c r="D29" s="142">
        <v>0</v>
      </c>
      <c r="E29" s="140" t="s">
        <v>494</v>
      </c>
      <c r="F29" s="91"/>
    </row>
    <row r="30" spans="1:7">
      <c r="A30" s="140" t="s">
        <v>495</v>
      </c>
      <c r="B30" s="169">
        <v>390</v>
      </c>
      <c r="C30" s="142">
        <v>0</v>
      </c>
      <c r="D30" s="142">
        <v>0</v>
      </c>
      <c r="E30" s="140" t="s">
        <v>487</v>
      </c>
      <c r="F30" s="98"/>
      <c r="G30" s="98"/>
    </row>
    <row r="31" spans="1:7">
      <c r="A31" s="140" t="s">
        <v>496</v>
      </c>
      <c r="B31" s="169">
        <v>180</v>
      </c>
      <c r="C31" s="170">
        <v>8.1</v>
      </c>
      <c r="D31" s="142">
        <v>0</v>
      </c>
      <c r="E31" s="140" t="s">
        <v>118</v>
      </c>
      <c r="F31" s="91"/>
    </row>
    <row r="32" spans="1:7">
      <c r="A32" s="171" t="s">
        <v>497</v>
      </c>
      <c r="B32" s="172">
        <v>140</v>
      </c>
      <c r="C32" s="170">
        <v>6.5</v>
      </c>
      <c r="D32" s="142">
        <v>0</v>
      </c>
      <c r="E32" s="171" t="s">
        <v>118</v>
      </c>
      <c r="F32" s="91"/>
    </row>
    <row r="33" spans="1:7">
      <c r="A33" s="140" t="s">
        <v>498</v>
      </c>
      <c r="B33" s="169">
        <v>150</v>
      </c>
      <c r="C33" s="170">
        <v>8.1</v>
      </c>
      <c r="D33" s="142">
        <v>0</v>
      </c>
      <c r="E33" s="140" t="s">
        <v>499</v>
      </c>
      <c r="F33" s="91"/>
    </row>
    <row r="34" spans="1:7">
      <c r="A34" s="140" t="s">
        <v>500</v>
      </c>
      <c r="B34" s="169">
        <v>550</v>
      </c>
      <c r="C34" s="170">
        <v>14</v>
      </c>
      <c r="D34" s="142">
        <v>0</v>
      </c>
      <c r="E34" s="140" t="s">
        <v>120</v>
      </c>
      <c r="F34" s="91"/>
    </row>
    <row r="35" spans="1:7" s="98" customFormat="1">
      <c r="A35" s="140" t="s">
        <v>501</v>
      </c>
      <c r="B35" s="169">
        <v>120</v>
      </c>
      <c r="C35" s="170">
        <v>9.6999999999999993</v>
      </c>
      <c r="D35" s="142">
        <v>0</v>
      </c>
      <c r="E35" s="140" t="s">
        <v>118</v>
      </c>
      <c r="F35" s="91"/>
      <c r="G35" s="91"/>
    </row>
    <row r="36" spans="1:7" s="98" customFormat="1">
      <c r="A36" s="140" t="s">
        <v>502</v>
      </c>
      <c r="B36" s="169">
        <v>175</v>
      </c>
      <c r="C36" s="170">
        <v>10</v>
      </c>
      <c r="D36" s="142">
        <v>0</v>
      </c>
      <c r="E36" s="140" t="s">
        <v>118</v>
      </c>
      <c r="F36" s="91"/>
      <c r="G36" s="91"/>
    </row>
    <row r="37" spans="1:7" s="98" customFormat="1">
      <c r="A37" s="171" t="s">
        <v>503</v>
      </c>
      <c r="B37" s="173">
        <v>159.03</v>
      </c>
      <c r="C37" s="170">
        <v>8</v>
      </c>
      <c r="D37" s="142">
        <v>0</v>
      </c>
      <c r="E37" s="171" t="s">
        <v>118</v>
      </c>
      <c r="F37" s="91"/>
      <c r="G37" s="91"/>
    </row>
    <row r="38" spans="1:7">
      <c r="A38" s="140" t="s">
        <v>504</v>
      </c>
      <c r="B38" s="169">
        <v>200</v>
      </c>
      <c r="C38" s="170">
        <v>5.5</v>
      </c>
      <c r="D38" s="142">
        <v>0</v>
      </c>
      <c r="E38" s="140" t="s">
        <v>505</v>
      </c>
      <c r="F38" s="91"/>
    </row>
    <row r="39" spans="1:7">
      <c r="A39" s="140" t="s">
        <v>506</v>
      </c>
      <c r="B39" s="169">
        <v>190</v>
      </c>
      <c r="C39" s="170">
        <v>10</v>
      </c>
      <c r="D39" s="142">
        <v>0</v>
      </c>
      <c r="E39" s="171" t="s">
        <v>118</v>
      </c>
      <c r="F39" s="91"/>
    </row>
    <row r="40" spans="1:7">
      <c r="A40" s="140" t="s">
        <v>507</v>
      </c>
      <c r="B40" s="169">
        <v>128</v>
      </c>
      <c r="C40" s="170">
        <v>8.5</v>
      </c>
      <c r="D40" s="142">
        <v>0</v>
      </c>
      <c r="E40" s="171" t="s">
        <v>118</v>
      </c>
      <c r="F40" s="91"/>
    </row>
    <row r="41" spans="1:7">
      <c r="A41" s="140" t="s">
        <v>508</v>
      </c>
      <c r="B41" s="169">
        <v>150</v>
      </c>
      <c r="C41" s="170">
        <v>9</v>
      </c>
      <c r="D41" s="142">
        <v>0</v>
      </c>
      <c r="E41" s="171" t="s">
        <v>118</v>
      </c>
      <c r="F41" s="91"/>
    </row>
    <row r="42" spans="1:7">
      <c r="A42" s="171" t="s">
        <v>509</v>
      </c>
      <c r="B42" s="172">
        <v>210</v>
      </c>
      <c r="C42" s="170">
        <v>12.6</v>
      </c>
      <c r="D42" s="142">
        <v>0</v>
      </c>
      <c r="E42" s="171" t="s">
        <v>118</v>
      </c>
      <c r="F42" s="91"/>
    </row>
    <row r="43" spans="1:7">
      <c r="A43" s="171" t="s">
        <v>510</v>
      </c>
      <c r="B43" s="173">
        <v>304.5</v>
      </c>
      <c r="C43" s="170">
        <v>12</v>
      </c>
      <c r="D43" s="142">
        <v>0</v>
      </c>
      <c r="E43" s="171" t="s">
        <v>118</v>
      </c>
      <c r="F43" s="91"/>
    </row>
    <row r="44" spans="1:7">
      <c r="A44" s="140" t="s">
        <v>511</v>
      </c>
      <c r="B44" s="169">
        <v>210</v>
      </c>
      <c r="C44" s="170">
        <v>11.5</v>
      </c>
      <c r="D44" s="142">
        <v>0</v>
      </c>
      <c r="E44" s="140" t="s">
        <v>118</v>
      </c>
      <c r="F44" s="91"/>
    </row>
    <row r="45" spans="1:7">
      <c r="A45" s="171" t="s">
        <v>512</v>
      </c>
      <c r="B45" s="172">
        <v>210</v>
      </c>
      <c r="C45" s="170">
        <v>12.5</v>
      </c>
      <c r="D45" s="142">
        <v>0</v>
      </c>
      <c r="E45" s="171" t="s">
        <v>118</v>
      </c>
      <c r="F45" s="91"/>
    </row>
    <row r="46" spans="1:7">
      <c r="A46" s="140" t="s">
        <v>513</v>
      </c>
      <c r="B46" s="169">
        <v>188</v>
      </c>
      <c r="C46" s="170">
        <v>13.3</v>
      </c>
      <c r="D46" s="142">
        <v>0</v>
      </c>
      <c r="E46" s="140" t="s">
        <v>118</v>
      </c>
      <c r="F46" s="91"/>
    </row>
    <row r="47" spans="1:7">
      <c r="A47" s="140" t="s">
        <v>514</v>
      </c>
      <c r="B47" s="169">
        <v>16</v>
      </c>
      <c r="C47" s="170">
        <v>2</v>
      </c>
      <c r="D47" s="142">
        <v>0</v>
      </c>
      <c r="E47" s="140" t="s">
        <v>515</v>
      </c>
      <c r="F47" s="91"/>
      <c r="G47" s="91" t="s">
        <v>68</v>
      </c>
    </row>
    <row r="48" spans="1:7">
      <c r="A48" s="140" t="s">
        <v>516</v>
      </c>
      <c r="B48" s="169">
        <v>20</v>
      </c>
      <c r="C48" s="170">
        <v>2</v>
      </c>
      <c r="D48" s="142">
        <v>0</v>
      </c>
      <c r="E48" s="140" t="s">
        <v>517</v>
      </c>
      <c r="F48" s="91"/>
    </row>
    <row r="49" spans="1:7">
      <c r="A49" s="140" t="s">
        <v>518</v>
      </c>
      <c r="B49" s="169">
        <v>275</v>
      </c>
      <c r="C49" s="170">
        <v>16.5</v>
      </c>
      <c r="D49" s="142">
        <v>0</v>
      </c>
      <c r="E49" s="140" t="s">
        <v>118</v>
      </c>
      <c r="F49" s="91"/>
    </row>
    <row r="50" spans="1:7">
      <c r="A50" s="144" t="s">
        <v>519</v>
      </c>
      <c r="B50" s="174">
        <f>SUM(B29:B49)</f>
        <v>4302.5300000000007</v>
      </c>
      <c r="C50" s="821"/>
      <c r="D50" s="821"/>
      <c r="E50" s="821"/>
      <c r="F50" s="98"/>
      <c r="G50" s="98"/>
    </row>
    <row r="51" spans="1:7" ht="2.25" customHeight="1">
      <c r="A51" s="156"/>
      <c r="B51" s="175"/>
      <c r="C51" s="176"/>
      <c r="D51" s="166"/>
      <c r="E51" s="156"/>
      <c r="F51" s="98"/>
      <c r="G51" s="98"/>
    </row>
    <row r="52" spans="1:7">
      <c r="A52" s="177" t="s">
        <v>520</v>
      </c>
      <c r="B52" s="174">
        <f>B25+B50</f>
        <v>9882.5300000000007</v>
      </c>
      <c r="C52" s="821"/>
      <c r="D52" s="821"/>
      <c r="E52" s="821"/>
      <c r="F52" s="98"/>
      <c r="G52" s="98"/>
    </row>
    <row r="56" spans="1:7">
      <c r="A56" s="147"/>
    </row>
  </sheetData>
  <mergeCells count="7">
    <mergeCell ref="C50:E50"/>
    <mergeCell ref="C52:E52"/>
    <mergeCell ref="A9:A10"/>
    <mergeCell ref="B9:B10"/>
    <mergeCell ref="C9:C10"/>
    <mergeCell ref="D9:D10"/>
    <mergeCell ref="E9:E10"/>
  </mergeCells>
  <printOptions horizontalCentered="1" verticalCentered="1"/>
  <pageMargins left="0.15763888888888899" right="0.196527777777778" top="0.45" bottom="0.43333333333333302" header="0.511811023622047" footer="0.511811023622047"/>
  <pageSetup paperSize="9" scale="70" orientation="landscape"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sheetPr>
  <dimension ref="A1:L42"/>
  <sheetViews>
    <sheetView zoomScale="90" zoomScaleNormal="90" workbookViewId="0">
      <selection activeCell="J23" sqref="J23"/>
    </sheetView>
  </sheetViews>
  <sheetFormatPr baseColWidth="10" defaultColWidth="11.42578125" defaultRowHeight="12.75"/>
  <cols>
    <col min="1" max="1" width="11.42578125" style="91"/>
    <col min="2" max="2" width="45.7109375" style="91" customWidth="1"/>
    <col min="3" max="3" width="11.85546875" style="91" customWidth="1"/>
    <col min="4" max="4" width="12" style="91" customWidth="1"/>
    <col min="5" max="5" width="12.7109375" style="91" customWidth="1"/>
    <col min="6" max="7" width="11.85546875" style="91" customWidth="1"/>
    <col min="8" max="8" width="12" style="91" customWidth="1"/>
    <col min="9" max="9" width="8.140625" style="91" customWidth="1"/>
    <col min="10" max="10" width="9.140625" style="91" customWidth="1"/>
    <col min="11" max="16384" width="11.42578125" style="91"/>
  </cols>
  <sheetData>
    <row r="1" spans="1:9" s="179" customFormat="1" ht="78.75" customHeight="1">
      <c r="A1" s="178"/>
    </row>
    <row r="2" spans="1:9" ht="12.75" customHeight="1">
      <c r="A2" s="135" t="s">
        <v>23</v>
      </c>
      <c r="E2" s="98"/>
    </row>
    <row r="3" spans="1:9" ht="21" customHeight="1">
      <c r="A3" s="98"/>
      <c r="B3" s="180"/>
      <c r="E3" s="98"/>
    </row>
    <row r="5" spans="1:9" ht="12.75" customHeight="1">
      <c r="B5" s="816" t="s">
        <v>521</v>
      </c>
      <c r="C5" s="822" t="s">
        <v>522</v>
      </c>
      <c r="D5" s="822"/>
      <c r="E5" s="822"/>
      <c r="F5" s="822"/>
      <c r="G5" s="822"/>
      <c r="H5" s="822"/>
      <c r="I5" s="823" t="s">
        <v>523</v>
      </c>
    </row>
    <row r="6" spans="1:9" ht="12.75" customHeight="1">
      <c r="B6" s="816"/>
      <c r="C6" s="822"/>
      <c r="D6" s="822"/>
      <c r="E6" s="822"/>
      <c r="F6" s="822"/>
      <c r="G6" s="822"/>
      <c r="H6" s="822"/>
      <c r="I6" s="823"/>
    </row>
    <row r="7" spans="1:9" ht="12.75" customHeight="1">
      <c r="B7" s="816"/>
      <c r="C7" s="163" t="s">
        <v>524</v>
      </c>
      <c r="D7" s="163" t="s">
        <v>525</v>
      </c>
      <c r="E7" s="163" t="s">
        <v>526</v>
      </c>
      <c r="F7" s="163" t="s">
        <v>527</v>
      </c>
      <c r="G7" s="163" t="s">
        <v>528</v>
      </c>
      <c r="H7" s="163" t="s">
        <v>452</v>
      </c>
      <c r="I7" s="823"/>
    </row>
    <row r="8" spans="1:9" ht="12.75" customHeight="1">
      <c r="B8" s="824" t="s">
        <v>471</v>
      </c>
      <c r="C8" s="824"/>
      <c r="D8" s="824"/>
      <c r="E8" s="824"/>
      <c r="F8" s="824"/>
      <c r="G8" s="824"/>
      <c r="H8" s="824"/>
      <c r="I8" s="824"/>
    </row>
    <row r="9" spans="1:9" ht="12.75" customHeight="1">
      <c r="B9" s="825" t="s">
        <v>529</v>
      </c>
      <c r="C9" s="825"/>
      <c r="D9" s="825"/>
      <c r="E9" s="825"/>
      <c r="F9" s="825"/>
      <c r="G9" s="825"/>
      <c r="H9" s="825"/>
      <c r="I9" s="825"/>
    </row>
    <row r="10" spans="1:9" ht="12.75" customHeight="1">
      <c r="B10" s="181" t="s">
        <v>530</v>
      </c>
      <c r="C10" s="182"/>
      <c r="D10" s="182">
        <v>0</v>
      </c>
      <c r="E10" s="182">
        <v>0</v>
      </c>
      <c r="F10" s="182"/>
      <c r="G10" s="182">
        <v>0</v>
      </c>
      <c r="H10" s="182">
        <f t="shared" ref="H10:H15" si="0">SUM(C10:G10)</f>
        <v>0</v>
      </c>
      <c r="I10" s="182">
        <v>0</v>
      </c>
    </row>
    <row r="11" spans="1:9" ht="12.75" customHeight="1">
      <c r="B11" s="181" t="s">
        <v>130</v>
      </c>
      <c r="C11" s="182">
        <v>0</v>
      </c>
      <c r="D11" s="182"/>
      <c r="E11" s="182">
        <v>0</v>
      </c>
      <c r="F11" s="182">
        <v>0</v>
      </c>
      <c r="G11" s="182">
        <v>0</v>
      </c>
      <c r="H11" s="182">
        <f t="shared" si="0"/>
        <v>0</v>
      </c>
      <c r="I11" s="182">
        <v>0</v>
      </c>
    </row>
    <row r="12" spans="1:9" ht="12.75" customHeight="1">
      <c r="B12" s="181" t="s">
        <v>531</v>
      </c>
      <c r="C12" s="182">
        <v>0</v>
      </c>
      <c r="D12" s="182"/>
      <c r="E12" s="182">
        <v>0</v>
      </c>
      <c r="F12" s="182">
        <v>0</v>
      </c>
      <c r="G12" s="182">
        <v>0</v>
      </c>
      <c r="H12" s="182">
        <f t="shared" si="0"/>
        <v>0</v>
      </c>
      <c r="I12" s="182">
        <v>0</v>
      </c>
    </row>
    <row r="13" spans="1:9" ht="12.75" customHeight="1">
      <c r="B13" s="181" t="s">
        <v>532</v>
      </c>
      <c r="C13" s="182">
        <v>0</v>
      </c>
      <c r="D13" s="182">
        <v>0</v>
      </c>
      <c r="E13" s="182">
        <v>0</v>
      </c>
      <c r="F13" s="182">
        <v>0</v>
      </c>
      <c r="G13" s="182">
        <v>0</v>
      </c>
      <c r="H13" s="182">
        <f t="shared" si="0"/>
        <v>0</v>
      </c>
      <c r="I13" s="182">
        <v>0</v>
      </c>
    </row>
    <row r="14" spans="1:9" ht="12.75" customHeight="1">
      <c r="B14" s="181" t="s">
        <v>533</v>
      </c>
      <c r="C14" s="182">
        <v>0</v>
      </c>
      <c r="D14" s="182">
        <v>0</v>
      </c>
      <c r="E14" s="182">
        <v>0</v>
      </c>
      <c r="F14" s="182">
        <v>0</v>
      </c>
      <c r="G14" s="182">
        <v>0</v>
      </c>
      <c r="H14" s="182">
        <f t="shared" si="0"/>
        <v>0</v>
      </c>
      <c r="I14" s="182">
        <v>0</v>
      </c>
    </row>
    <row r="15" spans="1:9" ht="12.75" customHeight="1">
      <c r="B15" s="181" t="s">
        <v>118</v>
      </c>
      <c r="C15" s="182">
        <v>460</v>
      </c>
      <c r="D15" s="182">
        <v>0</v>
      </c>
      <c r="E15" s="182">
        <v>0</v>
      </c>
      <c r="F15" s="182">
        <v>0</v>
      </c>
      <c r="G15" s="182">
        <v>0</v>
      </c>
      <c r="H15" s="182">
        <f t="shared" si="0"/>
        <v>460</v>
      </c>
      <c r="I15" s="182">
        <v>0</v>
      </c>
    </row>
    <row r="16" spans="1:9" ht="12.75" customHeight="1">
      <c r="B16" s="181" t="s">
        <v>534</v>
      </c>
      <c r="C16" s="182">
        <v>3096</v>
      </c>
      <c r="D16" s="182">
        <v>0</v>
      </c>
      <c r="E16" s="182">
        <v>0</v>
      </c>
      <c r="F16" s="182">
        <v>400</v>
      </c>
      <c r="G16" s="182">
        <v>0</v>
      </c>
      <c r="H16" s="182">
        <v>3496</v>
      </c>
      <c r="I16" s="182">
        <v>0</v>
      </c>
    </row>
    <row r="17" spans="2:10" ht="12.75" customHeight="1">
      <c r="B17" s="181" t="s">
        <v>128</v>
      </c>
      <c r="C17" s="182">
        <v>0</v>
      </c>
      <c r="D17" s="182">
        <v>0</v>
      </c>
      <c r="E17" s="182">
        <v>0</v>
      </c>
      <c r="F17" s="182">
        <v>90</v>
      </c>
      <c r="G17" s="182">
        <v>0</v>
      </c>
      <c r="H17" s="182">
        <f>SUM(C17:G17)</f>
        <v>90</v>
      </c>
      <c r="I17" s="182">
        <v>0</v>
      </c>
    </row>
    <row r="18" spans="2:10" ht="12.75" customHeight="1">
      <c r="B18" s="824" t="s">
        <v>535</v>
      </c>
      <c r="C18" s="824"/>
      <c r="D18" s="824"/>
      <c r="E18" s="824"/>
      <c r="F18" s="824"/>
      <c r="G18" s="824"/>
      <c r="H18" s="824"/>
      <c r="I18" s="824"/>
    </row>
    <row r="19" spans="2:10" ht="12.75" customHeight="1">
      <c r="B19" s="181" t="s">
        <v>124</v>
      </c>
      <c r="C19" s="182">
        <v>0</v>
      </c>
      <c r="D19" s="182">
        <v>0</v>
      </c>
      <c r="E19" s="182">
        <v>0</v>
      </c>
      <c r="F19" s="182">
        <v>710</v>
      </c>
      <c r="G19" s="182">
        <v>0</v>
      </c>
      <c r="H19" s="182">
        <f>SUM(C19:G19)</f>
        <v>710</v>
      </c>
      <c r="I19" s="182">
        <v>0</v>
      </c>
    </row>
    <row r="20" spans="2:10" ht="12.75" customHeight="1">
      <c r="B20" s="181" t="s">
        <v>536</v>
      </c>
      <c r="C20" s="182">
        <v>0</v>
      </c>
      <c r="D20" s="182">
        <v>0</v>
      </c>
      <c r="E20" s="182">
        <v>0</v>
      </c>
      <c r="F20" s="182">
        <v>0</v>
      </c>
      <c r="G20" s="182">
        <v>0</v>
      </c>
      <c r="H20" s="182">
        <f>SUM(C20:G20)</f>
        <v>0</v>
      </c>
      <c r="I20" s="182">
        <v>0</v>
      </c>
    </row>
    <row r="21" spans="2:10" ht="12.75" customHeight="1">
      <c r="B21" s="181" t="s">
        <v>537</v>
      </c>
      <c r="C21" s="182"/>
      <c r="D21" s="182"/>
      <c r="E21" s="182"/>
      <c r="F21" s="182">
        <v>400</v>
      </c>
      <c r="G21" s="182">
        <v>150</v>
      </c>
      <c r="H21" s="182">
        <f>SUM(C21:G21)</f>
        <v>550</v>
      </c>
      <c r="I21" s="182"/>
    </row>
    <row r="22" spans="2:10" ht="12.75" customHeight="1">
      <c r="B22" s="181" t="s">
        <v>515</v>
      </c>
      <c r="C22" s="182">
        <v>0</v>
      </c>
      <c r="D22" s="182">
        <v>0</v>
      </c>
      <c r="E22" s="182">
        <v>0</v>
      </c>
      <c r="F22" s="182">
        <v>0</v>
      </c>
      <c r="G22" s="182">
        <v>280</v>
      </c>
      <c r="H22" s="182">
        <f>SUM(C22:G22)</f>
        <v>280</v>
      </c>
      <c r="I22" s="182">
        <v>0</v>
      </c>
    </row>
    <row r="23" spans="2:10" ht="12.75" customHeight="1">
      <c r="B23" s="100" t="s">
        <v>538</v>
      </c>
      <c r="C23" s="183">
        <f t="shared" ref="C23:I23" si="1">SUM(C10:C22)</f>
        <v>3556</v>
      </c>
      <c r="D23" s="183">
        <f t="shared" si="1"/>
        <v>0</v>
      </c>
      <c r="E23" s="183">
        <f t="shared" si="1"/>
        <v>0</v>
      </c>
      <c r="F23" s="183">
        <f t="shared" si="1"/>
        <v>1600</v>
      </c>
      <c r="G23" s="183">
        <f t="shared" si="1"/>
        <v>430</v>
      </c>
      <c r="H23" s="183">
        <f t="shared" si="1"/>
        <v>5586</v>
      </c>
      <c r="I23" s="183">
        <f t="shared" si="1"/>
        <v>0</v>
      </c>
    </row>
    <row r="24" spans="2:10" ht="6" customHeight="1">
      <c r="B24" s="181"/>
      <c r="C24" s="181"/>
      <c r="D24" s="181"/>
      <c r="E24" s="181"/>
      <c r="F24" s="181"/>
      <c r="G24" s="181"/>
      <c r="H24" s="181"/>
      <c r="I24" s="181"/>
    </row>
    <row r="25" spans="2:10" ht="12.75" customHeight="1">
      <c r="B25" s="824" t="s">
        <v>539</v>
      </c>
      <c r="C25" s="824"/>
      <c r="D25" s="824"/>
      <c r="E25" s="824"/>
      <c r="F25" s="824"/>
      <c r="G25" s="824"/>
      <c r="H25" s="824"/>
      <c r="I25" s="824"/>
    </row>
    <row r="26" spans="2:10" ht="12.75" customHeight="1">
      <c r="B26" s="824" t="s">
        <v>529</v>
      </c>
      <c r="C26" s="824"/>
      <c r="D26" s="824"/>
      <c r="E26" s="824"/>
      <c r="F26" s="824"/>
      <c r="G26" s="824"/>
      <c r="H26" s="824"/>
      <c r="I26" s="824"/>
    </row>
    <row r="27" spans="2:10" ht="12.75" customHeight="1">
      <c r="B27" s="181" t="s">
        <v>530</v>
      </c>
      <c r="C27" s="182">
        <v>0</v>
      </c>
      <c r="D27" s="182">
        <v>0</v>
      </c>
      <c r="E27" s="182">
        <v>0</v>
      </c>
      <c r="F27" s="182">
        <v>0</v>
      </c>
      <c r="G27" s="182">
        <v>0</v>
      </c>
      <c r="H27" s="182">
        <f t="shared" ref="H27:H38" si="2">SUM(C27:G27)</f>
        <v>0</v>
      </c>
      <c r="I27" s="182">
        <v>0</v>
      </c>
    </row>
    <row r="28" spans="2:10" ht="12.75" customHeight="1">
      <c r="B28" s="181" t="s">
        <v>130</v>
      </c>
      <c r="C28" s="182">
        <v>0</v>
      </c>
      <c r="D28" s="182">
        <v>0</v>
      </c>
      <c r="E28" s="182">
        <v>0</v>
      </c>
      <c r="F28" s="182">
        <v>0</v>
      </c>
      <c r="G28" s="182">
        <v>0</v>
      </c>
      <c r="H28" s="182">
        <f t="shared" si="2"/>
        <v>0</v>
      </c>
      <c r="I28" s="182">
        <v>0</v>
      </c>
    </row>
    <row r="29" spans="2:10" ht="12.75" customHeight="1">
      <c r="B29" s="181" t="s">
        <v>531</v>
      </c>
      <c r="C29" s="182">
        <v>0</v>
      </c>
      <c r="D29" s="182">
        <v>0</v>
      </c>
      <c r="E29" s="182">
        <v>0</v>
      </c>
      <c r="F29" s="182">
        <v>0</v>
      </c>
      <c r="G29" s="182">
        <v>0</v>
      </c>
      <c r="H29" s="182">
        <f t="shared" si="2"/>
        <v>0</v>
      </c>
      <c r="I29" s="182">
        <v>0</v>
      </c>
    </row>
    <row r="30" spans="2:10" ht="12.75" customHeight="1">
      <c r="B30" s="181" t="s">
        <v>540</v>
      </c>
      <c r="C30" s="182">
        <v>0</v>
      </c>
      <c r="D30" s="182">
        <v>0</v>
      </c>
      <c r="E30" s="182">
        <v>0</v>
      </c>
      <c r="F30" s="182">
        <v>0</v>
      </c>
      <c r="G30" s="182">
        <v>0</v>
      </c>
      <c r="H30" s="182">
        <f t="shared" si="2"/>
        <v>0</v>
      </c>
      <c r="I30" s="182">
        <v>0</v>
      </c>
    </row>
    <row r="31" spans="2:10" ht="12.75" customHeight="1">
      <c r="B31" s="181" t="s">
        <v>541</v>
      </c>
      <c r="C31" s="182">
        <v>550</v>
      </c>
      <c r="D31" s="182">
        <v>0</v>
      </c>
      <c r="E31" s="182">
        <v>150</v>
      </c>
      <c r="F31" s="182"/>
      <c r="G31" s="182">
        <v>0</v>
      </c>
      <c r="H31" s="182">
        <f t="shared" si="2"/>
        <v>700</v>
      </c>
      <c r="I31" s="182">
        <v>0</v>
      </c>
    </row>
    <row r="32" spans="2:10" ht="12.75" customHeight="1">
      <c r="B32" s="181" t="s">
        <v>118</v>
      </c>
      <c r="C32" s="182">
        <v>1119</v>
      </c>
      <c r="D32" s="182">
        <v>575</v>
      </c>
      <c r="E32" s="182">
        <v>737</v>
      </c>
      <c r="F32" s="182">
        <v>140</v>
      </c>
      <c r="G32" s="182">
        <v>0</v>
      </c>
      <c r="H32" s="182">
        <f t="shared" si="2"/>
        <v>2571</v>
      </c>
      <c r="I32" s="182">
        <v>0</v>
      </c>
      <c r="J32" s="184"/>
    </row>
    <row r="33" spans="2:12" ht="12.75" customHeight="1">
      <c r="B33" s="181" t="s">
        <v>534</v>
      </c>
      <c r="C33" s="182">
        <v>0</v>
      </c>
      <c r="D33" s="182">
        <v>0</v>
      </c>
      <c r="E33" s="182">
        <v>0</v>
      </c>
      <c r="F33" s="182">
        <v>0</v>
      </c>
      <c r="G33" s="182">
        <v>0</v>
      </c>
      <c r="H33" s="182">
        <f t="shared" si="2"/>
        <v>0</v>
      </c>
      <c r="I33" s="182">
        <v>0</v>
      </c>
    </row>
    <row r="34" spans="2:12" ht="12.75" customHeight="1">
      <c r="B34" s="181" t="s">
        <v>128</v>
      </c>
      <c r="C34" s="182">
        <v>0</v>
      </c>
      <c r="D34" s="182">
        <v>0</v>
      </c>
      <c r="E34" s="182">
        <v>0</v>
      </c>
      <c r="F34" s="182">
        <v>0</v>
      </c>
      <c r="G34" s="182">
        <v>0</v>
      </c>
      <c r="H34" s="182">
        <f t="shared" si="2"/>
        <v>0</v>
      </c>
      <c r="I34" s="182">
        <v>0</v>
      </c>
    </row>
    <row r="35" spans="2:12" ht="12.75" customHeight="1">
      <c r="B35" s="157" t="s">
        <v>535</v>
      </c>
      <c r="C35" s="182"/>
      <c r="D35" s="182"/>
      <c r="E35" s="182"/>
      <c r="F35" s="182"/>
      <c r="G35" s="182"/>
      <c r="H35" s="182">
        <f t="shared" si="2"/>
        <v>0</v>
      </c>
      <c r="I35" s="182"/>
    </row>
    <row r="36" spans="2:12" ht="12.75" customHeight="1">
      <c r="B36" s="181" t="s">
        <v>124</v>
      </c>
      <c r="C36" s="182">
        <v>0</v>
      </c>
      <c r="D36" s="182">
        <v>0</v>
      </c>
      <c r="E36" s="182">
        <v>0</v>
      </c>
      <c r="F36" s="182">
        <v>0</v>
      </c>
      <c r="G36" s="182">
        <v>0</v>
      </c>
      <c r="H36" s="182">
        <f t="shared" si="2"/>
        <v>0</v>
      </c>
      <c r="I36" s="182">
        <v>0</v>
      </c>
    </row>
    <row r="37" spans="2:12" ht="12.75" customHeight="1">
      <c r="B37" s="181" t="s">
        <v>536</v>
      </c>
      <c r="C37" s="182">
        <v>0</v>
      </c>
      <c r="D37" s="182">
        <v>0</v>
      </c>
      <c r="E37" s="182">
        <v>0</v>
      </c>
      <c r="F37" s="182">
        <v>0</v>
      </c>
      <c r="G37" s="182">
        <v>337</v>
      </c>
      <c r="H37" s="182">
        <f t="shared" si="2"/>
        <v>337</v>
      </c>
      <c r="I37" s="182">
        <v>0</v>
      </c>
    </row>
    <row r="38" spans="2:12" ht="12.75" customHeight="1">
      <c r="B38" s="181" t="s">
        <v>515</v>
      </c>
      <c r="C38" s="182">
        <v>0</v>
      </c>
      <c r="D38" s="182">
        <v>0</v>
      </c>
      <c r="E38" s="182">
        <v>0</v>
      </c>
      <c r="F38" s="182">
        <v>0</v>
      </c>
      <c r="G38" s="182">
        <v>590</v>
      </c>
      <c r="H38" s="182">
        <f t="shared" si="2"/>
        <v>590</v>
      </c>
      <c r="I38" s="182">
        <v>28</v>
      </c>
    </row>
    <row r="39" spans="2:12" ht="12.75" customHeight="1">
      <c r="B39" s="100" t="s">
        <v>542</v>
      </c>
      <c r="C39" s="183">
        <f t="shared" ref="C39:I39" si="3">SUM(C27:C38)</f>
        <v>1669</v>
      </c>
      <c r="D39" s="183">
        <f t="shared" si="3"/>
        <v>575</v>
      </c>
      <c r="E39" s="183">
        <f t="shared" si="3"/>
        <v>887</v>
      </c>
      <c r="F39" s="183">
        <f t="shared" si="3"/>
        <v>140</v>
      </c>
      <c r="G39" s="183">
        <f t="shared" si="3"/>
        <v>927</v>
      </c>
      <c r="H39" s="183">
        <f t="shared" si="3"/>
        <v>4198</v>
      </c>
      <c r="I39" s="183">
        <f t="shared" si="3"/>
        <v>28</v>
      </c>
      <c r="J39" s="184"/>
      <c r="L39" s="185"/>
    </row>
    <row r="40" spans="2:12" ht="12.75" customHeight="1">
      <c r="B40" s="100" t="s">
        <v>543</v>
      </c>
      <c r="C40" s="183">
        <f t="shared" ref="C40:I40" si="4">C23+C39</f>
        <v>5225</v>
      </c>
      <c r="D40" s="183">
        <f t="shared" si="4"/>
        <v>575</v>
      </c>
      <c r="E40" s="183">
        <f t="shared" si="4"/>
        <v>887</v>
      </c>
      <c r="F40" s="183">
        <f t="shared" si="4"/>
        <v>1740</v>
      </c>
      <c r="G40" s="183">
        <f t="shared" si="4"/>
        <v>1357</v>
      </c>
      <c r="H40" s="183">
        <f t="shared" si="4"/>
        <v>9784</v>
      </c>
      <c r="I40" s="183">
        <f t="shared" si="4"/>
        <v>28</v>
      </c>
      <c r="J40" s="184"/>
      <c r="K40" s="184"/>
    </row>
    <row r="41" spans="2:12" ht="12.75" customHeight="1">
      <c r="C41" s="98"/>
      <c r="D41" s="98"/>
      <c r="E41" s="98"/>
      <c r="F41" s="98"/>
      <c r="G41" s="98"/>
      <c r="H41" s="98"/>
    </row>
    <row r="42" spans="2:12" ht="12.75" customHeight="1">
      <c r="I42" s="186"/>
    </row>
  </sheetData>
  <mergeCells count="8">
    <mergeCell ref="B18:I18"/>
    <mergeCell ref="B25:I25"/>
    <mergeCell ref="B26:I26"/>
    <mergeCell ref="B5:B7"/>
    <mergeCell ref="C5:H6"/>
    <mergeCell ref="I5:I7"/>
    <mergeCell ref="B8:I8"/>
    <mergeCell ref="B9:I9"/>
  </mergeCells>
  <printOptions horizontalCentered="1" verticalCentered="1"/>
  <pageMargins left="0.39374999999999999" right="0.39374999999999999" top="0.118055555555556" bottom="0.39374999999999999" header="0.511811023622047" footer="0.511811023622047"/>
  <pageSetup paperSize="9" orientation="landscape" horizontalDpi="300" verticalDpi="30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sheetPr>
  <dimension ref="A1:J86"/>
  <sheetViews>
    <sheetView zoomScale="90" zoomScaleNormal="90" workbookViewId="0">
      <selection activeCell="F5" sqref="F5"/>
    </sheetView>
  </sheetViews>
  <sheetFormatPr baseColWidth="10" defaultColWidth="11.42578125" defaultRowHeight="12.75"/>
  <cols>
    <col min="1" max="1" width="41.28515625" style="187" customWidth="1"/>
    <col min="2" max="2" width="42.5703125" style="187" customWidth="1"/>
    <col min="3" max="3" width="15.85546875" style="187" customWidth="1"/>
    <col min="4" max="4" width="23.28515625" style="187" customWidth="1"/>
    <col min="5" max="5" width="12.42578125" style="187" customWidth="1"/>
    <col min="6" max="6" width="14" style="187" customWidth="1"/>
    <col min="7" max="8" width="15" style="187" customWidth="1"/>
    <col min="9" max="9" width="20.42578125" style="187" customWidth="1"/>
    <col min="10" max="256" width="11.42578125" style="187"/>
    <col min="257" max="257" width="34.140625" style="187" customWidth="1"/>
    <col min="258" max="258" width="36.7109375" style="187" customWidth="1"/>
    <col min="259" max="259" width="15.85546875" style="187" customWidth="1"/>
    <col min="260" max="260" width="23.28515625" style="187" customWidth="1"/>
    <col min="261" max="261" width="10.5703125" style="187" customWidth="1"/>
    <col min="262" max="262" width="12" style="187" customWidth="1"/>
    <col min="263" max="263" width="13.42578125" style="187" customWidth="1"/>
    <col min="264" max="264" width="13.7109375" style="187" customWidth="1"/>
    <col min="265" max="512" width="11.42578125" style="187"/>
    <col min="513" max="513" width="34.140625" style="187" customWidth="1"/>
    <col min="514" max="514" width="36.7109375" style="187" customWidth="1"/>
    <col min="515" max="515" width="15.85546875" style="187" customWidth="1"/>
    <col min="516" max="516" width="23.28515625" style="187" customWidth="1"/>
    <col min="517" max="517" width="10.5703125" style="187" customWidth="1"/>
    <col min="518" max="518" width="12" style="187" customWidth="1"/>
    <col min="519" max="519" width="13.42578125" style="187" customWidth="1"/>
    <col min="520" max="520" width="13.7109375" style="187" customWidth="1"/>
    <col min="521" max="768" width="11.42578125" style="187"/>
    <col min="769" max="769" width="34.140625" style="187" customWidth="1"/>
    <col min="770" max="770" width="36.7109375" style="187" customWidth="1"/>
    <col min="771" max="771" width="15.85546875" style="187" customWidth="1"/>
    <col min="772" max="772" width="23.28515625" style="187" customWidth="1"/>
    <col min="773" max="773" width="10.5703125" style="187" customWidth="1"/>
    <col min="774" max="774" width="12" style="187" customWidth="1"/>
    <col min="775" max="775" width="13.42578125" style="187" customWidth="1"/>
    <col min="776" max="776" width="13.7109375" style="187" customWidth="1"/>
    <col min="777" max="1024" width="11.42578125" style="187"/>
    <col min="1025" max="1025" width="34.140625" style="187" customWidth="1"/>
    <col min="1026" max="1026" width="36.7109375" style="187" customWidth="1"/>
    <col min="1027" max="1027" width="15.85546875" style="187" customWidth="1"/>
    <col min="1028" max="1028" width="23.28515625" style="187" customWidth="1"/>
    <col min="1029" max="1029" width="10.5703125" style="187" customWidth="1"/>
    <col min="1030" max="1030" width="12" style="187" customWidth="1"/>
    <col min="1031" max="1031" width="13.42578125" style="187" customWidth="1"/>
    <col min="1032" max="1032" width="13.7109375" style="187" customWidth="1"/>
    <col min="1033" max="1280" width="11.42578125" style="187"/>
    <col min="1281" max="1281" width="34.140625" style="187" customWidth="1"/>
    <col min="1282" max="1282" width="36.7109375" style="187" customWidth="1"/>
    <col min="1283" max="1283" width="15.85546875" style="187" customWidth="1"/>
    <col min="1284" max="1284" width="23.28515625" style="187" customWidth="1"/>
    <col min="1285" max="1285" width="10.5703125" style="187" customWidth="1"/>
    <col min="1286" max="1286" width="12" style="187" customWidth="1"/>
    <col min="1287" max="1287" width="13.42578125" style="187" customWidth="1"/>
    <col min="1288" max="1288" width="13.7109375" style="187" customWidth="1"/>
    <col min="1289" max="1536" width="11.42578125" style="187"/>
    <col min="1537" max="1537" width="34.140625" style="187" customWidth="1"/>
    <col min="1538" max="1538" width="36.7109375" style="187" customWidth="1"/>
    <col min="1539" max="1539" width="15.85546875" style="187" customWidth="1"/>
    <col min="1540" max="1540" width="23.28515625" style="187" customWidth="1"/>
    <col min="1541" max="1541" width="10.5703125" style="187" customWidth="1"/>
    <col min="1542" max="1542" width="12" style="187" customWidth="1"/>
    <col min="1543" max="1543" width="13.42578125" style="187" customWidth="1"/>
    <col min="1544" max="1544" width="13.7109375" style="187" customWidth="1"/>
    <col min="1545" max="1792" width="11.42578125" style="187"/>
    <col min="1793" max="1793" width="34.140625" style="187" customWidth="1"/>
    <col min="1794" max="1794" width="36.7109375" style="187" customWidth="1"/>
    <col min="1795" max="1795" width="15.85546875" style="187" customWidth="1"/>
    <col min="1796" max="1796" width="23.28515625" style="187" customWidth="1"/>
    <col min="1797" max="1797" width="10.5703125" style="187" customWidth="1"/>
    <col min="1798" max="1798" width="12" style="187" customWidth="1"/>
    <col min="1799" max="1799" width="13.42578125" style="187" customWidth="1"/>
    <col min="1800" max="1800" width="13.7109375" style="187" customWidth="1"/>
    <col min="1801" max="2048" width="11.42578125" style="187"/>
    <col min="2049" max="2049" width="34.140625" style="187" customWidth="1"/>
    <col min="2050" max="2050" width="36.7109375" style="187" customWidth="1"/>
    <col min="2051" max="2051" width="15.85546875" style="187" customWidth="1"/>
    <col min="2052" max="2052" width="23.28515625" style="187" customWidth="1"/>
    <col min="2053" max="2053" width="10.5703125" style="187" customWidth="1"/>
    <col min="2054" max="2054" width="12" style="187" customWidth="1"/>
    <col min="2055" max="2055" width="13.42578125" style="187" customWidth="1"/>
    <col min="2056" max="2056" width="13.7109375" style="187" customWidth="1"/>
    <col min="2057" max="2304" width="11.42578125" style="187"/>
    <col min="2305" max="2305" width="34.140625" style="187" customWidth="1"/>
    <col min="2306" max="2306" width="36.7109375" style="187" customWidth="1"/>
    <col min="2307" max="2307" width="15.85546875" style="187" customWidth="1"/>
    <col min="2308" max="2308" width="23.28515625" style="187" customWidth="1"/>
    <col min="2309" max="2309" width="10.5703125" style="187" customWidth="1"/>
    <col min="2310" max="2310" width="12" style="187" customWidth="1"/>
    <col min="2311" max="2311" width="13.42578125" style="187" customWidth="1"/>
    <col min="2312" max="2312" width="13.7109375" style="187" customWidth="1"/>
    <col min="2313" max="2560" width="11.42578125" style="187"/>
    <col min="2561" max="2561" width="34.140625" style="187" customWidth="1"/>
    <col min="2562" max="2562" width="36.7109375" style="187" customWidth="1"/>
    <col min="2563" max="2563" width="15.85546875" style="187" customWidth="1"/>
    <col min="2564" max="2564" width="23.28515625" style="187" customWidth="1"/>
    <col min="2565" max="2565" width="10.5703125" style="187" customWidth="1"/>
    <col min="2566" max="2566" width="12" style="187" customWidth="1"/>
    <col min="2567" max="2567" width="13.42578125" style="187" customWidth="1"/>
    <col min="2568" max="2568" width="13.7109375" style="187" customWidth="1"/>
    <col min="2569" max="2816" width="11.42578125" style="187"/>
    <col min="2817" max="2817" width="34.140625" style="187" customWidth="1"/>
    <col min="2818" max="2818" width="36.7109375" style="187" customWidth="1"/>
    <col min="2819" max="2819" width="15.85546875" style="187" customWidth="1"/>
    <col min="2820" max="2820" width="23.28515625" style="187" customWidth="1"/>
    <col min="2821" max="2821" width="10.5703125" style="187" customWidth="1"/>
    <col min="2822" max="2822" width="12" style="187" customWidth="1"/>
    <col min="2823" max="2823" width="13.42578125" style="187" customWidth="1"/>
    <col min="2824" max="2824" width="13.7109375" style="187" customWidth="1"/>
    <col min="2825" max="3072" width="11.42578125" style="187"/>
    <col min="3073" max="3073" width="34.140625" style="187" customWidth="1"/>
    <col min="3074" max="3074" width="36.7109375" style="187" customWidth="1"/>
    <col min="3075" max="3075" width="15.85546875" style="187" customWidth="1"/>
    <col min="3076" max="3076" width="23.28515625" style="187" customWidth="1"/>
    <col min="3077" max="3077" width="10.5703125" style="187" customWidth="1"/>
    <col min="3078" max="3078" width="12" style="187" customWidth="1"/>
    <col min="3079" max="3079" width="13.42578125" style="187" customWidth="1"/>
    <col min="3080" max="3080" width="13.7109375" style="187" customWidth="1"/>
    <col min="3081" max="3328" width="11.42578125" style="187"/>
    <col min="3329" max="3329" width="34.140625" style="187" customWidth="1"/>
    <col min="3330" max="3330" width="36.7109375" style="187" customWidth="1"/>
    <col min="3331" max="3331" width="15.85546875" style="187" customWidth="1"/>
    <col min="3332" max="3332" width="23.28515625" style="187" customWidth="1"/>
    <col min="3333" max="3333" width="10.5703125" style="187" customWidth="1"/>
    <col min="3334" max="3334" width="12" style="187" customWidth="1"/>
    <col min="3335" max="3335" width="13.42578125" style="187" customWidth="1"/>
    <col min="3336" max="3336" width="13.7109375" style="187" customWidth="1"/>
    <col min="3337" max="3584" width="11.42578125" style="187"/>
    <col min="3585" max="3585" width="34.140625" style="187" customWidth="1"/>
    <col min="3586" max="3586" width="36.7109375" style="187" customWidth="1"/>
    <col min="3587" max="3587" width="15.85546875" style="187" customWidth="1"/>
    <col min="3588" max="3588" width="23.28515625" style="187" customWidth="1"/>
    <col min="3589" max="3589" width="10.5703125" style="187" customWidth="1"/>
    <col min="3590" max="3590" width="12" style="187" customWidth="1"/>
    <col min="3591" max="3591" width="13.42578125" style="187" customWidth="1"/>
    <col min="3592" max="3592" width="13.7109375" style="187" customWidth="1"/>
    <col min="3593" max="3840" width="11.42578125" style="187"/>
    <col min="3841" max="3841" width="34.140625" style="187" customWidth="1"/>
    <col min="3842" max="3842" width="36.7109375" style="187" customWidth="1"/>
    <col min="3843" max="3843" width="15.85546875" style="187" customWidth="1"/>
    <col min="3844" max="3844" width="23.28515625" style="187" customWidth="1"/>
    <col min="3845" max="3845" width="10.5703125" style="187" customWidth="1"/>
    <col min="3846" max="3846" width="12" style="187" customWidth="1"/>
    <col min="3847" max="3847" width="13.42578125" style="187" customWidth="1"/>
    <col min="3848" max="3848" width="13.7109375" style="187" customWidth="1"/>
    <col min="3849" max="4096" width="11.42578125" style="187"/>
    <col min="4097" max="4097" width="34.140625" style="187" customWidth="1"/>
    <col min="4098" max="4098" width="36.7109375" style="187" customWidth="1"/>
    <col min="4099" max="4099" width="15.85546875" style="187" customWidth="1"/>
    <col min="4100" max="4100" width="23.28515625" style="187" customWidth="1"/>
    <col min="4101" max="4101" width="10.5703125" style="187" customWidth="1"/>
    <col min="4102" max="4102" width="12" style="187" customWidth="1"/>
    <col min="4103" max="4103" width="13.42578125" style="187" customWidth="1"/>
    <col min="4104" max="4104" width="13.7109375" style="187" customWidth="1"/>
    <col min="4105" max="4352" width="11.42578125" style="187"/>
    <col min="4353" max="4353" width="34.140625" style="187" customWidth="1"/>
    <col min="4354" max="4354" width="36.7109375" style="187" customWidth="1"/>
    <col min="4355" max="4355" width="15.85546875" style="187" customWidth="1"/>
    <col min="4356" max="4356" width="23.28515625" style="187" customWidth="1"/>
    <col min="4357" max="4357" width="10.5703125" style="187" customWidth="1"/>
    <col min="4358" max="4358" width="12" style="187" customWidth="1"/>
    <col min="4359" max="4359" width="13.42578125" style="187" customWidth="1"/>
    <col min="4360" max="4360" width="13.7109375" style="187" customWidth="1"/>
    <col min="4361" max="4608" width="11.42578125" style="187"/>
    <col min="4609" max="4609" width="34.140625" style="187" customWidth="1"/>
    <col min="4610" max="4610" width="36.7109375" style="187" customWidth="1"/>
    <col min="4611" max="4611" width="15.85546875" style="187" customWidth="1"/>
    <col min="4612" max="4612" width="23.28515625" style="187" customWidth="1"/>
    <col min="4613" max="4613" width="10.5703125" style="187" customWidth="1"/>
    <col min="4614" max="4614" width="12" style="187" customWidth="1"/>
    <col min="4615" max="4615" width="13.42578125" style="187" customWidth="1"/>
    <col min="4616" max="4616" width="13.7109375" style="187" customWidth="1"/>
    <col min="4617" max="4864" width="11.42578125" style="187"/>
    <col min="4865" max="4865" width="34.140625" style="187" customWidth="1"/>
    <col min="4866" max="4866" width="36.7109375" style="187" customWidth="1"/>
    <col min="4867" max="4867" width="15.85546875" style="187" customWidth="1"/>
    <col min="4868" max="4868" width="23.28515625" style="187" customWidth="1"/>
    <col min="4869" max="4869" width="10.5703125" style="187" customWidth="1"/>
    <col min="4870" max="4870" width="12" style="187" customWidth="1"/>
    <col min="4871" max="4871" width="13.42578125" style="187" customWidth="1"/>
    <col min="4872" max="4872" width="13.7109375" style="187" customWidth="1"/>
    <col min="4873" max="5120" width="11.42578125" style="187"/>
    <col min="5121" max="5121" width="34.140625" style="187" customWidth="1"/>
    <col min="5122" max="5122" width="36.7109375" style="187" customWidth="1"/>
    <col min="5123" max="5123" width="15.85546875" style="187" customWidth="1"/>
    <col min="5124" max="5124" width="23.28515625" style="187" customWidth="1"/>
    <col min="5125" max="5125" width="10.5703125" style="187" customWidth="1"/>
    <col min="5126" max="5126" width="12" style="187" customWidth="1"/>
    <col min="5127" max="5127" width="13.42578125" style="187" customWidth="1"/>
    <col min="5128" max="5128" width="13.7109375" style="187" customWidth="1"/>
    <col min="5129" max="5376" width="11.42578125" style="187"/>
    <col min="5377" max="5377" width="34.140625" style="187" customWidth="1"/>
    <col min="5378" max="5378" width="36.7109375" style="187" customWidth="1"/>
    <col min="5379" max="5379" width="15.85546875" style="187" customWidth="1"/>
    <col min="5380" max="5380" width="23.28515625" style="187" customWidth="1"/>
    <col min="5381" max="5381" width="10.5703125" style="187" customWidth="1"/>
    <col min="5382" max="5382" width="12" style="187" customWidth="1"/>
    <col min="5383" max="5383" width="13.42578125" style="187" customWidth="1"/>
    <col min="5384" max="5384" width="13.7109375" style="187" customWidth="1"/>
    <col min="5385" max="5632" width="11.42578125" style="187"/>
    <col min="5633" max="5633" width="34.140625" style="187" customWidth="1"/>
    <col min="5634" max="5634" width="36.7109375" style="187" customWidth="1"/>
    <col min="5635" max="5635" width="15.85546875" style="187" customWidth="1"/>
    <col min="5636" max="5636" width="23.28515625" style="187" customWidth="1"/>
    <col min="5637" max="5637" width="10.5703125" style="187" customWidth="1"/>
    <col min="5638" max="5638" width="12" style="187" customWidth="1"/>
    <col min="5639" max="5639" width="13.42578125" style="187" customWidth="1"/>
    <col min="5640" max="5640" width="13.7109375" style="187" customWidth="1"/>
    <col min="5641" max="5888" width="11.42578125" style="187"/>
    <col min="5889" max="5889" width="34.140625" style="187" customWidth="1"/>
    <col min="5890" max="5890" width="36.7109375" style="187" customWidth="1"/>
    <col min="5891" max="5891" width="15.85546875" style="187" customWidth="1"/>
    <col min="5892" max="5892" width="23.28515625" style="187" customWidth="1"/>
    <col min="5893" max="5893" width="10.5703125" style="187" customWidth="1"/>
    <col min="5894" max="5894" width="12" style="187" customWidth="1"/>
    <col min="5895" max="5895" width="13.42578125" style="187" customWidth="1"/>
    <col min="5896" max="5896" width="13.7109375" style="187" customWidth="1"/>
    <col min="5897" max="6144" width="11.42578125" style="187"/>
    <col min="6145" max="6145" width="34.140625" style="187" customWidth="1"/>
    <col min="6146" max="6146" width="36.7109375" style="187" customWidth="1"/>
    <col min="6147" max="6147" width="15.85546875" style="187" customWidth="1"/>
    <col min="6148" max="6148" width="23.28515625" style="187" customWidth="1"/>
    <col min="6149" max="6149" width="10.5703125" style="187" customWidth="1"/>
    <col min="6150" max="6150" width="12" style="187" customWidth="1"/>
    <col min="6151" max="6151" width="13.42578125" style="187" customWidth="1"/>
    <col min="6152" max="6152" width="13.7109375" style="187" customWidth="1"/>
    <col min="6153" max="6400" width="11.42578125" style="187"/>
    <col min="6401" max="6401" width="34.140625" style="187" customWidth="1"/>
    <col min="6402" max="6402" width="36.7109375" style="187" customWidth="1"/>
    <col min="6403" max="6403" width="15.85546875" style="187" customWidth="1"/>
    <col min="6404" max="6404" width="23.28515625" style="187" customWidth="1"/>
    <col min="6405" max="6405" width="10.5703125" style="187" customWidth="1"/>
    <col min="6406" max="6406" width="12" style="187" customWidth="1"/>
    <col min="6407" max="6407" width="13.42578125" style="187" customWidth="1"/>
    <col min="6408" max="6408" width="13.7109375" style="187" customWidth="1"/>
    <col min="6409" max="6656" width="11.42578125" style="187"/>
    <col min="6657" max="6657" width="34.140625" style="187" customWidth="1"/>
    <col min="6658" max="6658" width="36.7109375" style="187" customWidth="1"/>
    <col min="6659" max="6659" width="15.85546875" style="187" customWidth="1"/>
    <col min="6660" max="6660" width="23.28515625" style="187" customWidth="1"/>
    <col min="6661" max="6661" width="10.5703125" style="187" customWidth="1"/>
    <col min="6662" max="6662" width="12" style="187" customWidth="1"/>
    <col min="6663" max="6663" width="13.42578125" style="187" customWidth="1"/>
    <col min="6664" max="6664" width="13.7109375" style="187" customWidth="1"/>
    <col min="6665" max="6912" width="11.42578125" style="187"/>
    <col min="6913" max="6913" width="34.140625" style="187" customWidth="1"/>
    <col min="6914" max="6914" width="36.7109375" style="187" customWidth="1"/>
    <col min="6915" max="6915" width="15.85546875" style="187" customWidth="1"/>
    <col min="6916" max="6916" width="23.28515625" style="187" customWidth="1"/>
    <col min="6917" max="6917" width="10.5703125" style="187" customWidth="1"/>
    <col min="6918" max="6918" width="12" style="187" customWidth="1"/>
    <col min="6919" max="6919" width="13.42578125" style="187" customWidth="1"/>
    <col min="6920" max="6920" width="13.7109375" style="187" customWidth="1"/>
    <col min="6921" max="7168" width="11.42578125" style="187"/>
    <col min="7169" max="7169" width="34.140625" style="187" customWidth="1"/>
    <col min="7170" max="7170" width="36.7109375" style="187" customWidth="1"/>
    <col min="7171" max="7171" width="15.85546875" style="187" customWidth="1"/>
    <col min="7172" max="7172" width="23.28515625" style="187" customWidth="1"/>
    <col min="7173" max="7173" width="10.5703125" style="187" customWidth="1"/>
    <col min="7174" max="7174" width="12" style="187" customWidth="1"/>
    <col min="7175" max="7175" width="13.42578125" style="187" customWidth="1"/>
    <col min="7176" max="7176" width="13.7109375" style="187" customWidth="1"/>
    <col min="7177" max="7424" width="11.42578125" style="187"/>
    <col min="7425" max="7425" width="34.140625" style="187" customWidth="1"/>
    <col min="7426" max="7426" width="36.7109375" style="187" customWidth="1"/>
    <col min="7427" max="7427" width="15.85546875" style="187" customWidth="1"/>
    <col min="7428" max="7428" width="23.28515625" style="187" customWidth="1"/>
    <col min="7429" max="7429" width="10.5703125" style="187" customWidth="1"/>
    <col min="7430" max="7430" width="12" style="187" customWidth="1"/>
    <col min="7431" max="7431" width="13.42578125" style="187" customWidth="1"/>
    <col min="7432" max="7432" width="13.7109375" style="187" customWidth="1"/>
    <col min="7433" max="7680" width="11.42578125" style="187"/>
    <col min="7681" max="7681" width="34.140625" style="187" customWidth="1"/>
    <col min="7682" max="7682" width="36.7109375" style="187" customWidth="1"/>
    <col min="7683" max="7683" width="15.85546875" style="187" customWidth="1"/>
    <col min="7684" max="7684" width="23.28515625" style="187" customWidth="1"/>
    <col min="7685" max="7685" width="10.5703125" style="187" customWidth="1"/>
    <col min="7686" max="7686" width="12" style="187" customWidth="1"/>
    <col min="7687" max="7687" width="13.42578125" style="187" customWidth="1"/>
    <col min="7688" max="7688" width="13.7109375" style="187" customWidth="1"/>
    <col min="7689" max="7936" width="11.42578125" style="187"/>
    <col min="7937" max="7937" width="34.140625" style="187" customWidth="1"/>
    <col min="7938" max="7938" width="36.7109375" style="187" customWidth="1"/>
    <col min="7939" max="7939" width="15.85546875" style="187" customWidth="1"/>
    <col min="7940" max="7940" width="23.28515625" style="187" customWidth="1"/>
    <col min="7941" max="7941" width="10.5703125" style="187" customWidth="1"/>
    <col min="7942" max="7942" width="12" style="187" customWidth="1"/>
    <col min="7943" max="7943" width="13.42578125" style="187" customWidth="1"/>
    <col min="7944" max="7944" width="13.7109375" style="187" customWidth="1"/>
    <col min="7945" max="8192" width="11.42578125" style="187"/>
    <col min="8193" max="8193" width="34.140625" style="187" customWidth="1"/>
    <col min="8194" max="8194" width="36.7109375" style="187" customWidth="1"/>
    <col min="8195" max="8195" width="15.85546875" style="187" customWidth="1"/>
    <col min="8196" max="8196" width="23.28515625" style="187" customWidth="1"/>
    <col min="8197" max="8197" width="10.5703125" style="187" customWidth="1"/>
    <col min="8198" max="8198" width="12" style="187" customWidth="1"/>
    <col min="8199" max="8199" width="13.42578125" style="187" customWidth="1"/>
    <col min="8200" max="8200" width="13.7109375" style="187" customWidth="1"/>
    <col min="8201" max="8448" width="11.42578125" style="187"/>
    <col min="8449" max="8449" width="34.140625" style="187" customWidth="1"/>
    <col min="8450" max="8450" width="36.7109375" style="187" customWidth="1"/>
    <col min="8451" max="8451" width="15.85546875" style="187" customWidth="1"/>
    <col min="8452" max="8452" width="23.28515625" style="187" customWidth="1"/>
    <col min="8453" max="8453" width="10.5703125" style="187" customWidth="1"/>
    <col min="8454" max="8454" width="12" style="187" customWidth="1"/>
    <col min="8455" max="8455" width="13.42578125" style="187" customWidth="1"/>
    <col min="8456" max="8456" width="13.7109375" style="187" customWidth="1"/>
    <col min="8457" max="8704" width="11.42578125" style="187"/>
    <col min="8705" max="8705" width="34.140625" style="187" customWidth="1"/>
    <col min="8706" max="8706" width="36.7109375" style="187" customWidth="1"/>
    <col min="8707" max="8707" width="15.85546875" style="187" customWidth="1"/>
    <col min="8708" max="8708" width="23.28515625" style="187" customWidth="1"/>
    <col min="8709" max="8709" width="10.5703125" style="187" customWidth="1"/>
    <col min="8710" max="8710" width="12" style="187" customWidth="1"/>
    <col min="8711" max="8711" width="13.42578125" style="187" customWidth="1"/>
    <col min="8712" max="8712" width="13.7109375" style="187" customWidth="1"/>
    <col min="8713" max="8960" width="11.42578125" style="187"/>
    <col min="8961" max="8961" width="34.140625" style="187" customWidth="1"/>
    <col min="8962" max="8962" width="36.7109375" style="187" customWidth="1"/>
    <col min="8963" max="8963" width="15.85546875" style="187" customWidth="1"/>
    <col min="8964" max="8964" width="23.28515625" style="187" customWidth="1"/>
    <col min="8965" max="8965" width="10.5703125" style="187" customWidth="1"/>
    <col min="8966" max="8966" width="12" style="187" customWidth="1"/>
    <col min="8967" max="8967" width="13.42578125" style="187" customWidth="1"/>
    <col min="8968" max="8968" width="13.7109375" style="187" customWidth="1"/>
    <col min="8969" max="9216" width="11.42578125" style="187"/>
    <col min="9217" max="9217" width="34.140625" style="187" customWidth="1"/>
    <col min="9218" max="9218" width="36.7109375" style="187" customWidth="1"/>
    <col min="9219" max="9219" width="15.85546875" style="187" customWidth="1"/>
    <col min="9220" max="9220" width="23.28515625" style="187" customWidth="1"/>
    <col min="9221" max="9221" width="10.5703125" style="187" customWidth="1"/>
    <col min="9222" max="9222" width="12" style="187" customWidth="1"/>
    <col min="9223" max="9223" width="13.42578125" style="187" customWidth="1"/>
    <col min="9224" max="9224" width="13.7109375" style="187" customWidth="1"/>
    <col min="9225" max="9472" width="11.42578125" style="187"/>
    <col min="9473" max="9473" width="34.140625" style="187" customWidth="1"/>
    <col min="9474" max="9474" width="36.7109375" style="187" customWidth="1"/>
    <col min="9475" max="9475" width="15.85546875" style="187" customWidth="1"/>
    <col min="9476" max="9476" width="23.28515625" style="187" customWidth="1"/>
    <col min="9477" max="9477" width="10.5703125" style="187" customWidth="1"/>
    <col min="9478" max="9478" width="12" style="187" customWidth="1"/>
    <col min="9479" max="9479" width="13.42578125" style="187" customWidth="1"/>
    <col min="9480" max="9480" width="13.7109375" style="187" customWidth="1"/>
    <col min="9481" max="9728" width="11.42578125" style="187"/>
    <col min="9729" max="9729" width="34.140625" style="187" customWidth="1"/>
    <col min="9730" max="9730" width="36.7109375" style="187" customWidth="1"/>
    <col min="9731" max="9731" width="15.85546875" style="187" customWidth="1"/>
    <col min="9732" max="9732" width="23.28515625" style="187" customWidth="1"/>
    <col min="9733" max="9733" width="10.5703125" style="187" customWidth="1"/>
    <col min="9734" max="9734" width="12" style="187" customWidth="1"/>
    <col min="9735" max="9735" width="13.42578125" style="187" customWidth="1"/>
    <col min="9736" max="9736" width="13.7109375" style="187" customWidth="1"/>
    <col min="9737" max="9984" width="11.42578125" style="187"/>
    <col min="9985" max="9985" width="34.140625" style="187" customWidth="1"/>
    <col min="9986" max="9986" width="36.7109375" style="187" customWidth="1"/>
    <col min="9987" max="9987" width="15.85546875" style="187" customWidth="1"/>
    <col min="9988" max="9988" width="23.28515625" style="187" customWidth="1"/>
    <col min="9989" max="9989" width="10.5703125" style="187" customWidth="1"/>
    <col min="9990" max="9990" width="12" style="187" customWidth="1"/>
    <col min="9991" max="9991" width="13.42578125" style="187" customWidth="1"/>
    <col min="9992" max="9992" width="13.7109375" style="187" customWidth="1"/>
    <col min="9993" max="10240" width="11.42578125" style="187"/>
    <col min="10241" max="10241" width="34.140625" style="187" customWidth="1"/>
    <col min="10242" max="10242" width="36.7109375" style="187" customWidth="1"/>
    <col min="10243" max="10243" width="15.85546875" style="187" customWidth="1"/>
    <col min="10244" max="10244" width="23.28515625" style="187" customWidth="1"/>
    <col min="10245" max="10245" width="10.5703125" style="187" customWidth="1"/>
    <col min="10246" max="10246" width="12" style="187" customWidth="1"/>
    <col min="10247" max="10247" width="13.42578125" style="187" customWidth="1"/>
    <col min="10248" max="10248" width="13.7109375" style="187" customWidth="1"/>
    <col min="10249" max="10496" width="11.42578125" style="187"/>
    <col min="10497" max="10497" width="34.140625" style="187" customWidth="1"/>
    <col min="10498" max="10498" width="36.7109375" style="187" customWidth="1"/>
    <col min="10499" max="10499" width="15.85546875" style="187" customWidth="1"/>
    <col min="10500" max="10500" width="23.28515625" style="187" customWidth="1"/>
    <col min="10501" max="10501" width="10.5703125" style="187" customWidth="1"/>
    <col min="10502" max="10502" width="12" style="187" customWidth="1"/>
    <col min="10503" max="10503" width="13.42578125" style="187" customWidth="1"/>
    <col min="10504" max="10504" width="13.7109375" style="187" customWidth="1"/>
    <col min="10505" max="10752" width="11.42578125" style="187"/>
    <col min="10753" max="10753" width="34.140625" style="187" customWidth="1"/>
    <col min="10754" max="10754" width="36.7109375" style="187" customWidth="1"/>
    <col min="10755" max="10755" width="15.85546875" style="187" customWidth="1"/>
    <col min="10756" max="10756" width="23.28515625" style="187" customWidth="1"/>
    <col min="10757" max="10757" width="10.5703125" style="187" customWidth="1"/>
    <col min="10758" max="10758" width="12" style="187" customWidth="1"/>
    <col min="10759" max="10759" width="13.42578125" style="187" customWidth="1"/>
    <col min="10760" max="10760" width="13.7109375" style="187" customWidth="1"/>
    <col min="10761" max="11008" width="11.42578125" style="187"/>
    <col min="11009" max="11009" width="34.140625" style="187" customWidth="1"/>
    <col min="11010" max="11010" width="36.7109375" style="187" customWidth="1"/>
    <col min="11011" max="11011" width="15.85546875" style="187" customWidth="1"/>
    <col min="11012" max="11012" width="23.28515625" style="187" customWidth="1"/>
    <col min="11013" max="11013" width="10.5703125" style="187" customWidth="1"/>
    <col min="11014" max="11014" width="12" style="187" customWidth="1"/>
    <col min="11015" max="11015" width="13.42578125" style="187" customWidth="1"/>
    <col min="11016" max="11016" width="13.7109375" style="187" customWidth="1"/>
    <col min="11017" max="11264" width="11.42578125" style="187"/>
    <col min="11265" max="11265" width="34.140625" style="187" customWidth="1"/>
    <col min="11266" max="11266" width="36.7109375" style="187" customWidth="1"/>
    <col min="11267" max="11267" width="15.85546875" style="187" customWidth="1"/>
    <col min="11268" max="11268" width="23.28515625" style="187" customWidth="1"/>
    <col min="11269" max="11269" width="10.5703125" style="187" customWidth="1"/>
    <col min="11270" max="11270" width="12" style="187" customWidth="1"/>
    <col min="11271" max="11271" width="13.42578125" style="187" customWidth="1"/>
    <col min="11272" max="11272" width="13.7109375" style="187" customWidth="1"/>
    <col min="11273" max="11520" width="11.42578125" style="187"/>
    <col min="11521" max="11521" width="34.140625" style="187" customWidth="1"/>
    <col min="11522" max="11522" width="36.7109375" style="187" customWidth="1"/>
    <col min="11523" max="11523" width="15.85546875" style="187" customWidth="1"/>
    <col min="11524" max="11524" width="23.28515625" style="187" customWidth="1"/>
    <col min="11525" max="11525" width="10.5703125" style="187" customWidth="1"/>
    <col min="11526" max="11526" width="12" style="187" customWidth="1"/>
    <col min="11527" max="11527" width="13.42578125" style="187" customWidth="1"/>
    <col min="11528" max="11528" width="13.7109375" style="187" customWidth="1"/>
    <col min="11529" max="11776" width="11.42578125" style="187"/>
    <col min="11777" max="11777" width="34.140625" style="187" customWidth="1"/>
    <col min="11778" max="11778" width="36.7109375" style="187" customWidth="1"/>
    <col min="11779" max="11779" width="15.85546875" style="187" customWidth="1"/>
    <col min="11780" max="11780" width="23.28515625" style="187" customWidth="1"/>
    <col min="11781" max="11781" width="10.5703125" style="187" customWidth="1"/>
    <col min="11782" max="11782" width="12" style="187" customWidth="1"/>
    <col min="11783" max="11783" width="13.42578125" style="187" customWidth="1"/>
    <col min="11784" max="11784" width="13.7109375" style="187" customWidth="1"/>
    <col min="11785" max="12032" width="11.42578125" style="187"/>
    <col min="12033" max="12033" width="34.140625" style="187" customWidth="1"/>
    <col min="12034" max="12034" width="36.7109375" style="187" customWidth="1"/>
    <col min="12035" max="12035" width="15.85546875" style="187" customWidth="1"/>
    <col min="12036" max="12036" width="23.28515625" style="187" customWidth="1"/>
    <col min="12037" max="12037" width="10.5703125" style="187" customWidth="1"/>
    <col min="12038" max="12038" width="12" style="187" customWidth="1"/>
    <col min="12039" max="12039" width="13.42578125" style="187" customWidth="1"/>
    <col min="12040" max="12040" width="13.7109375" style="187" customWidth="1"/>
    <col min="12041" max="12288" width="11.42578125" style="187"/>
    <col min="12289" max="12289" width="34.140625" style="187" customWidth="1"/>
    <col min="12290" max="12290" width="36.7109375" style="187" customWidth="1"/>
    <col min="12291" max="12291" width="15.85546875" style="187" customWidth="1"/>
    <col min="12292" max="12292" width="23.28515625" style="187" customWidth="1"/>
    <col min="12293" max="12293" width="10.5703125" style="187" customWidth="1"/>
    <col min="12294" max="12294" width="12" style="187" customWidth="1"/>
    <col min="12295" max="12295" width="13.42578125" style="187" customWidth="1"/>
    <col min="12296" max="12296" width="13.7109375" style="187" customWidth="1"/>
    <col min="12297" max="12544" width="11.42578125" style="187"/>
    <col min="12545" max="12545" width="34.140625" style="187" customWidth="1"/>
    <col min="12546" max="12546" width="36.7109375" style="187" customWidth="1"/>
    <col min="12547" max="12547" width="15.85546875" style="187" customWidth="1"/>
    <col min="12548" max="12548" width="23.28515625" style="187" customWidth="1"/>
    <col min="12549" max="12549" width="10.5703125" style="187" customWidth="1"/>
    <col min="12550" max="12550" width="12" style="187" customWidth="1"/>
    <col min="12551" max="12551" width="13.42578125" style="187" customWidth="1"/>
    <col min="12552" max="12552" width="13.7109375" style="187" customWidth="1"/>
    <col min="12553" max="12800" width="11.42578125" style="187"/>
    <col min="12801" max="12801" width="34.140625" style="187" customWidth="1"/>
    <col min="12802" max="12802" width="36.7109375" style="187" customWidth="1"/>
    <col min="12803" max="12803" width="15.85546875" style="187" customWidth="1"/>
    <col min="12804" max="12804" width="23.28515625" style="187" customWidth="1"/>
    <col min="12805" max="12805" width="10.5703125" style="187" customWidth="1"/>
    <col min="12806" max="12806" width="12" style="187" customWidth="1"/>
    <col min="12807" max="12807" width="13.42578125" style="187" customWidth="1"/>
    <col min="12808" max="12808" width="13.7109375" style="187" customWidth="1"/>
    <col min="12809" max="13056" width="11.42578125" style="187"/>
    <col min="13057" max="13057" width="34.140625" style="187" customWidth="1"/>
    <col min="13058" max="13058" width="36.7109375" style="187" customWidth="1"/>
    <col min="13059" max="13059" width="15.85546875" style="187" customWidth="1"/>
    <col min="13060" max="13060" width="23.28515625" style="187" customWidth="1"/>
    <col min="13061" max="13061" width="10.5703125" style="187" customWidth="1"/>
    <col min="13062" max="13062" width="12" style="187" customWidth="1"/>
    <col min="13063" max="13063" width="13.42578125" style="187" customWidth="1"/>
    <col min="13064" max="13064" width="13.7109375" style="187" customWidth="1"/>
    <col min="13065" max="13312" width="11.42578125" style="187"/>
    <col min="13313" max="13313" width="34.140625" style="187" customWidth="1"/>
    <col min="13314" max="13314" width="36.7109375" style="187" customWidth="1"/>
    <col min="13315" max="13315" width="15.85546875" style="187" customWidth="1"/>
    <col min="13316" max="13316" width="23.28515625" style="187" customWidth="1"/>
    <col min="13317" max="13317" width="10.5703125" style="187" customWidth="1"/>
    <col min="13318" max="13318" width="12" style="187" customWidth="1"/>
    <col min="13319" max="13319" width="13.42578125" style="187" customWidth="1"/>
    <col min="13320" max="13320" width="13.7109375" style="187" customWidth="1"/>
    <col min="13321" max="13568" width="11.42578125" style="187"/>
    <col min="13569" max="13569" width="34.140625" style="187" customWidth="1"/>
    <col min="13570" max="13570" width="36.7109375" style="187" customWidth="1"/>
    <col min="13571" max="13571" width="15.85546875" style="187" customWidth="1"/>
    <col min="13572" max="13572" width="23.28515625" style="187" customWidth="1"/>
    <col min="13573" max="13573" width="10.5703125" style="187" customWidth="1"/>
    <col min="13574" max="13574" width="12" style="187" customWidth="1"/>
    <col min="13575" max="13575" width="13.42578125" style="187" customWidth="1"/>
    <col min="13576" max="13576" width="13.7109375" style="187" customWidth="1"/>
    <col min="13577" max="13824" width="11.42578125" style="187"/>
    <col min="13825" max="13825" width="34.140625" style="187" customWidth="1"/>
    <col min="13826" max="13826" width="36.7109375" style="187" customWidth="1"/>
    <col min="13827" max="13827" width="15.85546875" style="187" customWidth="1"/>
    <col min="13828" max="13828" width="23.28515625" style="187" customWidth="1"/>
    <col min="13829" max="13829" width="10.5703125" style="187" customWidth="1"/>
    <col min="13830" max="13830" width="12" style="187" customWidth="1"/>
    <col min="13831" max="13831" width="13.42578125" style="187" customWidth="1"/>
    <col min="13832" max="13832" width="13.7109375" style="187" customWidth="1"/>
    <col min="13833" max="14080" width="11.42578125" style="187"/>
    <col min="14081" max="14081" width="34.140625" style="187" customWidth="1"/>
    <col min="14082" max="14082" width="36.7109375" style="187" customWidth="1"/>
    <col min="14083" max="14083" width="15.85546875" style="187" customWidth="1"/>
    <col min="14084" max="14084" width="23.28515625" style="187" customWidth="1"/>
    <col min="14085" max="14085" width="10.5703125" style="187" customWidth="1"/>
    <col min="14086" max="14086" width="12" style="187" customWidth="1"/>
    <col min="14087" max="14087" width="13.42578125" style="187" customWidth="1"/>
    <col min="14088" max="14088" width="13.7109375" style="187" customWidth="1"/>
    <col min="14089" max="14336" width="11.42578125" style="187"/>
    <col min="14337" max="14337" width="34.140625" style="187" customWidth="1"/>
    <col min="14338" max="14338" width="36.7109375" style="187" customWidth="1"/>
    <col min="14339" max="14339" width="15.85546875" style="187" customWidth="1"/>
    <col min="14340" max="14340" width="23.28515625" style="187" customWidth="1"/>
    <col min="14341" max="14341" width="10.5703125" style="187" customWidth="1"/>
    <col min="14342" max="14342" width="12" style="187" customWidth="1"/>
    <col min="14343" max="14343" width="13.42578125" style="187" customWidth="1"/>
    <col min="14344" max="14344" width="13.7109375" style="187" customWidth="1"/>
    <col min="14345" max="14592" width="11.42578125" style="187"/>
    <col min="14593" max="14593" width="34.140625" style="187" customWidth="1"/>
    <col min="14594" max="14594" width="36.7109375" style="187" customWidth="1"/>
    <col min="14595" max="14595" width="15.85546875" style="187" customWidth="1"/>
    <col min="14596" max="14596" width="23.28515625" style="187" customWidth="1"/>
    <col min="14597" max="14597" width="10.5703125" style="187" customWidth="1"/>
    <col min="14598" max="14598" width="12" style="187" customWidth="1"/>
    <col min="14599" max="14599" width="13.42578125" style="187" customWidth="1"/>
    <col min="14600" max="14600" width="13.7109375" style="187" customWidth="1"/>
    <col min="14601" max="14848" width="11.42578125" style="187"/>
    <col min="14849" max="14849" width="34.140625" style="187" customWidth="1"/>
    <col min="14850" max="14850" width="36.7109375" style="187" customWidth="1"/>
    <col min="14851" max="14851" width="15.85546875" style="187" customWidth="1"/>
    <col min="14852" max="14852" width="23.28515625" style="187" customWidth="1"/>
    <col min="14853" max="14853" width="10.5703125" style="187" customWidth="1"/>
    <col min="14854" max="14854" width="12" style="187" customWidth="1"/>
    <col min="14855" max="14855" width="13.42578125" style="187" customWidth="1"/>
    <col min="14856" max="14856" width="13.7109375" style="187" customWidth="1"/>
    <col min="14857" max="15104" width="11.42578125" style="187"/>
    <col min="15105" max="15105" width="34.140625" style="187" customWidth="1"/>
    <col min="15106" max="15106" width="36.7109375" style="187" customWidth="1"/>
    <col min="15107" max="15107" width="15.85546875" style="187" customWidth="1"/>
    <col min="15108" max="15108" width="23.28515625" style="187" customWidth="1"/>
    <col min="15109" max="15109" width="10.5703125" style="187" customWidth="1"/>
    <col min="15110" max="15110" width="12" style="187" customWidth="1"/>
    <col min="15111" max="15111" width="13.42578125" style="187" customWidth="1"/>
    <col min="15112" max="15112" width="13.7109375" style="187" customWidth="1"/>
    <col min="15113" max="15360" width="11.42578125" style="187"/>
    <col min="15361" max="15361" width="34.140625" style="187" customWidth="1"/>
    <col min="15362" max="15362" width="36.7109375" style="187" customWidth="1"/>
    <col min="15363" max="15363" width="15.85546875" style="187" customWidth="1"/>
    <col min="15364" max="15364" width="23.28515625" style="187" customWidth="1"/>
    <col min="15365" max="15365" width="10.5703125" style="187" customWidth="1"/>
    <col min="15366" max="15366" width="12" style="187" customWidth="1"/>
    <col min="15367" max="15367" width="13.42578125" style="187" customWidth="1"/>
    <col min="15368" max="15368" width="13.7109375" style="187" customWidth="1"/>
    <col min="15369" max="15616" width="11.42578125" style="187"/>
    <col min="15617" max="15617" width="34.140625" style="187" customWidth="1"/>
    <col min="15618" max="15618" width="36.7109375" style="187" customWidth="1"/>
    <col min="15619" max="15619" width="15.85546875" style="187" customWidth="1"/>
    <col min="15620" max="15620" width="23.28515625" style="187" customWidth="1"/>
    <col min="15621" max="15621" width="10.5703125" style="187" customWidth="1"/>
    <col min="15622" max="15622" width="12" style="187" customWidth="1"/>
    <col min="15623" max="15623" width="13.42578125" style="187" customWidth="1"/>
    <col min="15624" max="15624" width="13.7109375" style="187" customWidth="1"/>
    <col min="15625" max="15872" width="11.42578125" style="187"/>
    <col min="15873" max="15873" width="34.140625" style="187" customWidth="1"/>
    <col min="15874" max="15874" width="36.7109375" style="187" customWidth="1"/>
    <col min="15875" max="15875" width="15.85546875" style="187" customWidth="1"/>
    <col min="15876" max="15876" width="23.28515625" style="187" customWidth="1"/>
    <col min="15877" max="15877" width="10.5703125" style="187" customWidth="1"/>
    <col min="15878" max="15878" width="12" style="187" customWidth="1"/>
    <col min="15879" max="15879" width="13.42578125" style="187" customWidth="1"/>
    <col min="15880" max="15880" width="13.7109375" style="187" customWidth="1"/>
    <col min="15881" max="16128" width="11.42578125" style="187"/>
    <col min="16129" max="16129" width="34.140625" style="187" customWidth="1"/>
    <col min="16130" max="16130" width="36.7109375" style="187" customWidth="1"/>
    <col min="16131" max="16131" width="15.85546875" style="187" customWidth="1"/>
    <col min="16132" max="16132" width="23.28515625" style="187" customWidth="1"/>
    <col min="16133" max="16133" width="10.5703125" style="187" customWidth="1"/>
    <col min="16134" max="16134" width="12" style="187" customWidth="1"/>
    <col min="16135" max="16135" width="13.42578125" style="187" customWidth="1"/>
    <col min="16136" max="16136" width="13.7109375" style="187" customWidth="1"/>
    <col min="16137" max="16384" width="11.42578125" style="187"/>
  </cols>
  <sheetData>
    <row r="1" spans="1:10" s="20" customFormat="1" ht="75.400000000000006" customHeight="1"/>
    <row r="2" spans="1:10" ht="15" customHeight="1">
      <c r="A2" s="826" t="s">
        <v>544</v>
      </c>
      <c r="B2" s="826"/>
    </row>
    <row r="5" spans="1:10" ht="14.1" customHeight="1">
      <c r="A5" s="827" t="s">
        <v>545</v>
      </c>
      <c r="B5" s="827" t="s">
        <v>546</v>
      </c>
      <c r="C5" s="827" t="s">
        <v>547</v>
      </c>
      <c r="D5" s="827"/>
      <c r="E5" s="827"/>
      <c r="F5" s="827" t="s">
        <v>548</v>
      </c>
      <c r="G5" s="827" t="s">
        <v>455</v>
      </c>
      <c r="H5" s="827" t="s">
        <v>452</v>
      </c>
      <c r="I5" s="828"/>
      <c r="J5" s="828"/>
    </row>
    <row r="6" spans="1:10" ht="15">
      <c r="A6" s="827"/>
      <c r="B6" s="827"/>
      <c r="C6" s="188" t="s">
        <v>549</v>
      </c>
      <c r="D6" s="188" t="s">
        <v>550</v>
      </c>
      <c r="E6" s="188" t="s">
        <v>551</v>
      </c>
      <c r="F6" s="827"/>
      <c r="G6" s="827"/>
      <c r="H6" s="827"/>
      <c r="I6" s="828"/>
      <c r="J6" s="828"/>
    </row>
    <row r="7" spans="1:10">
      <c r="A7" s="189"/>
      <c r="B7" s="190"/>
      <c r="C7" s="191"/>
      <c r="D7" s="191"/>
      <c r="E7" s="191"/>
      <c r="F7" s="191"/>
      <c r="G7" s="191"/>
      <c r="H7" s="192"/>
      <c r="I7" s="193"/>
    </row>
    <row r="8" spans="1:10" ht="15">
      <c r="A8" s="194"/>
      <c r="B8" s="195" t="s">
        <v>552</v>
      </c>
      <c r="C8" s="196"/>
      <c r="D8" s="196"/>
      <c r="E8" s="196"/>
      <c r="F8" s="197">
        <v>53878.3868313739</v>
      </c>
      <c r="G8" s="198">
        <f>H8-F8</f>
        <v>217655.51316862612</v>
      </c>
      <c r="H8" s="199">
        <v>271533.90000000002</v>
      </c>
      <c r="I8" s="193"/>
      <c r="J8" s="200"/>
    </row>
    <row r="9" spans="1:10">
      <c r="A9" s="201"/>
      <c r="B9" s="202"/>
      <c r="C9" s="203"/>
      <c r="D9" s="203"/>
      <c r="E9" s="203"/>
      <c r="F9" s="203"/>
      <c r="G9" s="204"/>
      <c r="H9" s="205"/>
      <c r="I9" s="193"/>
    </row>
    <row r="10" spans="1:10">
      <c r="A10" s="201"/>
      <c r="B10" s="206" t="s">
        <v>553</v>
      </c>
      <c r="C10" s="203"/>
      <c r="D10" s="203"/>
      <c r="E10" s="203"/>
      <c r="F10" s="203"/>
      <c r="G10" s="207">
        <v>131323.13870000001</v>
      </c>
      <c r="H10" s="205" t="s">
        <v>68</v>
      </c>
      <c r="I10" s="193"/>
      <c r="J10" s="208"/>
    </row>
    <row r="11" spans="1:10">
      <c r="A11" s="209"/>
      <c r="B11" s="210" t="s">
        <v>554</v>
      </c>
      <c r="C11" s="211"/>
      <c r="D11" s="211"/>
      <c r="E11" s="211"/>
      <c r="F11" s="211"/>
      <c r="G11" s="207">
        <f>G8-G10</f>
        <v>86332.374468626105</v>
      </c>
      <c r="H11" s="212"/>
      <c r="I11" s="193"/>
      <c r="J11" s="208"/>
    </row>
    <row r="12" spans="1:10">
      <c r="A12" s="213"/>
      <c r="B12" s="214" t="s">
        <v>555</v>
      </c>
      <c r="C12" s="215"/>
      <c r="D12" s="215"/>
      <c r="E12" s="215"/>
      <c r="F12" s="216">
        <v>53878</v>
      </c>
      <c r="G12" s="215"/>
      <c r="H12" s="217"/>
      <c r="I12" s="193"/>
      <c r="J12" s="200"/>
    </row>
    <row r="13" spans="1:10">
      <c r="A13" s="189"/>
      <c r="B13" s="218"/>
      <c r="C13" s="219"/>
      <c r="D13" s="219"/>
      <c r="E13" s="219"/>
      <c r="F13" s="219"/>
      <c r="G13" s="219"/>
      <c r="H13" s="220"/>
      <c r="I13" s="193"/>
      <c r="J13" s="200"/>
    </row>
    <row r="14" spans="1:10" ht="15">
      <c r="A14" s="221" t="s">
        <v>556</v>
      </c>
      <c r="B14" s="195" t="s">
        <v>557</v>
      </c>
      <c r="C14" s="222">
        <v>29690</v>
      </c>
      <c r="D14" s="196"/>
      <c r="E14" s="198">
        <f>+E16+E17</f>
        <v>2760</v>
      </c>
      <c r="F14" s="197">
        <v>74239.621511191101</v>
      </c>
      <c r="G14" s="198">
        <f>H14-F14-E14-C14</f>
        <v>172560.43748880891</v>
      </c>
      <c r="H14" s="199">
        <v>279250.05900000001</v>
      </c>
      <c r="I14" s="193"/>
    </row>
    <row r="15" spans="1:10">
      <c r="A15" s="201"/>
      <c r="B15" s="202"/>
      <c r="C15" s="204"/>
      <c r="D15" s="203"/>
      <c r="E15" s="204"/>
      <c r="F15" s="203"/>
      <c r="G15" s="204"/>
      <c r="H15" s="205"/>
      <c r="I15" s="193"/>
    </row>
    <row r="16" spans="1:10">
      <c r="A16" s="223" t="s">
        <v>558</v>
      </c>
      <c r="B16" s="206"/>
      <c r="C16" s="224"/>
      <c r="D16" s="224"/>
      <c r="E16" s="207">
        <v>1560</v>
      </c>
      <c r="F16" s="203"/>
      <c r="G16" s="204"/>
      <c r="H16" s="205"/>
      <c r="I16" s="193"/>
      <c r="J16" s="200"/>
    </row>
    <row r="17" spans="1:9" ht="12.75" customHeight="1">
      <c r="A17" s="223" t="s">
        <v>559</v>
      </c>
      <c r="B17" s="206"/>
      <c r="C17" s="224"/>
      <c r="D17" s="224"/>
      <c r="E17" s="207">
        <v>1200</v>
      </c>
      <c r="F17" s="203"/>
      <c r="G17" s="204"/>
      <c r="H17" s="205"/>
      <c r="I17" s="193"/>
    </row>
    <row r="18" spans="1:9" ht="12.75" customHeight="1">
      <c r="A18" s="223" t="s">
        <v>560</v>
      </c>
      <c r="B18" s="206"/>
      <c r="C18" s="207">
        <v>29690.111789962299</v>
      </c>
      <c r="D18" s="224"/>
      <c r="E18" s="224"/>
      <c r="F18" s="203"/>
      <c r="G18" s="204"/>
      <c r="H18" s="205"/>
      <c r="I18" s="193"/>
    </row>
    <row r="19" spans="1:9">
      <c r="A19" s="223"/>
      <c r="B19" s="206" t="s">
        <v>553</v>
      </c>
      <c r="C19" s="224"/>
      <c r="D19" s="224"/>
      <c r="E19" s="224"/>
      <c r="F19" s="204"/>
      <c r="G19" s="207">
        <v>29595.637999999999</v>
      </c>
      <c r="H19" s="225"/>
      <c r="I19" s="193"/>
    </row>
    <row r="20" spans="1:9">
      <c r="A20" s="226"/>
      <c r="B20" s="210" t="s">
        <v>554</v>
      </c>
      <c r="C20" s="227"/>
      <c r="D20" s="227"/>
      <c r="E20" s="227"/>
      <c r="F20" s="207"/>
      <c r="G20" s="207">
        <f>G14-G19</f>
        <v>142964.7994888089</v>
      </c>
      <c r="H20" s="228"/>
      <c r="I20" s="193"/>
    </row>
    <row r="21" spans="1:9">
      <c r="A21" s="229"/>
      <c r="B21" s="214" t="s">
        <v>555</v>
      </c>
      <c r="C21" s="230"/>
      <c r="D21" s="230"/>
      <c r="E21" s="230"/>
      <c r="F21" s="216">
        <v>74240</v>
      </c>
      <c r="G21" s="231"/>
      <c r="H21" s="232"/>
      <c r="I21" s="193"/>
    </row>
    <row r="22" spans="1:9">
      <c r="A22" s="189"/>
      <c r="B22" s="218"/>
      <c r="C22" s="233"/>
      <c r="D22" s="233"/>
      <c r="E22" s="233"/>
      <c r="F22" s="233"/>
      <c r="G22" s="233"/>
      <c r="H22" s="234"/>
      <c r="I22" s="193"/>
    </row>
    <row r="23" spans="1:9" ht="15">
      <c r="A23" s="194"/>
      <c r="B23" s="195" t="s">
        <v>561</v>
      </c>
      <c r="C23" s="198"/>
      <c r="D23" s="198"/>
      <c r="E23" s="198"/>
      <c r="F23" s="235">
        <v>675293.51938673295</v>
      </c>
      <c r="G23" s="198">
        <f>H23-F23</f>
        <v>2481475.5806132671</v>
      </c>
      <c r="H23" s="199">
        <v>3156769.1</v>
      </c>
      <c r="I23" s="193"/>
    </row>
    <row r="24" spans="1:9">
      <c r="A24" s="201"/>
      <c r="B24" s="202"/>
      <c r="C24" s="204"/>
      <c r="D24" s="204"/>
      <c r="E24" s="204"/>
      <c r="F24" s="204"/>
      <c r="G24" s="204"/>
      <c r="H24" s="225"/>
      <c r="I24" s="193"/>
    </row>
    <row r="25" spans="1:9">
      <c r="A25" s="223"/>
      <c r="B25" s="206" t="s">
        <v>553</v>
      </c>
      <c r="C25" s="204"/>
      <c r="D25" s="204"/>
      <c r="E25" s="204"/>
      <c r="F25" s="224"/>
      <c r="G25" s="207">
        <v>1348458.4413000001</v>
      </c>
      <c r="H25" s="225"/>
      <c r="I25" s="193"/>
    </row>
    <row r="26" spans="1:9">
      <c r="A26" s="226"/>
      <c r="B26" s="210" t="s">
        <v>554</v>
      </c>
      <c r="C26" s="207"/>
      <c r="D26" s="207"/>
      <c r="E26" s="207"/>
      <c r="F26" s="227"/>
      <c r="G26" s="207">
        <f>G23-G25</f>
        <v>1133017.1393132671</v>
      </c>
      <c r="H26" s="228"/>
      <c r="I26" s="193"/>
    </row>
    <row r="27" spans="1:9">
      <c r="A27" s="229"/>
      <c r="B27" s="214" t="s">
        <v>555</v>
      </c>
      <c r="C27" s="231"/>
      <c r="D27" s="231"/>
      <c r="E27" s="231"/>
      <c r="F27" s="216">
        <v>675294</v>
      </c>
      <c r="G27" s="231"/>
      <c r="H27" s="232"/>
      <c r="I27" s="193"/>
    </row>
    <row r="28" spans="1:9">
      <c r="A28" s="189"/>
      <c r="B28" s="218"/>
      <c r="C28" s="233"/>
      <c r="D28" s="233"/>
      <c r="E28" s="233"/>
      <c r="F28" s="233"/>
      <c r="G28" s="233"/>
      <c r="H28" s="234"/>
      <c r="I28" s="193"/>
    </row>
    <row r="29" spans="1:9" ht="15">
      <c r="A29" s="194"/>
      <c r="B29" s="195" t="s">
        <v>562</v>
      </c>
      <c r="C29" s="222">
        <f>SUM(C32:C66)</f>
        <v>671363.33223806508</v>
      </c>
      <c r="D29" s="198"/>
      <c r="E29" s="222">
        <f>SUM(E37:E60)</f>
        <v>235518.87520000001</v>
      </c>
      <c r="F29" s="198">
        <v>366264.97114977002</v>
      </c>
      <c r="G29" s="198">
        <f>H29-F29-E29-C29</f>
        <v>2758917.8314121645</v>
      </c>
      <c r="H29" s="236">
        <v>4032065.01</v>
      </c>
      <c r="I29" s="193"/>
    </row>
    <row r="30" spans="1:9">
      <c r="A30" s="237"/>
      <c r="B30" s="238"/>
      <c r="C30" s="239"/>
      <c r="D30" s="239"/>
      <c r="E30" s="239"/>
      <c r="F30" s="240"/>
      <c r="G30" s="239"/>
      <c r="H30" s="241"/>
      <c r="I30" s="193"/>
    </row>
    <row r="31" spans="1:9">
      <c r="A31" s="242" t="s">
        <v>563</v>
      </c>
      <c r="B31" s="238"/>
      <c r="C31" s="239"/>
      <c r="D31" s="239"/>
      <c r="E31" s="239"/>
      <c r="F31" s="240"/>
      <c r="G31" s="239"/>
      <c r="H31" s="241"/>
      <c r="I31" s="193"/>
    </row>
    <row r="32" spans="1:9">
      <c r="A32" s="223" t="s">
        <v>564</v>
      </c>
      <c r="B32" s="238"/>
      <c r="C32" s="207">
        <v>11846.160977453001</v>
      </c>
      <c r="D32" s="239"/>
      <c r="E32" s="239"/>
      <c r="F32" s="240"/>
      <c r="G32" s="239"/>
      <c r="H32" s="241"/>
      <c r="I32" s="193"/>
    </row>
    <row r="33" spans="1:9">
      <c r="A33" s="201"/>
      <c r="B33" s="202"/>
      <c r="C33" s="204"/>
      <c r="D33" s="204"/>
      <c r="E33" s="204"/>
      <c r="F33" s="204"/>
      <c r="G33" s="204"/>
      <c r="H33" s="225"/>
      <c r="I33" s="193"/>
    </row>
    <row r="34" spans="1:9">
      <c r="A34" s="242" t="s">
        <v>565</v>
      </c>
      <c r="B34" s="243"/>
      <c r="C34" s="207"/>
      <c r="D34" s="204"/>
      <c r="E34" s="207"/>
      <c r="F34" s="204"/>
      <c r="G34" s="204"/>
      <c r="H34" s="225"/>
      <c r="I34" s="193"/>
    </row>
    <row r="35" spans="1:9">
      <c r="A35" s="223" t="s">
        <v>564</v>
      </c>
      <c r="B35" s="243"/>
      <c r="C35" s="207">
        <v>109459.341104001</v>
      </c>
      <c r="D35" s="204"/>
      <c r="E35" s="207"/>
      <c r="F35" s="204"/>
      <c r="G35" s="204"/>
      <c r="H35" s="225"/>
      <c r="I35" s="193"/>
    </row>
    <row r="36" spans="1:9">
      <c r="A36" s="201"/>
      <c r="B36" s="202"/>
      <c r="C36" s="204"/>
      <c r="D36" s="204"/>
      <c r="E36" s="207"/>
      <c r="F36" s="204"/>
      <c r="G36" s="204"/>
      <c r="H36" s="225"/>
      <c r="I36" s="193"/>
    </row>
    <row r="37" spans="1:9">
      <c r="A37" s="242" t="s">
        <v>566</v>
      </c>
      <c r="B37" s="243"/>
      <c r="C37" s="224"/>
      <c r="D37" s="224"/>
      <c r="E37" s="207">
        <f>E38+E39+E40+E41</f>
        <v>16720</v>
      </c>
      <c r="F37" s="224"/>
      <c r="G37" s="204"/>
      <c r="H37" s="225"/>
      <c r="I37" s="193"/>
    </row>
    <row r="38" spans="1:9">
      <c r="A38" s="223" t="s">
        <v>558</v>
      </c>
      <c r="B38" s="243"/>
      <c r="C38" s="224"/>
      <c r="D38" s="224"/>
      <c r="E38" s="207">
        <v>3600</v>
      </c>
      <c r="F38" s="224"/>
      <c r="G38" s="204"/>
      <c r="H38" s="225"/>
      <c r="I38" s="193"/>
    </row>
    <row r="39" spans="1:9">
      <c r="A39" s="223" t="s">
        <v>559</v>
      </c>
      <c r="B39" s="243"/>
      <c r="C39" s="224"/>
      <c r="D39" s="224"/>
      <c r="E39" s="207">
        <v>4760</v>
      </c>
      <c r="F39" s="224"/>
      <c r="G39" s="204"/>
      <c r="H39" s="225"/>
      <c r="I39" s="193"/>
    </row>
    <row r="40" spans="1:9">
      <c r="A40" s="223" t="s">
        <v>567</v>
      </c>
      <c r="B40" s="243"/>
      <c r="C40" s="224"/>
      <c r="D40" s="224"/>
      <c r="E40" s="207">
        <v>3600</v>
      </c>
      <c r="F40" s="224"/>
      <c r="G40" s="204"/>
      <c r="H40" s="225"/>
      <c r="I40" s="193"/>
    </row>
    <row r="41" spans="1:9">
      <c r="A41" s="223" t="s">
        <v>568</v>
      </c>
      <c r="B41" s="243"/>
      <c r="C41" s="224"/>
      <c r="D41" s="224"/>
      <c r="E41" s="207">
        <v>4760</v>
      </c>
      <c r="F41" s="224"/>
      <c r="G41" s="204"/>
      <c r="H41" s="225"/>
      <c r="I41" s="193"/>
    </row>
    <row r="42" spans="1:9" ht="12.75" customHeight="1">
      <c r="A42" s="223" t="s">
        <v>564</v>
      </c>
      <c r="B42" s="243"/>
      <c r="C42" s="207">
        <v>183829.85219999999</v>
      </c>
      <c r="D42" s="244"/>
      <c r="E42" s="207"/>
      <c r="F42" s="224"/>
      <c r="G42" s="204"/>
      <c r="H42" s="225"/>
      <c r="I42" s="193"/>
    </row>
    <row r="43" spans="1:9" ht="12.75" customHeight="1">
      <c r="A43" s="223" t="s">
        <v>569</v>
      </c>
      <c r="B43" s="243"/>
      <c r="C43" s="207"/>
      <c r="D43" s="224"/>
      <c r="E43" s="207">
        <v>14895.2934</v>
      </c>
      <c r="F43" s="224"/>
      <c r="G43" s="204"/>
      <c r="H43" s="225"/>
      <c r="I43" s="193"/>
    </row>
    <row r="44" spans="1:9">
      <c r="A44" s="223" t="s">
        <v>570</v>
      </c>
      <c r="B44" s="243"/>
      <c r="C44" s="207">
        <v>17570.0517</v>
      </c>
      <c r="D44" s="224"/>
      <c r="E44" s="207">
        <v>17570.0517</v>
      </c>
      <c r="F44" s="224"/>
      <c r="G44" s="204"/>
      <c r="H44" s="225"/>
      <c r="I44" s="193"/>
    </row>
    <row r="45" spans="1:9" ht="22.5" customHeight="1">
      <c r="A45" s="223" t="s">
        <v>571</v>
      </c>
      <c r="B45" s="243"/>
      <c r="C45" s="207">
        <v>101912.87420000001</v>
      </c>
      <c r="D45" s="224"/>
      <c r="E45" s="207">
        <v>48142.898800000003</v>
      </c>
      <c r="F45" s="224"/>
      <c r="G45" s="204"/>
      <c r="H45" s="225"/>
      <c r="I45" s="193"/>
    </row>
    <row r="46" spans="1:9">
      <c r="A46" s="223"/>
      <c r="B46" s="243"/>
      <c r="C46" s="207"/>
      <c r="D46" s="224"/>
      <c r="E46" s="207"/>
      <c r="F46" s="224"/>
      <c r="G46" s="204"/>
      <c r="H46" s="225"/>
      <c r="I46" s="193"/>
    </row>
    <row r="47" spans="1:9" ht="15.75" customHeight="1">
      <c r="A47" s="242" t="s">
        <v>484</v>
      </c>
      <c r="B47" s="243"/>
      <c r="C47" s="207"/>
      <c r="D47" s="224"/>
      <c r="E47" s="207"/>
      <c r="F47" s="224"/>
      <c r="G47" s="204"/>
      <c r="H47" s="225"/>
      <c r="I47" s="193"/>
    </row>
    <row r="48" spans="1:9" ht="17.25" customHeight="1">
      <c r="A48" s="223" t="s">
        <v>564</v>
      </c>
      <c r="B48" s="243"/>
      <c r="C48" s="207">
        <v>170773.05205661099</v>
      </c>
      <c r="D48" s="224"/>
      <c r="E48" s="207"/>
      <c r="F48" s="224"/>
      <c r="G48" s="204"/>
      <c r="H48" s="225"/>
      <c r="I48" s="193"/>
    </row>
    <row r="49" spans="1:9" ht="17.25" customHeight="1">
      <c r="A49" s="223" t="s">
        <v>572</v>
      </c>
      <c r="B49" s="243"/>
      <c r="C49" s="207" t="s">
        <v>573</v>
      </c>
      <c r="D49" s="224"/>
      <c r="E49" s="207"/>
      <c r="F49" s="224"/>
      <c r="G49" s="204"/>
      <c r="H49" s="225"/>
      <c r="I49" s="193"/>
    </row>
    <row r="50" spans="1:9">
      <c r="A50" s="223"/>
      <c r="B50" s="245" t="s">
        <v>574</v>
      </c>
      <c r="C50" s="207"/>
      <c r="D50" s="224"/>
      <c r="E50" s="207"/>
      <c r="F50" s="224"/>
      <c r="G50" s="204"/>
      <c r="H50" s="225"/>
      <c r="I50" s="193"/>
    </row>
    <row r="51" spans="1:9">
      <c r="A51" s="223"/>
      <c r="B51" s="243" t="s">
        <v>575</v>
      </c>
      <c r="C51" s="207"/>
      <c r="D51" s="224"/>
      <c r="E51" s="207">
        <v>55622.76</v>
      </c>
      <c r="F51" s="224"/>
      <c r="G51" s="204"/>
      <c r="H51" s="225"/>
      <c r="I51" s="193"/>
    </row>
    <row r="52" spans="1:9">
      <c r="A52" s="223"/>
      <c r="B52" s="206" t="s">
        <v>576</v>
      </c>
      <c r="C52" s="207"/>
      <c r="D52" s="224"/>
      <c r="E52" s="207">
        <v>10947.134700000001</v>
      </c>
      <c r="F52" s="224"/>
      <c r="G52" s="204"/>
      <c r="H52" s="225"/>
      <c r="I52" s="193"/>
    </row>
    <row r="53" spans="1:9">
      <c r="A53" s="223"/>
      <c r="B53" s="246" t="s">
        <v>577</v>
      </c>
      <c r="C53" s="207"/>
      <c r="D53" s="224"/>
      <c r="E53" s="207">
        <v>28667.278200000001</v>
      </c>
      <c r="F53" s="224"/>
      <c r="G53" s="204"/>
      <c r="H53" s="225"/>
      <c r="I53" s="193"/>
    </row>
    <row r="54" spans="1:9">
      <c r="A54" s="223"/>
      <c r="B54" s="206" t="s">
        <v>578</v>
      </c>
      <c r="C54" s="207">
        <v>32948</v>
      </c>
      <c r="D54" s="224"/>
      <c r="E54" s="207"/>
      <c r="F54" s="224"/>
      <c r="G54" s="204"/>
      <c r="H54" s="225"/>
      <c r="I54" s="193"/>
    </row>
    <row r="55" spans="1:9">
      <c r="A55" s="223"/>
      <c r="B55" s="206" t="s">
        <v>579</v>
      </c>
      <c r="C55" s="207"/>
      <c r="D55" s="224"/>
      <c r="E55" s="207">
        <v>7155.4584000000004</v>
      </c>
      <c r="F55" s="224"/>
      <c r="G55" s="204"/>
      <c r="H55" s="225"/>
      <c r="I55" s="193"/>
    </row>
    <row r="56" spans="1:9">
      <c r="A56" s="223"/>
      <c r="B56" s="206" t="s">
        <v>580</v>
      </c>
      <c r="C56" s="207"/>
      <c r="D56" s="224"/>
      <c r="E56" s="207">
        <v>9451</v>
      </c>
      <c r="F56" s="224"/>
      <c r="G56" s="204"/>
      <c r="H56" s="225"/>
      <c r="I56" s="193"/>
    </row>
    <row r="57" spans="1:9">
      <c r="A57" s="223"/>
      <c r="B57" s="246" t="s">
        <v>581</v>
      </c>
      <c r="C57" s="207"/>
      <c r="D57" s="224"/>
      <c r="E57" s="207">
        <v>9627</v>
      </c>
      <c r="F57" s="224"/>
      <c r="G57" s="207"/>
      <c r="H57" s="225"/>
      <c r="I57" s="193"/>
    </row>
    <row r="58" spans="1:9">
      <c r="A58" s="223"/>
      <c r="B58" s="206" t="s">
        <v>582</v>
      </c>
      <c r="C58" s="207">
        <v>9035</v>
      </c>
      <c r="D58" s="224"/>
      <c r="E58" s="247"/>
      <c r="F58" s="224"/>
      <c r="G58" s="207"/>
      <c r="H58" s="225"/>
      <c r="I58" s="193"/>
    </row>
    <row r="59" spans="1:9">
      <c r="A59" s="223"/>
      <c r="B59" s="246" t="s">
        <v>583</v>
      </c>
      <c r="C59" s="207">
        <v>15000</v>
      </c>
      <c r="D59" s="224"/>
      <c r="E59" s="247"/>
      <c r="F59" s="224"/>
      <c r="G59" s="207"/>
      <c r="H59" s="225"/>
      <c r="I59" s="193"/>
    </row>
    <row r="60" spans="1:9">
      <c r="A60" s="223"/>
      <c r="B60" s="206" t="s">
        <v>584</v>
      </c>
      <c r="C60" s="207">
        <v>9289</v>
      </c>
      <c r="D60" s="224"/>
      <c r="E60" s="224"/>
      <c r="F60" s="224"/>
      <c r="G60" s="207"/>
      <c r="H60" s="225"/>
      <c r="I60" s="193"/>
    </row>
    <row r="61" spans="1:9">
      <c r="A61" s="223"/>
      <c r="B61" s="206" t="s">
        <v>585</v>
      </c>
      <c r="C61" s="224">
        <v>7300</v>
      </c>
      <c r="D61" s="224"/>
      <c r="E61" s="224"/>
      <c r="F61" s="224"/>
      <c r="G61" s="207"/>
      <c r="H61" s="225"/>
      <c r="I61" s="193"/>
    </row>
    <row r="62" spans="1:9">
      <c r="A62" s="223"/>
      <c r="B62" s="206" t="s">
        <v>586</v>
      </c>
      <c r="C62" s="224">
        <v>2400</v>
      </c>
      <c r="D62" s="224"/>
      <c r="E62" s="224"/>
      <c r="F62" s="224"/>
      <c r="G62" s="207"/>
      <c r="H62" s="225"/>
      <c r="I62" s="193"/>
    </row>
    <row r="63" spans="1:9">
      <c r="A63" s="223"/>
      <c r="B63" s="206"/>
      <c r="C63" s="224"/>
      <c r="D63" s="224"/>
      <c r="E63" s="224"/>
      <c r="F63" s="224"/>
      <c r="G63" s="207"/>
      <c r="H63" s="225"/>
      <c r="I63" s="193"/>
    </row>
    <row r="64" spans="1:9">
      <c r="A64" s="223"/>
      <c r="B64" s="206" t="s">
        <v>553</v>
      </c>
      <c r="C64" s="224"/>
      <c r="D64" s="224"/>
      <c r="E64" s="224"/>
      <c r="F64" s="224"/>
      <c r="G64" s="207">
        <v>1331621.5926999999</v>
      </c>
      <c r="H64" s="225"/>
      <c r="I64" s="193"/>
    </row>
    <row r="65" spans="1:9">
      <c r="A65" s="226"/>
      <c r="B65" s="210" t="s">
        <v>554</v>
      </c>
      <c r="C65" s="227"/>
      <c r="D65" s="227"/>
      <c r="E65" s="227"/>
      <c r="F65" s="227"/>
      <c r="G65" s="207">
        <f>G29-G64</f>
        <v>1427296.2387121646</v>
      </c>
      <c r="H65" s="228"/>
      <c r="I65" s="193"/>
    </row>
    <row r="66" spans="1:9">
      <c r="A66" s="229"/>
      <c r="B66" s="248" t="s">
        <v>555</v>
      </c>
      <c r="C66" s="249"/>
      <c r="D66" s="249"/>
      <c r="E66" s="249"/>
      <c r="F66" s="216">
        <v>366265</v>
      </c>
      <c r="G66" s="231"/>
      <c r="H66" s="232"/>
      <c r="I66" s="193"/>
    </row>
    <row r="67" spans="1:9">
      <c r="A67" s="189"/>
      <c r="B67" s="218"/>
      <c r="C67" s="233"/>
      <c r="D67" s="233"/>
      <c r="E67" s="233"/>
      <c r="F67" s="233"/>
      <c r="G67" s="233"/>
      <c r="H67" s="234"/>
      <c r="I67" s="193"/>
    </row>
    <row r="68" spans="1:9" ht="15">
      <c r="A68" s="194"/>
      <c r="B68" s="195" t="s">
        <v>587</v>
      </c>
      <c r="C68" s="198"/>
      <c r="D68" s="198"/>
      <c r="E68" s="198"/>
      <c r="F68" s="250">
        <v>224315.85487077001</v>
      </c>
      <c r="G68" s="198">
        <f>H68-F68</f>
        <v>5801596.8451292301</v>
      </c>
      <c r="H68" s="236">
        <v>6025912.7000000002</v>
      </c>
      <c r="I68" s="193"/>
    </row>
    <row r="69" spans="1:9">
      <c r="A69" s="201"/>
      <c r="B69" s="202"/>
      <c r="C69" s="204"/>
      <c r="D69" s="204"/>
      <c r="E69" s="204"/>
      <c r="F69" s="204"/>
      <c r="G69" s="204"/>
      <c r="H69" s="225"/>
      <c r="I69" s="193"/>
    </row>
    <row r="70" spans="1:9">
      <c r="A70" s="251"/>
      <c r="B70" s="206" t="s">
        <v>553</v>
      </c>
      <c r="C70" s="224"/>
      <c r="D70" s="204"/>
      <c r="E70" s="204"/>
      <c r="F70" s="204"/>
      <c r="G70" s="207">
        <v>203196.35709999999</v>
      </c>
      <c r="H70" s="225"/>
      <c r="I70" s="193"/>
    </row>
    <row r="71" spans="1:9">
      <c r="A71" s="252"/>
      <c r="B71" s="253" t="s">
        <v>554</v>
      </c>
      <c r="C71" s="227"/>
      <c r="D71" s="207"/>
      <c r="E71" s="207"/>
      <c r="F71" s="207"/>
      <c r="G71" s="207">
        <f>G68-G70</f>
        <v>5598400.4880292304</v>
      </c>
      <c r="H71" s="228"/>
      <c r="I71" s="193"/>
    </row>
    <row r="72" spans="1:9">
      <c r="A72" s="229"/>
      <c r="B72" s="214" t="s">
        <v>555</v>
      </c>
      <c r="C72" s="230"/>
      <c r="D72" s="230"/>
      <c r="E72" s="230"/>
      <c r="F72" s="216">
        <v>224316</v>
      </c>
      <c r="G72" s="231"/>
      <c r="H72" s="232"/>
      <c r="I72" s="193"/>
    </row>
    <row r="73" spans="1:9">
      <c r="A73" s="189"/>
      <c r="B73" s="218"/>
      <c r="C73" s="233"/>
      <c r="D73" s="233"/>
      <c r="E73" s="233"/>
      <c r="F73" s="233"/>
      <c r="G73" s="233"/>
      <c r="H73" s="234"/>
      <c r="I73" s="193"/>
    </row>
    <row r="74" spans="1:9" ht="15">
      <c r="A74" s="194"/>
      <c r="B74" s="195" t="s">
        <v>588</v>
      </c>
      <c r="C74" s="198"/>
      <c r="D74" s="198"/>
      <c r="E74" s="198"/>
      <c r="F74" s="222">
        <v>501937</v>
      </c>
      <c r="G74" s="198">
        <f>H74-F74</f>
        <v>3554086.5</v>
      </c>
      <c r="H74" s="236">
        <v>4056023.5</v>
      </c>
      <c r="I74" s="193"/>
    </row>
    <row r="75" spans="1:9">
      <c r="A75" s="201"/>
      <c r="B75" s="202"/>
      <c r="C75" s="204"/>
      <c r="D75" s="204"/>
      <c r="E75" s="204"/>
      <c r="F75" s="204"/>
      <c r="G75" s="204"/>
      <c r="H75" s="225"/>
      <c r="I75" s="193"/>
    </row>
    <row r="76" spans="1:9">
      <c r="A76" s="251"/>
      <c r="B76" s="206" t="s">
        <v>553</v>
      </c>
      <c r="C76" s="224"/>
      <c r="D76" s="204"/>
      <c r="E76" s="204"/>
      <c r="F76" s="204"/>
      <c r="G76" s="207">
        <v>116111.1923</v>
      </c>
      <c r="H76" s="225"/>
      <c r="I76" s="193"/>
    </row>
    <row r="77" spans="1:9">
      <c r="A77" s="252"/>
      <c r="B77" s="253" t="s">
        <v>554</v>
      </c>
      <c r="C77" s="227"/>
      <c r="D77" s="207"/>
      <c r="E77" s="207"/>
      <c r="F77" s="207"/>
      <c r="G77" s="207">
        <f>G74-G76</f>
        <v>3437975.3076999998</v>
      </c>
      <c r="H77" s="228"/>
      <c r="I77" s="193"/>
    </row>
    <row r="78" spans="1:9">
      <c r="A78" s="254"/>
      <c r="B78" s="248" t="s">
        <v>555</v>
      </c>
      <c r="C78" s="216"/>
      <c r="D78" s="216"/>
      <c r="E78" s="216"/>
      <c r="F78" s="216">
        <v>501937</v>
      </c>
      <c r="G78" s="231"/>
      <c r="H78" s="232"/>
      <c r="I78" s="193"/>
    </row>
    <row r="79" spans="1:9">
      <c r="A79" s="255"/>
      <c r="B79" s="218"/>
      <c r="C79" s="233"/>
      <c r="D79" s="233"/>
      <c r="E79" s="233"/>
      <c r="F79" s="233"/>
      <c r="G79" s="233"/>
      <c r="H79" s="234"/>
      <c r="I79" s="193"/>
    </row>
    <row r="80" spans="1:9">
      <c r="A80" s="256"/>
      <c r="B80" s="257"/>
      <c r="C80" s="258">
        <f>C29+C14</f>
        <v>701053.33223806508</v>
      </c>
      <c r="D80" s="259"/>
      <c r="E80" s="258">
        <f>E29+E14</f>
        <v>238278.87520000001</v>
      </c>
      <c r="F80" s="258">
        <f>F74+F68+F29++F23+F14+F8</f>
        <v>1895929.353749838</v>
      </c>
      <c r="G80" s="259">
        <f>G74+G68+G29++G23+G14+G8</f>
        <v>14986292.707812095</v>
      </c>
      <c r="H80" s="260">
        <f>SUM(H7:H79)</f>
        <v>17821554.269000001</v>
      </c>
    </row>
    <row r="81" spans="1:8">
      <c r="A81" s="256"/>
      <c r="B81" s="257"/>
      <c r="C81" s="259"/>
      <c r="D81" s="259"/>
      <c r="E81" s="259"/>
      <c r="F81" s="259"/>
      <c r="G81" s="259"/>
      <c r="H81" s="260"/>
    </row>
    <row r="82" spans="1:8">
      <c r="A82" s="256"/>
      <c r="B82" s="257"/>
      <c r="C82" s="259"/>
      <c r="D82" s="259"/>
      <c r="E82" s="259"/>
      <c r="F82" s="259"/>
      <c r="G82" s="259"/>
      <c r="H82" s="260"/>
    </row>
    <row r="83" spans="1:8">
      <c r="G83" s="200"/>
    </row>
    <row r="86" spans="1:8">
      <c r="C86" s="187" t="s">
        <v>68</v>
      </c>
    </row>
  </sheetData>
  <mergeCells count="8">
    <mergeCell ref="G5:G6"/>
    <mergeCell ref="H5:H6"/>
    <mergeCell ref="I5:J6"/>
    <mergeCell ref="A2:B2"/>
    <mergeCell ref="A5:A6"/>
    <mergeCell ref="B5:B6"/>
    <mergeCell ref="C5:E5"/>
    <mergeCell ref="F5:F6"/>
  </mergeCells>
  <printOptions horizontalCentered="1" verticalCentered="1"/>
  <pageMargins left="0.27569444444444402" right="0.27569444444444402" top="0.35416666666666702" bottom="0.98402777777777795" header="0.511811023622047" footer="0.511811023622047"/>
  <pageSetup paperSize="9" scale="55" orientation="landscape" horizontalDpi="300" verticalDpi="30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sheetPr>
  <dimension ref="A1:XFD10"/>
  <sheetViews>
    <sheetView topLeftCell="C1" zoomScale="90" zoomScaleNormal="90" workbookViewId="0">
      <selection activeCell="C4" sqref="C4"/>
    </sheetView>
  </sheetViews>
  <sheetFormatPr baseColWidth="10" defaultColWidth="17.85546875" defaultRowHeight="12.75"/>
  <cols>
    <col min="1" max="1" width="33.42578125" style="261" customWidth="1"/>
    <col min="2" max="2" width="21.42578125" style="261" customWidth="1"/>
    <col min="3" max="3" width="24.140625" style="261" customWidth="1"/>
    <col min="4" max="4" width="34.140625" style="261" customWidth="1"/>
    <col min="5" max="5" width="64.42578125" style="261" customWidth="1"/>
    <col min="6" max="254" width="17.85546875" style="261"/>
    <col min="255" max="255" width="31.42578125" style="261" customWidth="1"/>
    <col min="256" max="256" width="2.7109375" style="261" customWidth="1"/>
    <col min="257" max="257" width="21.42578125" style="261" customWidth="1"/>
    <col min="258" max="258" width="17.85546875" style="261"/>
    <col min="259" max="259" width="5.42578125" style="261" customWidth="1"/>
    <col min="260" max="260" width="55" style="261" customWidth="1"/>
    <col min="261" max="261" width="64.5703125" style="261" customWidth="1"/>
    <col min="262" max="510" width="17.85546875" style="261"/>
    <col min="511" max="511" width="31.42578125" style="261" customWidth="1"/>
    <col min="512" max="512" width="2.7109375" style="261" customWidth="1"/>
    <col min="513" max="513" width="21.42578125" style="261" customWidth="1"/>
    <col min="514" max="514" width="17.85546875" style="261"/>
    <col min="515" max="515" width="5.42578125" style="261" customWidth="1"/>
    <col min="516" max="516" width="55" style="261" customWidth="1"/>
    <col min="517" max="517" width="64.5703125" style="261" customWidth="1"/>
    <col min="518" max="766" width="17.85546875" style="261"/>
    <col min="767" max="767" width="31.42578125" style="261" customWidth="1"/>
    <col min="768" max="768" width="2.7109375" style="261" customWidth="1"/>
    <col min="769" max="769" width="21.42578125" style="261" customWidth="1"/>
    <col min="770" max="770" width="17.85546875" style="261"/>
    <col min="771" max="771" width="5.42578125" style="261" customWidth="1"/>
    <col min="772" max="772" width="55" style="261" customWidth="1"/>
    <col min="773" max="773" width="64.5703125" style="261" customWidth="1"/>
    <col min="774" max="1022" width="17.85546875" style="261"/>
    <col min="1023" max="1023" width="31.42578125" style="261" customWidth="1"/>
    <col min="1024" max="1024" width="2.7109375" style="261" customWidth="1"/>
    <col min="1025" max="1025" width="21.42578125" style="261" customWidth="1"/>
    <col min="1026" max="1026" width="17.85546875" style="261"/>
    <col min="1027" max="1027" width="5.42578125" style="261" customWidth="1"/>
    <col min="1028" max="1028" width="55" style="261" customWidth="1"/>
    <col min="1029" max="1029" width="64.5703125" style="261" customWidth="1"/>
    <col min="1030" max="1278" width="17.85546875" style="261"/>
    <col min="1279" max="1279" width="31.42578125" style="261" customWidth="1"/>
    <col min="1280" max="1280" width="2.7109375" style="261" customWidth="1"/>
    <col min="1281" max="1281" width="21.42578125" style="261" customWidth="1"/>
    <col min="1282" max="1282" width="17.85546875" style="261"/>
    <col min="1283" max="1283" width="5.42578125" style="261" customWidth="1"/>
    <col min="1284" max="1284" width="55" style="261" customWidth="1"/>
    <col min="1285" max="1285" width="64.5703125" style="261" customWidth="1"/>
    <col min="1286" max="1534" width="17.85546875" style="261"/>
    <col min="1535" max="1535" width="31.42578125" style="261" customWidth="1"/>
    <col min="1536" max="1536" width="2.7109375" style="261" customWidth="1"/>
    <col min="1537" max="1537" width="21.42578125" style="261" customWidth="1"/>
    <col min="1538" max="1538" width="17.85546875" style="261"/>
    <col min="1539" max="1539" width="5.42578125" style="261" customWidth="1"/>
    <col min="1540" max="1540" width="55" style="261" customWidth="1"/>
    <col min="1541" max="1541" width="64.5703125" style="261" customWidth="1"/>
    <col min="1542" max="1790" width="17.85546875" style="261"/>
    <col min="1791" max="1791" width="31.42578125" style="261" customWidth="1"/>
    <col min="1792" max="1792" width="2.7109375" style="261" customWidth="1"/>
    <col min="1793" max="1793" width="21.42578125" style="261" customWidth="1"/>
    <col min="1794" max="1794" width="17.85546875" style="261"/>
    <col min="1795" max="1795" width="5.42578125" style="261" customWidth="1"/>
    <col min="1796" max="1796" width="55" style="261" customWidth="1"/>
    <col min="1797" max="1797" width="64.5703125" style="261" customWidth="1"/>
    <col min="1798" max="2046" width="17.85546875" style="261"/>
    <col min="2047" max="2047" width="31.42578125" style="261" customWidth="1"/>
    <col min="2048" max="2048" width="2.7109375" style="261" customWidth="1"/>
    <col min="2049" max="2049" width="21.42578125" style="261" customWidth="1"/>
    <col min="2050" max="2050" width="17.85546875" style="261"/>
    <col min="2051" max="2051" width="5.42578125" style="261" customWidth="1"/>
    <col min="2052" max="2052" width="55" style="261" customWidth="1"/>
    <col min="2053" max="2053" width="64.5703125" style="261" customWidth="1"/>
    <col min="2054" max="2302" width="17.85546875" style="261"/>
    <col min="2303" max="2303" width="31.42578125" style="261" customWidth="1"/>
    <col min="2304" max="2304" width="2.7109375" style="261" customWidth="1"/>
    <col min="2305" max="2305" width="21.42578125" style="261" customWidth="1"/>
    <col min="2306" max="2306" width="17.85546875" style="261"/>
    <col min="2307" max="2307" width="5.42578125" style="261" customWidth="1"/>
    <col min="2308" max="2308" width="55" style="261" customWidth="1"/>
    <col min="2309" max="2309" width="64.5703125" style="261" customWidth="1"/>
    <col min="2310" max="2558" width="17.85546875" style="261"/>
    <col min="2559" max="2559" width="31.42578125" style="261" customWidth="1"/>
    <col min="2560" max="2560" width="2.7109375" style="261" customWidth="1"/>
    <col min="2561" max="2561" width="21.42578125" style="261" customWidth="1"/>
    <col min="2562" max="2562" width="17.85546875" style="261"/>
    <col min="2563" max="2563" width="5.42578125" style="261" customWidth="1"/>
    <col min="2564" max="2564" width="55" style="261" customWidth="1"/>
    <col min="2565" max="2565" width="64.5703125" style="261" customWidth="1"/>
    <col min="2566" max="2814" width="17.85546875" style="261"/>
    <col min="2815" max="2815" width="31.42578125" style="261" customWidth="1"/>
    <col min="2816" max="2816" width="2.7109375" style="261" customWidth="1"/>
    <col min="2817" max="2817" width="21.42578125" style="261" customWidth="1"/>
    <col min="2818" max="2818" width="17.85546875" style="261"/>
    <col min="2819" max="2819" width="5.42578125" style="261" customWidth="1"/>
    <col min="2820" max="2820" width="55" style="261" customWidth="1"/>
    <col min="2821" max="2821" width="64.5703125" style="261" customWidth="1"/>
    <col min="2822" max="3070" width="17.85546875" style="261"/>
    <col min="3071" max="3071" width="31.42578125" style="261" customWidth="1"/>
    <col min="3072" max="3072" width="2.7109375" style="261" customWidth="1"/>
    <col min="3073" max="3073" width="21.42578125" style="261" customWidth="1"/>
    <col min="3074" max="3074" width="17.85546875" style="261"/>
    <col min="3075" max="3075" width="5.42578125" style="261" customWidth="1"/>
    <col min="3076" max="3076" width="55" style="261" customWidth="1"/>
    <col min="3077" max="3077" width="64.5703125" style="261" customWidth="1"/>
    <col min="3078" max="3326" width="17.85546875" style="261"/>
    <col min="3327" max="3327" width="31.42578125" style="261" customWidth="1"/>
    <col min="3328" max="3328" width="2.7109375" style="261" customWidth="1"/>
    <col min="3329" max="3329" width="21.42578125" style="261" customWidth="1"/>
    <col min="3330" max="3330" width="17.85546875" style="261"/>
    <col min="3331" max="3331" width="5.42578125" style="261" customWidth="1"/>
    <col min="3332" max="3332" width="55" style="261" customWidth="1"/>
    <col min="3333" max="3333" width="64.5703125" style="261" customWidth="1"/>
    <col min="3334" max="3582" width="17.85546875" style="261"/>
    <col min="3583" max="3583" width="31.42578125" style="261" customWidth="1"/>
    <col min="3584" max="3584" width="2.7109375" style="261" customWidth="1"/>
    <col min="3585" max="3585" width="21.42578125" style="261" customWidth="1"/>
    <col min="3586" max="3586" width="17.85546875" style="261"/>
    <col min="3587" max="3587" width="5.42578125" style="261" customWidth="1"/>
    <col min="3588" max="3588" width="55" style="261" customWidth="1"/>
    <col min="3589" max="3589" width="64.5703125" style="261" customWidth="1"/>
    <col min="3590" max="3838" width="17.85546875" style="261"/>
    <col min="3839" max="3839" width="31.42578125" style="261" customWidth="1"/>
    <col min="3840" max="3840" width="2.7109375" style="261" customWidth="1"/>
    <col min="3841" max="3841" width="21.42578125" style="261" customWidth="1"/>
    <col min="3842" max="3842" width="17.85546875" style="261"/>
    <col min="3843" max="3843" width="5.42578125" style="261" customWidth="1"/>
    <col min="3844" max="3844" width="55" style="261" customWidth="1"/>
    <col min="3845" max="3845" width="64.5703125" style="261" customWidth="1"/>
    <col min="3846" max="4094" width="17.85546875" style="261"/>
    <col min="4095" max="4095" width="31.42578125" style="261" customWidth="1"/>
    <col min="4096" max="4096" width="2.7109375" style="261" customWidth="1"/>
    <col min="4097" max="4097" width="21.42578125" style="261" customWidth="1"/>
    <col min="4098" max="4098" width="17.85546875" style="261"/>
    <col min="4099" max="4099" width="5.42578125" style="261" customWidth="1"/>
    <col min="4100" max="4100" width="55" style="261" customWidth="1"/>
    <col min="4101" max="4101" width="64.5703125" style="261" customWidth="1"/>
    <col min="4102" max="4350" width="17.85546875" style="261"/>
    <col min="4351" max="4351" width="31.42578125" style="261" customWidth="1"/>
    <col min="4352" max="4352" width="2.7109375" style="261" customWidth="1"/>
    <col min="4353" max="4353" width="21.42578125" style="261" customWidth="1"/>
    <col min="4354" max="4354" width="17.85546875" style="261"/>
    <col min="4355" max="4355" width="5.42578125" style="261" customWidth="1"/>
    <col min="4356" max="4356" width="55" style="261" customWidth="1"/>
    <col min="4357" max="4357" width="64.5703125" style="261" customWidth="1"/>
    <col min="4358" max="4606" width="17.85546875" style="261"/>
    <col min="4607" max="4607" width="31.42578125" style="261" customWidth="1"/>
    <col min="4608" max="4608" width="2.7109375" style="261" customWidth="1"/>
    <col min="4609" max="4609" width="21.42578125" style="261" customWidth="1"/>
    <col min="4610" max="4610" width="17.85546875" style="261"/>
    <col min="4611" max="4611" width="5.42578125" style="261" customWidth="1"/>
    <col min="4612" max="4612" width="55" style="261" customWidth="1"/>
    <col min="4613" max="4613" width="64.5703125" style="261" customWidth="1"/>
    <col min="4614" max="4862" width="17.85546875" style="261"/>
    <col min="4863" max="4863" width="31.42578125" style="261" customWidth="1"/>
    <col min="4864" max="4864" width="2.7109375" style="261" customWidth="1"/>
    <col min="4865" max="4865" width="21.42578125" style="261" customWidth="1"/>
    <col min="4866" max="4866" width="17.85546875" style="261"/>
    <col min="4867" max="4867" width="5.42578125" style="261" customWidth="1"/>
    <col min="4868" max="4868" width="55" style="261" customWidth="1"/>
    <col min="4869" max="4869" width="64.5703125" style="261" customWidth="1"/>
    <col min="4870" max="5118" width="17.85546875" style="261"/>
    <col min="5119" max="5119" width="31.42578125" style="261" customWidth="1"/>
    <col min="5120" max="5120" width="2.7109375" style="261" customWidth="1"/>
    <col min="5121" max="5121" width="21.42578125" style="261" customWidth="1"/>
    <col min="5122" max="5122" width="17.85546875" style="261"/>
    <col min="5123" max="5123" width="5.42578125" style="261" customWidth="1"/>
    <col min="5124" max="5124" width="55" style="261" customWidth="1"/>
    <col min="5125" max="5125" width="64.5703125" style="261" customWidth="1"/>
    <col min="5126" max="5374" width="17.85546875" style="261"/>
    <col min="5375" max="5375" width="31.42578125" style="261" customWidth="1"/>
    <col min="5376" max="5376" width="2.7109375" style="261" customWidth="1"/>
    <col min="5377" max="5377" width="21.42578125" style="261" customWidth="1"/>
    <col min="5378" max="5378" width="17.85546875" style="261"/>
    <col min="5379" max="5379" width="5.42578125" style="261" customWidth="1"/>
    <col min="5380" max="5380" width="55" style="261" customWidth="1"/>
    <col min="5381" max="5381" width="64.5703125" style="261" customWidth="1"/>
    <col min="5382" max="5630" width="17.85546875" style="261"/>
    <col min="5631" max="5631" width="31.42578125" style="261" customWidth="1"/>
    <col min="5632" max="5632" width="2.7109375" style="261" customWidth="1"/>
    <col min="5633" max="5633" width="21.42578125" style="261" customWidth="1"/>
    <col min="5634" max="5634" width="17.85546875" style="261"/>
    <col min="5635" max="5635" width="5.42578125" style="261" customWidth="1"/>
    <col min="5636" max="5636" width="55" style="261" customWidth="1"/>
    <col min="5637" max="5637" width="64.5703125" style="261" customWidth="1"/>
    <col min="5638" max="5886" width="17.85546875" style="261"/>
    <col min="5887" max="5887" width="31.42578125" style="261" customWidth="1"/>
    <col min="5888" max="5888" width="2.7109375" style="261" customWidth="1"/>
    <col min="5889" max="5889" width="21.42578125" style="261" customWidth="1"/>
    <col min="5890" max="5890" width="17.85546875" style="261"/>
    <col min="5891" max="5891" width="5.42578125" style="261" customWidth="1"/>
    <col min="5892" max="5892" width="55" style="261" customWidth="1"/>
    <col min="5893" max="5893" width="64.5703125" style="261" customWidth="1"/>
    <col min="5894" max="6142" width="17.85546875" style="261"/>
    <col min="6143" max="6143" width="31.42578125" style="261" customWidth="1"/>
    <col min="6144" max="6144" width="2.7109375" style="261" customWidth="1"/>
    <col min="6145" max="6145" width="21.42578125" style="261" customWidth="1"/>
    <col min="6146" max="6146" width="17.85546875" style="261"/>
    <col min="6147" max="6147" width="5.42578125" style="261" customWidth="1"/>
    <col min="6148" max="6148" width="55" style="261" customWidth="1"/>
    <col min="6149" max="6149" width="64.5703125" style="261" customWidth="1"/>
    <col min="6150" max="6398" width="17.85546875" style="261"/>
    <col min="6399" max="6399" width="31.42578125" style="261" customWidth="1"/>
    <col min="6400" max="6400" width="2.7109375" style="261" customWidth="1"/>
    <col min="6401" max="6401" width="21.42578125" style="261" customWidth="1"/>
    <col min="6402" max="6402" width="17.85546875" style="261"/>
    <col min="6403" max="6403" width="5.42578125" style="261" customWidth="1"/>
    <col min="6404" max="6404" width="55" style="261" customWidth="1"/>
    <col min="6405" max="6405" width="64.5703125" style="261" customWidth="1"/>
    <col min="6406" max="6654" width="17.85546875" style="261"/>
    <col min="6655" max="6655" width="31.42578125" style="261" customWidth="1"/>
    <col min="6656" max="6656" width="2.7109375" style="261" customWidth="1"/>
    <col min="6657" max="6657" width="21.42578125" style="261" customWidth="1"/>
    <col min="6658" max="6658" width="17.85546875" style="261"/>
    <col min="6659" max="6659" width="5.42578125" style="261" customWidth="1"/>
    <col min="6660" max="6660" width="55" style="261" customWidth="1"/>
    <col min="6661" max="6661" width="64.5703125" style="261" customWidth="1"/>
    <col min="6662" max="6910" width="17.85546875" style="261"/>
    <col min="6911" max="6911" width="31.42578125" style="261" customWidth="1"/>
    <col min="6912" max="6912" width="2.7109375" style="261" customWidth="1"/>
    <col min="6913" max="6913" width="21.42578125" style="261" customWidth="1"/>
    <col min="6914" max="6914" width="17.85546875" style="261"/>
    <col min="6915" max="6915" width="5.42578125" style="261" customWidth="1"/>
    <col min="6916" max="6916" width="55" style="261" customWidth="1"/>
    <col min="6917" max="6917" width="64.5703125" style="261" customWidth="1"/>
    <col min="6918" max="7166" width="17.85546875" style="261"/>
    <col min="7167" max="7167" width="31.42578125" style="261" customWidth="1"/>
    <col min="7168" max="7168" width="2.7109375" style="261" customWidth="1"/>
    <col min="7169" max="7169" width="21.42578125" style="261" customWidth="1"/>
    <col min="7170" max="7170" width="17.85546875" style="261"/>
    <col min="7171" max="7171" width="5.42578125" style="261" customWidth="1"/>
    <col min="7172" max="7172" width="55" style="261" customWidth="1"/>
    <col min="7173" max="7173" width="64.5703125" style="261" customWidth="1"/>
    <col min="7174" max="7422" width="17.85546875" style="261"/>
    <col min="7423" max="7423" width="31.42578125" style="261" customWidth="1"/>
    <col min="7424" max="7424" width="2.7109375" style="261" customWidth="1"/>
    <col min="7425" max="7425" width="21.42578125" style="261" customWidth="1"/>
    <col min="7426" max="7426" width="17.85546875" style="261"/>
    <col min="7427" max="7427" width="5.42578125" style="261" customWidth="1"/>
    <col min="7428" max="7428" width="55" style="261" customWidth="1"/>
    <col min="7429" max="7429" width="64.5703125" style="261" customWidth="1"/>
    <col min="7430" max="7678" width="17.85546875" style="261"/>
    <col min="7679" max="7679" width="31.42578125" style="261" customWidth="1"/>
    <col min="7680" max="7680" width="2.7109375" style="261" customWidth="1"/>
    <col min="7681" max="7681" width="21.42578125" style="261" customWidth="1"/>
    <col min="7682" max="7682" width="17.85546875" style="261"/>
    <col min="7683" max="7683" width="5.42578125" style="261" customWidth="1"/>
    <col min="7684" max="7684" width="55" style="261" customWidth="1"/>
    <col min="7685" max="7685" width="64.5703125" style="261" customWidth="1"/>
    <col min="7686" max="7934" width="17.85546875" style="261"/>
    <col min="7935" max="7935" width="31.42578125" style="261" customWidth="1"/>
    <col min="7936" max="7936" width="2.7109375" style="261" customWidth="1"/>
    <col min="7937" max="7937" width="21.42578125" style="261" customWidth="1"/>
    <col min="7938" max="7938" width="17.85546875" style="261"/>
    <col min="7939" max="7939" width="5.42578125" style="261" customWidth="1"/>
    <col min="7940" max="7940" width="55" style="261" customWidth="1"/>
    <col min="7941" max="7941" width="64.5703125" style="261" customWidth="1"/>
    <col min="7942" max="8190" width="17.85546875" style="261"/>
    <col min="8191" max="8191" width="31.42578125" style="261" customWidth="1"/>
    <col min="8192" max="8192" width="2.7109375" style="261" customWidth="1"/>
    <col min="8193" max="8193" width="21.42578125" style="261" customWidth="1"/>
    <col min="8194" max="8194" width="17.85546875" style="261"/>
    <col min="8195" max="8195" width="5.42578125" style="261" customWidth="1"/>
    <col min="8196" max="8196" width="55" style="261" customWidth="1"/>
    <col min="8197" max="8197" width="64.5703125" style="261" customWidth="1"/>
    <col min="8198" max="8446" width="17.85546875" style="261"/>
    <col min="8447" max="8447" width="31.42578125" style="261" customWidth="1"/>
    <col min="8448" max="8448" width="2.7109375" style="261" customWidth="1"/>
    <col min="8449" max="8449" width="21.42578125" style="261" customWidth="1"/>
    <col min="8450" max="8450" width="17.85546875" style="261"/>
    <col min="8451" max="8451" width="5.42578125" style="261" customWidth="1"/>
    <col min="8452" max="8452" width="55" style="261" customWidth="1"/>
    <col min="8453" max="8453" width="64.5703125" style="261" customWidth="1"/>
    <col min="8454" max="8702" width="17.85546875" style="261"/>
    <col min="8703" max="8703" width="31.42578125" style="261" customWidth="1"/>
    <col min="8704" max="8704" width="2.7109375" style="261" customWidth="1"/>
    <col min="8705" max="8705" width="21.42578125" style="261" customWidth="1"/>
    <col min="8706" max="8706" width="17.85546875" style="261"/>
    <col min="8707" max="8707" width="5.42578125" style="261" customWidth="1"/>
    <col min="8708" max="8708" width="55" style="261" customWidth="1"/>
    <col min="8709" max="8709" width="64.5703125" style="261" customWidth="1"/>
    <col min="8710" max="8958" width="17.85546875" style="261"/>
    <col min="8959" max="8959" width="31.42578125" style="261" customWidth="1"/>
    <col min="8960" max="8960" width="2.7109375" style="261" customWidth="1"/>
    <col min="8961" max="8961" width="21.42578125" style="261" customWidth="1"/>
    <col min="8962" max="8962" width="17.85546875" style="261"/>
    <col min="8963" max="8963" width="5.42578125" style="261" customWidth="1"/>
    <col min="8964" max="8964" width="55" style="261" customWidth="1"/>
    <col min="8965" max="8965" width="64.5703125" style="261" customWidth="1"/>
    <col min="8966" max="9214" width="17.85546875" style="261"/>
    <col min="9215" max="9215" width="31.42578125" style="261" customWidth="1"/>
    <col min="9216" max="9216" width="2.7109375" style="261" customWidth="1"/>
    <col min="9217" max="9217" width="21.42578125" style="261" customWidth="1"/>
    <col min="9218" max="9218" width="17.85546875" style="261"/>
    <col min="9219" max="9219" width="5.42578125" style="261" customWidth="1"/>
    <col min="9220" max="9220" width="55" style="261" customWidth="1"/>
    <col min="9221" max="9221" width="64.5703125" style="261" customWidth="1"/>
    <col min="9222" max="9470" width="17.85546875" style="261"/>
    <col min="9471" max="9471" width="31.42578125" style="261" customWidth="1"/>
    <col min="9472" max="9472" width="2.7109375" style="261" customWidth="1"/>
    <col min="9473" max="9473" width="21.42578125" style="261" customWidth="1"/>
    <col min="9474" max="9474" width="17.85546875" style="261"/>
    <col min="9475" max="9475" width="5.42578125" style="261" customWidth="1"/>
    <col min="9476" max="9476" width="55" style="261" customWidth="1"/>
    <col min="9477" max="9477" width="64.5703125" style="261" customWidth="1"/>
    <col min="9478" max="9726" width="17.85546875" style="261"/>
    <col min="9727" max="9727" width="31.42578125" style="261" customWidth="1"/>
    <col min="9728" max="9728" width="2.7109375" style="261" customWidth="1"/>
    <col min="9729" max="9729" width="21.42578125" style="261" customWidth="1"/>
    <col min="9730" max="9730" width="17.85546875" style="261"/>
    <col min="9731" max="9731" width="5.42578125" style="261" customWidth="1"/>
    <col min="9732" max="9732" width="55" style="261" customWidth="1"/>
    <col min="9733" max="9733" width="64.5703125" style="261" customWidth="1"/>
    <col min="9734" max="9982" width="17.85546875" style="261"/>
    <col min="9983" max="9983" width="31.42578125" style="261" customWidth="1"/>
    <col min="9984" max="9984" width="2.7109375" style="261" customWidth="1"/>
    <col min="9985" max="9985" width="21.42578125" style="261" customWidth="1"/>
    <col min="9986" max="9986" width="17.85546875" style="261"/>
    <col min="9987" max="9987" width="5.42578125" style="261" customWidth="1"/>
    <col min="9988" max="9988" width="55" style="261" customWidth="1"/>
    <col min="9989" max="9989" width="64.5703125" style="261" customWidth="1"/>
    <col min="9990" max="10238" width="17.85546875" style="261"/>
    <col min="10239" max="10239" width="31.42578125" style="261" customWidth="1"/>
    <col min="10240" max="10240" width="2.7109375" style="261" customWidth="1"/>
    <col min="10241" max="10241" width="21.42578125" style="261" customWidth="1"/>
    <col min="10242" max="10242" width="17.85546875" style="261"/>
    <col min="10243" max="10243" width="5.42578125" style="261" customWidth="1"/>
    <col min="10244" max="10244" width="55" style="261" customWidth="1"/>
    <col min="10245" max="10245" width="64.5703125" style="261" customWidth="1"/>
    <col min="10246" max="10494" width="17.85546875" style="261"/>
    <col min="10495" max="10495" width="31.42578125" style="261" customWidth="1"/>
    <col min="10496" max="10496" width="2.7109375" style="261" customWidth="1"/>
    <col min="10497" max="10497" width="21.42578125" style="261" customWidth="1"/>
    <col min="10498" max="10498" width="17.85546875" style="261"/>
    <col min="10499" max="10499" width="5.42578125" style="261" customWidth="1"/>
    <col min="10500" max="10500" width="55" style="261" customWidth="1"/>
    <col min="10501" max="10501" width="64.5703125" style="261" customWidth="1"/>
    <col min="10502" max="10750" width="17.85546875" style="261"/>
    <col min="10751" max="10751" width="31.42578125" style="261" customWidth="1"/>
    <col min="10752" max="10752" width="2.7109375" style="261" customWidth="1"/>
    <col min="10753" max="10753" width="21.42578125" style="261" customWidth="1"/>
    <col min="10754" max="10754" width="17.85546875" style="261"/>
    <col min="10755" max="10755" width="5.42578125" style="261" customWidth="1"/>
    <col min="10756" max="10756" width="55" style="261" customWidth="1"/>
    <col min="10757" max="10757" width="64.5703125" style="261" customWidth="1"/>
    <col min="10758" max="11006" width="17.85546875" style="261"/>
    <col min="11007" max="11007" width="31.42578125" style="261" customWidth="1"/>
    <col min="11008" max="11008" width="2.7109375" style="261" customWidth="1"/>
    <col min="11009" max="11009" width="21.42578125" style="261" customWidth="1"/>
    <col min="11010" max="11010" width="17.85546875" style="261"/>
    <col min="11011" max="11011" width="5.42578125" style="261" customWidth="1"/>
    <col min="11012" max="11012" width="55" style="261" customWidth="1"/>
    <col min="11013" max="11013" width="64.5703125" style="261" customWidth="1"/>
    <col min="11014" max="11262" width="17.85546875" style="261"/>
    <col min="11263" max="11263" width="31.42578125" style="261" customWidth="1"/>
    <col min="11264" max="11264" width="2.7109375" style="261" customWidth="1"/>
    <col min="11265" max="11265" width="21.42578125" style="261" customWidth="1"/>
    <col min="11266" max="11266" width="17.85546875" style="261"/>
    <col min="11267" max="11267" width="5.42578125" style="261" customWidth="1"/>
    <col min="11268" max="11268" width="55" style="261" customWidth="1"/>
    <col min="11269" max="11269" width="64.5703125" style="261" customWidth="1"/>
    <col min="11270" max="11518" width="17.85546875" style="261"/>
    <col min="11519" max="11519" width="31.42578125" style="261" customWidth="1"/>
    <col min="11520" max="11520" width="2.7109375" style="261" customWidth="1"/>
    <col min="11521" max="11521" width="21.42578125" style="261" customWidth="1"/>
    <col min="11522" max="11522" width="17.85546875" style="261"/>
    <col min="11523" max="11523" width="5.42578125" style="261" customWidth="1"/>
    <col min="11524" max="11524" width="55" style="261" customWidth="1"/>
    <col min="11525" max="11525" width="64.5703125" style="261" customWidth="1"/>
    <col min="11526" max="11774" width="17.85546875" style="261"/>
    <col min="11775" max="11775" width="31.42578125" style="261" customWidth="1"/>
    <col min="11776" max="11776" width="2.7109375" style="261" customWidth="1"/>
    <col min="11777" max="11777" width="21.42578125" style="261" customWidth="1"/>
    <col min="11778" max="11778" width="17.85546875" style="261"/>
    <col min="11779" max="11779" width="5.42578125" style="261" customWidth="1"/>
    <col min="11780" max="11780" width="55" style="261" customWidth="1"/>
    <col min="11781" max="11781" width="64.5703125" style="261" customWidth="1"/>
    <col min="11782" max="12030" width="17.85546875" style="261"/>
    <col min="12031" max="12031" width="31.42578125" style="261" customWidth="1"/>
    <col min="12032" max="12032" width="2.7109375" style="261" customWidth="1"/>
    <col min="12033" max="12033" width="21.42578125" style="261" customWidth="1"/>
    <col min="12034" max="12034" width="17.85546875" style="261"/>
    <col min="12035" max="12035" width="5.42578125" style="261" customWidth="1"/>
    <col min="12036" max="12036" width="55" style="261" customWidth="1"/>
    <col min="12037" max="12037" width="64.5703125" style="261" customWidth="1"/>
    <col min="12038" max="12286" width="17.85546875" style="261"/>
    <col min="12287" max="12287" width="31.42578125" style="261" customWidth="1"/>
    <col min="12288" max="12288" width="2.7109375" style="261" customWidth="1"/>
    <col min="12289" max="12289" width="21.42578125" style="261" customWidth="1"/>
    <col min="12290" max="12290" width="17.85546875" style="261"/>
    <col min="12291" max="12291" width="5.42578125" style="261" customWidth="1"/>
    <col min="12292" max="12292" width="55" style="261" customWidth="1"/>
    <col min="12293" max="12293" width="64.5703125" style="261" customWidth="1"/>
    <col min="12294" max="12542" width="17.85546875" style="261"/>
    <col min="12543" max="12543" width="31.42578125" style="261" customWidth="1"/>
    <col min="12544" max="12544" width="2.7109375" style="261" customWidth="1"/>
    <col min="12545" max="12545" width="21.42578125" style="261" customWidth="1"/>
    <col min="12546" max="12546" width="17.85546875" style="261"/>
    <col min="12547" max="12547" width="5.42578125" style="261" customWidth="1"/>
    <col min="12548" max="12548" width="55" style="261" customWidth="1"/>
    <col min="12549" max="12549" width="64.5703125" style="261" customWidth="1"/>
    <col min="12550" max="12798" width="17.85546875" style="261"/>
    <col min="12799" max="12799" width="31.42578125" style="261" customWidth="1"/>
    <col min="12800" max="12800" width="2.7109375" style="261" customWidth="1"/>
    <col min="12801" max="12801" width="21.42578125" style="261" customWidth="1"/>
    <col min="12802" max="12802" width="17.85546875" style="261"/>
    <col min="12803" max="12803" width="5.42578125" style="261" customWidth="1"/>
    <col min="12804" max="12804" width="55" style="261" customWidth="1"/>
    <col min="12805" max="12805" width="64.5703125" style="261" customWidth="1"/>
    <col min="12806" max="13054" width="17.85546875" style="261"/>
    <col min="13055" max="13055" width="31.42578125" style="261" customWidth="1"/>
    <col min="13056" max="13056" width="2.7109375" style="261" customWidth="1"/>
    <col min="13057" max="13057" width="21.42578125" style="261" customWidth="1"/>
    <col min="13058" max="13058" width="17.85546875" style="261"/>
    <col min="13059" max="13059" width="5.42578125" style="261" customWidth="1"/>
    <col min="13060" max="13060" width="55" style="261" customWidth="1"/>
    <col min="13061" max="13061" width="64.5703125" style="261" customWidth="1"/>
    <col min="13062" max="13310" width="17.85546875" style="261"/>
    <col min="13311" max="13311" width="31.42578125" style="261" customWidth="1"/>
    <col min="13312" max="13312" width="2.7109375" style="261" customWidth="1"/>
    <col min="13313" max="13313" width="21.42578125" style="261" customWidth="1"/>
    <col min="13314" max="13314" width="17.85546875" style="261"/>
    <col min="13315" max="13315" width="5.42578125" style="261" customWidth="1"/>
    <col min="13316" max="13316" width="55" style="261" customWidth="1"/>
    <col min="13317" max="13317" width="64.5703125" style="261" customWidth="1"/>
    <col min="13318" max="13566" width="17.85546875" style="261"/>
    <col min="13567" max="13567" width="31.42578125" style="261" customWidth="1"/>
    <col min="13568" max="13568" width="2.7109375" style="261" customWidth="1"/>
    <col min="13569" max="13569" width="21.42578125" style="261" customWidth="1"/>
    <col min="13570" max="13570" width="17.85546875" style="261"/>
    <col min="13571" max="13571" width="5.42578125" style="261" customWidth="1"/>
    <col min="13572" max="13572" width="55" style="261" customWidth="1"/>
    <col min="13573" max="13573" width="64.5703125" style="261" customWidth="1"/>
    <col min="13574" max="13822" width="17.85546875" style="261"/>
    <col min="13823" max="13823" width="31.42578125" style="261" customWidth="1"/>
    <col min="13824" max="13824" width="2.7109375" style="261" customWidth="1"/>
    <col min="13825" max="13825" width="21.42578125" style="261" customWidth="1"/>
    <col min="13826" max="13826" width="17.85546875" style="261"/>
    <col min="13827" max="13827" width="5.42578125" style="261" customWidth="1"/>
    <col min="13828" max="13828" width="55" style="261" customWidth="1"/>
    <col min="13829" max="13829" width="64.5703125" style="261" customWidth="1"/>
    <col min="13830" max="14078" width="17.85546875" style="261"/>
    <col min="14079" max="14079" width="31.42578125" style="261" customWidth="1"/>
    <col min="14080" max="14080" width="2.7109375" style="261" customWidth="1"/>
    <col min="14081" max="14081" width="21.42578125" style="261" customWidth="1"/>
    <col min="14082" max="14082" width="17.85546875" style="261"/>
    <col min="14083" max="14083" width="5.42578125" style="261" customWidth="1"/>
    <col min="14084" max="14084" width="55" style="261" customWidth="1"/>
    <col min="14085" max="14085" width="64.5703125" style="261" customWidth="1"/>
    <col min="14086" max="14334" width="17.85546875" style="261"/>
    <col min="14335" max="14335" width="31.42578125" style="261" customWidth="1"/>
    <col min="14336" max="14336" width="2.7109375" style="261" customWidth="1"/>
    <col min="14337" max="14337" width="21.42578125" style="261" customWidth="1"/>
    <col min="14338" max="14338" width="17.85546875" style="261"/>
    <col min="14339" max="14339" width="5.42578125" style="261" customWidth="1"/>
    <col min="14340" max="14340" width="55" style="261" customWidth="1"/>
    <col min="14341" max="14341" width="64.5703125" style="261" customWidth="1"/>
    <col min="14342" max="14590" width="17.85546875" style="261"/>
    <col min="14591" max="14591" width="31.42578125" style="261" customWidth="1"/>
    <col min="14592" max="14592" width="2.7109375" style="261" customWidth="1"/>
    <col min="14593" max="14593" width="21.42578125" style="261" customWidth="1"/>
    <col min="14594" max="14594" width="17.85546875" style="261"/>
    <col min="14595" max="14595" width="5.42578125" style="261" customWidth="1"/>
    <col min="14596" max="14596" width="55" style="261" customWidth="1"/>
    <col min="14597" max="14597" width="64.5703125" style="261" customWidth="1"/>
    <col min="14598" max="14846" width="17.85546875" style="261"/>
    <col min="14847" max="14847" width="31.42578125" style="261" customWidth="1"/>
    <col min="14848" max="14848" width="2.7109375" style="261" customWidth="1"/>
    <col min="14849" max="14849" width="21.42578125" style="261" customWidth="1"/>
    <col min="14850" max="14850" width="17.85546875" style="261"/>
    <col min="14851" max="14851" width="5.42578125" style="261" customWidth="1"/>
    <col min="14852" max="14852" width="55" style="261" customWidth="1"/>
    <col min="14853" max="14853" width="64.5703125" style="261" customWidth="1"/>
    <col min="14854" max="15102" width="17.85546875" style="261"/>
    <col min="15103" max="15103" width="31.42578125" style="261" customWidth="1"/>
    <col min="15104" max="15104" width="2.7109375" style="261" customWidth="1"/>
    <col min="15105" max="15105" width="21.42578125" style="261" customWidth="1"/>
    <col min="15106" max="15106" width="17.85546875" style="261"/>
    <col min="15107" max="15107" width="5.42578125" style="261" customWidth="1"/>
    <col min="15108" max="15108" width="55" style="261" customWidth="1"/>
    <col min="15109" max="15109" width="64.5703125" style="261" customWidth="1"/>
    <col min="15110" max="15358" width="17.85546875" style="261"/>
    <col min="15359" max="15359" width="31.42578125" style="261" customWidth="1"/>
    <col min="15360" max="15360" width="2.7109375" style="261" customWidth="1"/>
    <col min="15361" max="15361" width="21.42578125" style="261" customWidth="1"/>
    <col min="15362" max="15362" width="17.85546875" style="261"/>
    <col min="15363" max="15363" width="5.42578125" style="261" customWidth="1"/>
    <col min="15364" max="15364" width="55" style="261" customWidth="1"/>
    <col min="15365" max="15365" width="64.5703125" style="261" customWidth="1"/>
    <col min="15366" max="15614" width="17.85546875" style="261"/>
    <col min="15615" max="15615" width="31.42578125" style="261" customWidth="1"/>
    <col min="15616" max="15616" width="2.7109375" style="261" customWidth="1"/>
    <col min="15617" max="15617" width="21.42578125" style="261" customWidth="1"/>
    <col min="15618" max="15618" width="17.85546875" style="261"/>
    <col min="15619" max="15619" width="5.42578125" style="261" customWidth="1"/>
    <col min="15620" max="15620" width="55" style="261" customWidth="1"/>
    <col min="15621" max="15621" width="64.5703125" style="261" customWidth="1"/>
    <col min="15622" max="15870" width="17.85546875" style="261"/>
    <col min="15871" max="15871" width="31.42578125" style="261" customWidth="1"/>
    <col min="15872" max="15872" width="2.7109375" style="261" customWidth="1"/>
    <col min="15873" max="15873" width="21.42578125" style="261" customWidth="1"/>
    <col min="15874" max="15874" width="17.85546875" style="261"/>
    <col min="15875" max="15875" width="5.42578125" style="261" customWidth="1"/>
    <col min="15876" max="15876" width="55" style="261" customWidth="1"/>
    <col min="15877" max="15877" width="64.5703125" style="261" customWidth="1"/>
    <col min="15878" max="16126" width="17.85546875" style="261"/>
    <col min="16127" max="16127" width="31.42578125" style="261" customWidth="1"/>
    <col min="16128" max="16128" width="2.7109375" style="261" customWidth="1"/>
    <col min="16129" max="16129" width="21.42578125" style="261" customWidth="1"/>
    <col min="16130" max="16130" width="17.85546875" style="261"/>
    <col min="16131" max="16131" width="5.42578125" style="261" customWidth="1"/>
    <col min="16132" max="16132" width="55" style="261" customWidth="1"/>
    <col min="16133" max="16133" width="64.5703125" style="261" customWidth="1"/>
    <col min="16134" max="16384" width="17.85546875" style="261"/>
  </cols>
  <sheetData>
    <row r="1" spans="1:5 16134:16384" ht="63.75" customHeight="1">
      <c r="A1" s="262" t="s">
        <v>25</v>
      </c>
    </row>
    <row r="2" spans="1:5 16134:16384">
      <c r="A2" s="263"/>
    </row>
    <row r="4" spans="1:5 16134:16384" s="264" customFormat="1" ht="14.25" customHeight="1">
      <c r="A4" s="829" t="s">
        <v>449</v>
      </c>
      <c r="B4" s="829" t="s">
        <v>589</v>
      </c>
      <c r="C4" s="830" t="s">
        <v>590</v>
      </c>
      <c r="D4" s="830" t="s">
        <v>591</v>
      </c>
      <c r="E4" s="830" t="s">
        <v>592</v>
      </c>
      <c r="WVN4" s="261"/>
      <c r="WVO4" s="261"/>
      <c r="WVP4" s="261"/>
      <c r="WVQ4" s="261"/>
      <c r="WVR4" s="261"/>
      <c r="WVS4" s="261"/>
      <c r="WVT4" s="261"/>
      <c r="WVU4" s="261"/>
      <c r="WVV4" s="261"/>
      <c r="WVW4" s="261"/>
      <c r="WVX4" s="261"/>
      <c r="WVY4" s="261"/>
      <c r="WVZ4" s="261"/>
      <c r="WWA4" s="261"/>
      <c r="WWB4" s="261"/>
      <c r="WWC4" s="261"/>
      <c r="WWD4" s="261"/>
      <c r="WWE4" s="261"/>
      <c r="WWF4" s="261"/>
      <c r="WWG4" s="261"/>
      <c r="WWH4" s="261"/>
      <c r="WWI4" s="261"/>
      <c r="WWJ4" s="261"/>
      <c r="WWK4" s="261"/>
      <c r="WWL4" s="261"/>
      <c r="WWM4" s="261"/>
      <c r="WWN4" s="261"/>
      <c r="WWO4" s="261"/>
      <c r="WWP4" s="261"/>
      <c r="WWQ4" s="261"/>
      <c r="WWR4" s="261"/>
      <c r="WWS4" s="261"/>
      <c r="WWT4" s="261"/>
      <c r="WWU4" s="261"/>
      <c r="WWV4" s="261"/>
      <c r="WWW4" s="261"/>
      <c r="WWX4" s="261"/>
      <c r="WWY4" s="261"/>
      <c r="WWZ4" s="261"/>
      <c r="WXA4" s="261"/>
      <c r="WXB4" s="261"/>
      <c r="WXC4" s="261"/>
      <c r="WXD4" s="261"/>
      <c r="WXE4" s="261"/>
      <c r="WXF4" s="261"/>
      <c r="WXG4" s="261"/>
      <c r="WXH4" s="261"/>
      <c r="WXI4" s="261"/>
      <c r="WXJ4" s="261"/>
      <c r="WXK4" s="261"/>
      <c r="WXL4" s="261"/>
      <c r="WXM4" s="261"/>
      <c r="WXN4" s="261"/>
      <c r="WXO4" s="261"/>
      <c r="WXP4" s="261"/>
      <c r="WXQ4" s="261"/>
      <c r="WXR4" s="261"/>
      <c r="WXS4" s="261"/>
      <c r="WXT4" s="261"/>
      <c r="WXU4" s="261"/>
      <c r="WXV4" s="261"/>
      <c r="WXW4" s="261"/>
      <c r="WXX4" s="261"/>
      <c r="WXY4" s="261"/>
      <c r="WXZ4" s="261"/>
      <c r="WYA4" s="261"/>
      <c r="WYB4" s="261"/>
      <c r="WYC4" s="261"/>
      <c r="WYD4" s="261"/>
      <c r="WYE4" s="261"/>
      <c r="WYF4" s="261"/>
      <c r="WYG4" s="261"/>
      <c r="WYH4" s="261"/>
      <c r="WYI4" s="261"/>
      <c r="WYJ4" s="261"/>
      <c r="WYK4" s="261"/>
      <c r="WYL4" s="261"/>
      <c r="WYM4" s="261"/>
      <c r="WYN4" s="261"/>
      <c r="WYO4" s="261"/>
      <c r="WYP4" s="261"/>
      <c r="WYQ4" s="261"/>
      <c r="WYR4" s="261"/>
      <c r="WYS4" s="261"/>
      <c r="WYT4" s="261"/>
      <c r="WYU4" s="261"/>
      <c r="WYV4" s="261"/>
      <c r="WYW4" s="261"/>
      <c r="WYX4" s="261"/>
      <c r="WYY4" s="261"/>
      <c r="WYZ4" s="261"/>
      <c r="WZA4" s="261"/>
      <c r="WZB4" s="261"/>
      <c r="WZC4" s="261"/>
      <c r="WZD4" s="261"/>
      <c r="WZE4" s="261"/>
      <c r="WZF4" s="261"/>
      <c r="WZG4" s="261"/>
      <c r="WZH4" s="261"/>
      <c r="WZI4" s="261"/>
      <c r="WZJ4" s="261"/>
      <c r="WZK4" s="261"/>
      <c r="WZL4" s="261"/>
      <c r="WZM4" s="261"/>
      <c r="WZN4" s="261"/>
      <c r="WZO4" s="261"/>
      <c r="WZP4" s="261"/>
      <c r="WZQ4" s="261"/>
      <c r="WZR4" s="261"/>
      <c r="WZS4" s="261"/>
      <c r="WZT4" s="261"/>
      <c r="WZU4" s="261"/>
      <c r="WZV4" s="261"/>
      <c r="WZW4" s="261"/>
      <c r="WZX4" s="261"/>
      <c r="WZY4" s="261"/>
      <c r="WZZ4" s="261"/>
      <c r="XAA4" s="261"/>
      <c r="XAB4" s="261"/>
      <c r="XAC4" s="261"/>
      <c r="XAD4" s="261"/>
      <c r="XAE4" s="261"/>
      <c r="XAF4" s="261"/>
      <c r="XAG4" s="261"/>
      <c r="XAH4" s="261"/>
      <c r="XAI4" s="261"/>
      <c r="XAJ4" s="261"/>
      <c r="XAK4" s="261"/>
      <c r="XAL4" s="261"/>
      <c r="XAM4" s="261"/>
      <c r="XAN4" s="261"/>
      <c r="XAO4" s="261"/>
      <c r="XAP4" s="261"/>
      <c r="XAQ4" s="261"/>
      <c r="XAR4" s="261"/>
      <c r="XAS4" s="261"/>
      <c r="XAT4" s="261"/>
      <c r="XAU4" s="261"/>
      <c r="XAV4" s="261"/>
      <c r="XAW4" s="261"/>
      <c r="XAX4" s="261"/>
      <c r="XAY4" s="261"/>
      <c r="XAZ4" s="261"/>
      <c r="XBA4" s="261"/>
      <c r="XBB4" s="261"/>
      <c r="XBC4" s="261"/>
      <c r="XBD4" s="261"/>
      <c r="XBE4" s="261"/>
      <c r="XBF4" s="261"/>
      <c r="XBG4" s="261"/>
      <c r="XBH4" s="261"/>
      <c r="XBI4" s="261"/>
      <c r="XBJ4" s="261"/>
      <c r="XBK4" s="261"/>
      <c r="XBL4" s="261"/>
      <c r="XBM4" s="261"/>
      <c r="XBN4" s="261"/>
      <c r="XBO4" s="261"/>
      <c r="XBP4" s="261"/>
      <c r="XBQ4" s="261"/>
      <c r="XBR4" s="261"/>
      <c r="XBS4" s="261"/>
      <c r="XBT4" s="261"/>
      <c r="XBU4" s="261"/>
      <c r="XBV4" s="261"/>
      <c r="XBW4" s="261"/>
      <c r="XBX4" s="261"/>
      <c r="XBY4" s="261"/>
      <c r="XBZ4" s="261"/>
      <c r="XCA4" s="261"/>
      <c r="XCB4" s="261"/>
      <c r="XCC4" s="261"/>
      <c r="XCD4" s="261"/>
      <c r="XCE4" s="261"/>
      <c r="XCF4" s="261"/>
      <c r="XCG4" s="261"/>
      <c r="XCH4" s="261"/>
      <c r="XCI4" s="261"/>
      <c r="XCJ4" s="261"/>
      <c r="XCK4" s="261"/>
      <c r="XCL4" s="261"/>
      <c r="XCM4" s="261"/>
      <c r="XCN4" s="261"/>
      <c r="XCO4" s="261"/>
      <c r="XCP4" s="261"/>
      <c r="XCQ4" s="261"/>
      <c r="XCR4" s="261"/>
      <c r="XCS4" s="261"/>
      <c r="XCT4" s="261"/>
      <c r="XCU4" s="261"/>
      <c r="XCV4" s="261"/>
      <c r="XCW4" s="261"/>
      <c r="XCX4" s="261"/>
      <c r="XCY4" s="261"/>
      <c r="XCZ4" s="261"/>
      <c r="XDA4" s="261"/>
      <c r="XDB4" s="261"/>
      <c r="XDC4" s="261"/>
      <c r="XDD4" s="261"/>
      <c r="XDE4" s="261"/>
      <c r="XDF4" s="261"/>
      <c r="XDG4" s="261"/>
      <c r="XDH4" s="261"/>
      <c r="XDI4" s="261"/>
      <c r="XDJ4" s="261"/>
      <c r="XDK4" s="261"/>
      <c r="XDL4" s="261"/>
      <c r="XDM4" s="261"/>
      <c r="XDN4" s="261"/>
      <c r="XDO4" s="261"/>
      <c r="XDP4" s="261"/>
      <c r="XDQ4" s="261"/>
      <c r="XDR4" s="261"/>
      <c r="XDS4" s="261"/>
      <c r="XDT4" s="261"/>
      <c r="XDU4" s="261"/>
      <c r="XDV4" s="261"/>
      <c r="XDW4" s="261"/>
      <c r="XDX4" s="261"/>
      <c r="XDY4" s="261"/>
      <c r="XDZ4" s="261"/>
      <c r="XEA4" s="261"/>
      <c r="XEB4" s="261"/>
      <c r="XEC4" s="261"/>
      <c r="XED4" s="261"/>
      <c r="XEE4" s="261"/>
      <c r="XEF4" s="261"/>
      <c r="XEG4" s="261"/>
      <c r="XEH4" s="261"/>
      <c r="XEI4" s="261"/>
      <c r="XEJ4" s="261"/>
      <c r="XEK4" s="261"/>
      <c r="XEL4" s="261"/>
      <c r="XEM4" s="261"/>
      <c r="XEN4" s="261"/>
      <c r="XEO4" s="261"/>
      <c r="XEP4" s="261"/>
      <c r="XEQ4" s="261"/>
      <c r="XER4" s="261"/>
      <c r="XES4" s="261"/>
      <c r="XET4" s="261"/>
      <c r="XEU4" s="261"/>
      <c r="XEV4" s="261"/>
      <c r="XEW4" s="261"/>
      <c r="XEX4" s="261"/>
      <c r="XEY4" s="261"/>
      <c r="XEZ4" s="261"/>
      <c r="XFA4" s="261"/>
      <c r="XFB4" s="261"/>
      <c r="XFC4" s="261"/>
      <c r="XFD4" s="261"/>
    </row>
    <row r="5" spans="1:5 16134:16384" s="264" customFormat="1" ht="14.25" customHeight="1">
      <c r="A5" s="829"/>
      <c r="B5" s="829"/>
      <c r="C5" s="830"/>
      <c r="D5" s="830"/>
      <c r="E5" s="830"/>
      <c r="WVN5" s="261"/>
      <c r="WVO5" s="261"/>
      <c r="WVP5" s="261"/>
      <c r="WVQ5" s="261"/>
      <c r="WVR5" s="261"/>
      <c r="WVS5" s="261"/>
      <c r="WVT5" s="261"/>
      <c r="WVU5" s="261"/>
      <c r="WVV5" s="261"/>
      <c r="WVW5" s="261"/>
      <c r="WVX5" s="261"/>
      <c r="WVY5" s="261"/>
      <c r="WVZ5" s="261"/>
      <c r="WWA5" s="261"/>
      <c r="WWB5" s="261"/>
      <c r="WWC5" s="261"/>
      <c r="WWD5" s="261"/>
      <c r="WWE5" s="261"/>
      <c r="WWF5" s="261"/>
      <c r="WWG5" s="261"/>
      <c r="WWH5" s="261"/>
      <c r="WWI5" s="261"/>
      <c r="WWJ5" s="261"/>
      <c r="WWK5" s="261"/>
      <c r="WWL5" s="261"/>
      <c r="WWM5" s="261"/>
      <c r="WWN5" s="261"/>
      <c r="WWO5" s="261"/>
      <c r="WWP5" s="261"/>
      <c r="WWQ5" s="261"/>
      <c r="WWR5" s="261"/>
      <c r="WWS5" s="261"/>
      <c r="WWT5" s="261"/>
      <c r="WWU5" s="261"/>
      <c r="WWV5" s="261"/>
      <c r="WWW5" s="261"/>
      <c r="WWX5" s="261"/>
      <c r="WWY5" s="261"/>
      <c r="WWZ5" s="261"/>
      <c r="WXA5" s="261"/>
      <c r="WXB5" s="261"/>
      <c r="WXC5" s="261"/>
      <c r="WXD5" s="261"/>
      <c r="WXE5" s="261"/>
      <c r="WXF5" s="261"/>
      <c r="WXG5" s="261"/>
      <c r="WXH5" s="261"/>
      <c r="WXI5" s="261"/>
      <c r="WXJ5" s="261"/>
      <c r="WXK5" s="261"/>
      <c r="WXL5" s="261"/>
      <c r="WXM5" s="261"/>
      <c r="WXN5" s="261"/>
      <c r="WXO5" s="261"/>
      <c r="WXP5" s="261"/>
      <c r="WXQ5" s="261"/>
      <c r="WXR5" s="261"/>
      <c r="WXS5" s="261"/>
      <c r="WXT5" s="261"/>
      <c r="WXU5" s="261"/>
      <c r="WXV5" s="261"/>
      <c r="WXW5" s="261"/>
      <c r="WXX5" s="261"/>
      <c r="WXY5" s="261"/>
      <c r="WXZ5" s="261"/>
      <c r="WYA5" s="261"/>
      <c r="WYB5" s="261"/>
      <c r="WYC5" s="261"/>
      <c r="WYD5" s="261"/>
      <c r="WYE5" s="261"/>
      <c r="WYF5" s="261"/>
      <c r="WYG5" s="261"/>
      <c r="WYH5" s="261"/>
      <c r="WYI5" s="261"/>
      <c r="WYJ5" s="261"/>
      <c r="WYK5" s="261"/>
      <c r="WYL5" s="261"/>
      <c r="WYM5" s="261"/>
      <c r="WYN5" s="261"/>
      <c r="WYO5" s="261"/>
      <c r="WYP5" s="261"/>
      <c r="WYQ5" s="261"/>
      <c r="WYR5" s="261"/>
      <c r="WYS5" s="261"/>
      <c r="WYT5" s="261"/>
      <c r="WYU5" s="261"/>
      <c r="WYV5" s="261"/>
      <c r="WYW5" s="261"/>
      <c r="WYX5" s="261"/>
      <c r="WYY5" s="261"/>
      <c r="WYZ5" s="261"/>
      <c r="WZA5" s="261"/>
      <c r="WZB5" s="261"/>
      <c r="WZC5" s="261"/>
      <c r="WZD5" s="261"/>
      <c r="WZE5" s="261"/>
      <c r="WZF5" s="261"/>
      <c r="WZG5" s="261"/>
      <c r="WZH5" s="261"/>
      <c r="WZI5" s="261"/>
      <c r="WZJ5" s="261"/>
      <c r="WZK5" s="261"/>
      <c r="WZL5" s="261"/>
      <c r="WZM5" s="261"/>
      <c r="WZN5" s="261"/>
      <c r="WZO5" s="261"/>
      <c r="WZP5" s="261"/>
      <c r="WZQ5" s="261"/>
      <c r="WZR5" s="261"/>
      <c r="WZS5" s="261"/>
      <c r="WZT5" s="261"/>
      <c r="WZU5" s="261"/>
      <c r="WZV5" s="261"/>
      <c r="WZW5" s="261"/>
      <c r="WZX5" s="261"/>
      <c r="WZY5" s="261"/>
      <c r="WZZ5" s="261"/>
      <c r="XAA5" s="261"/>
      <c r="XAB5" s="261"/>
      <c r="XAC5" s="261"/>
      <c r="XAD5" s="261"/>
      <c r="XAE5" s="261"/>
      <c r="XAF5" s="261"/>
      <c r="XAG5" s="261"/>
      <c r="XAH5" s="261"/>
      <c r="XAI5" s="261"/>
      <c r="XAJ5" s="261"/>
      <c r="XAK5" s="261"/>
      <c r="XAL5" s="261"/>
      <c r="XAM5" s="261"/>
      <c r="XAN5" s="261"/>
      <c r="XAO5" s="261"/>
      <c r="XAP5" s="261"/>
      <c r="XAQ5" s="261"/>
      <c r="XAR5" s="261"/>
      <c r="XAS5" s="261"/>
      <c r="XAT5" s="261"/>
      <c r="XAU5" s="261"/>
      <c r="XAV5" s="261"/>
      <c r="XAW5" s="261"/>
      <c r="XAX5" s="261"/>
      <c r="XAY5" s="261"/>
      <c r="XAZ5" s="261"/>
      <c r="XBA5" s="261"/>
      <c r="XBB5" s="261"/>
      <c r="XBC5" s="261"/>
      <c r="XBD5" s="261"/>
      <c r="XBE5" s="261"/>
      <c r="XBF5" s="261"/>
      <c r="XBG5" s="261"/>
      <c r="XBH5" s="261"/>
      <c r="XBI5" s="261"/>
      <c r="XBJ5" s="261"/>
      <c r="XBK5" s="261"/>
      <c r="XBL5" s="261"/>
      <c r="XBM5" s="261"/>
      <c r="XBN5" s="261"/>
      <c r="XBO5" s="261"/>
      <c r="XBP5" s="261"/>
      <c r="XBQ5" s="261"/>
      <c r="XBR5" s="261"/>
      <c r="XBS5" s="261"/>
      <c r="XBT5" s="261"/>
      <c r="XBU5" s="261"/>
      <c r="XBV5" s="261"/>
      <c r="XBW5" s="261"/>
      <c r="XBX5" s="261"/>
      <c r="XBY5" s="261"/>
      <c r="XBZ5" s="261"/>
      <c r="XCA5" s="261"/>
      <c r="XCB5" s="261"/>
      <c r="XCC5" s="261"/>
      <c r="XCD5" s="261"/>
      <c r="XCE5" s="261"/>
      <c r="XCF5" s="261"/>
      <c r="XCG5" s="261"/>
      <c r="XCH5" s="261"/>
      <c r="XCI5" s="261"/>
      <c r="XCJ5" s="261"/>
      <c r="XCK5" s="261"/>
      <c r="XCL5" s="261"/>
      <c r="XCM5" s="261"/>
      <c r="XCN5" s="261"/>
      <c r="XCO5" s="261"/>
      <c r="XCP5" s="261"/>
      <c r="XCQ5" s="261"/>
      <c r="XCR5" s="261"/>
      <c r="XCS5" s="261"/>
      <c r="XCT5" s="261"/>
      <c r="XCU5" s="261"/>
      <c r="XCV5" s="261"/>
      <c r="XCW5" s="261"/>
      <c r="XCX5" s="261"/>
      <c r="XCY5" s="261"/>
      <c r="XCZ5" s="261"/>
      <c r="XDA5" s="261"/>
      <c r="XDB5" s="261"/>
      <c r="XDC5" s="261"/>
      <c r="XDD5" s="261"/>
      <c r="XDE5" s="261"/>
      <c r="XDF5" s="261"/>
      <c r="XDG5" s="261"/>
      <c r="XDH5" s="261"/>
      <c r="XDI5" s="261"/>
      <c r="XDJ5" s="261"/>
      <c r="XDK5" s="261"/>
      <c r="XDL5" s="261"/>
      <c r="XDM5" s="261"/>
      <c r="XDN5" s="261"/>
      <c r="XDO5" s="261"/>
      <c r="XDP5" s="261"/>
      <c r="XDQ5" s="261"/>
      <c r="XDR5" s="261"/>
      <c r="XDS5" s="261"/>
      <c r="XDT5" s="261"/>
      <c r="XDU5" s="261"/>
      <c r="XDV5" s="261"/>
      <c r="XDW5" s="261"/>
      <c r="XDX5" s="261"/>
      <c r="XDY5" s="261"/>
      <c r="XDZ5" s="261"/>
      <c r="XEA5" s="261"/>
      <c r="XEB5" s="261"/>
      <c r="XEC5" s="261"/>
      <c r="XED5" s="261"/>
      <c r="XEE5" s="261"/>
      <c r="XEF5" s="261"/>
      <c r="XEG5" s="261"/>
      <c r="XEH5" s="261"/>
      <c r="XEI5" s="261"/>
      <c r="XEJ5" s="261"/>
      <c r="XEK5" s="261"/>
      <c r="XEL5" s="261"/>
      <c r="XEM5" s="261"/>
      <c r="XEN5" s="261"/>
      <c r="XEO5" s="261"/>
      <c r="XEP5" s="261"/>
      <c r="XEQ5" s="261"/>
      <c r="XER5" s="261"/>
      <c r="XES5" s="261"/>
      <c r="XET5" s="261"/>
      <c r="XEU5" s="261"/>
      <c r="XEV5" s="261"/>
      <c r="XEW5" s="261"/>
      <c r="XEX5" s="261"/>
      <c r="XEY5" s="261"/>
      <c r="XEZ5" s="261"/>
      <c r="XFA5" s="261"/>
      <c r="XFB5" s="261"/>
      <c r="XFC5" s="261"/>
      <c r="XFD5" s="261"/>
    </row>
    <row r="6" spans="1:5 16134:16384">
      <c r="A6" s="265" t="s">
        <v>593</v>
      </c>
      <c r="B6" s="265" t="s">
        <v>594</v>
      </c>
      <c r="C6" s="265" t="s">
        <v>595</v>
      </c>
      <c r="D6" s="158">
        <v>9000</v>
      </c>
      <c r="E6" s="266" t="s">
        <v>596</v>
      </c>
    </row>
    <row r="7" spans="1:5 16134:16384">
      <c r="A7" s="265" t="s">
        <v>597</v>
      </c>
      <c r="B7" s="265" t="s">
        <v>594</v>
      </c>
      <c r="C7" s="265" t="s">
        <v>598</v>
      </c>
      <c r="D7" s="158">
        <v>2400</v>
      </c>
      <c r="E7" s="266" t="s">
        <v>599</v>
      </c>
    </row>
    <row r="8" spans="1:5 16134:16384" ht="13.5" customHeight="1">
      <c r="A8" s="267" t="s">
        <v>597</v>
      </c>
      <c r="B8" s="265" t="s">
        <v>600</v>
      </c>
      <c r="C8" s="265" t="s">
        <v>601</v>
      </c>
      <c r="D8" s="158">
        <v>750</v>
      </c>
      <c r="E8" s="268" t="s">
        <v>602</v>
      </c>
    </row>
    <row r="9" spans="1:5 16134:16384">
      <c r="A9" s="267" t="s">
        <v>597</v>
      </c>
      <c r="B9" s="265" t="s">
        <v>594</v>
      </c>
      <c r="C9" s="269" t="s">
        <v>603</v>
      </c>
      <c r="D9" s="269"/>
      <c r="E9" s="269"/>
    </row>
    <row r="10" spans="1:5 16134:16384">
      <c r="A10" s="269" t="s">
        <v>484</v>
      </c>
      <c r="B10" s="270" t="s">
        <v>594</v>
      </c>
      <c r="C10" s="269" t="s">
        <v>604</v>
      </c>
      <c r="D10" s="271" t="s">
        <v>605</v>
      </c>
      <c r="E10" s="269" t="s">
        <v>606</v>
      </c>
    </row>
  </sheetData>
  <mergeCells count="5">
    <mergeCell ref="A4:A5"/>
    <mergeCell ref="B4:B5"/>
    <mergeCell ref="C4:C5"/>
    <mergeCell ref="D4:D5"/>
    <mergeCell ref="E4:E5"/>
  </mergeCells>
  <pageMargins left="7.0138888888888903E-2" right="0.109722222222222" top="0.99027777777777803" bottom="0.209722222222222" header="0.511811023622047" footer="0.511811023622047"/>
  <pageSetup paperSize="9" scale="74" orientation="landscape" horizontalDpi="300" verticalDpi="30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sheetPr>
  <dimension ref="A1:F6"/>
  <sheetViews>
    <sheetView zoomScale="90" zoomScaleNormal="90" workbookViewId="0">
      <selection activeCell="C13" sqref="C13"/>
    </sheetView>
  </sheetViews>
  <sheetFormatPr baseColWidth="10" defaultColWidth="11.42578125" defaultRowHeight="12.75"/>
  <cols>
    <col min="1" max="2" width="11.42578125" style="272"/>
    <col min="3" max="3" width="42.140625" style="272" customWidth="1"/>
    <col min="4" max="4" width="22.5703125" style="272" customWidth="1"/>
    <col min="5" max="5" width="14.42578125" style="272" customWidth="1"/>
    <col min="6" max="258" width="11.42578125" style="272"/>
    <col min="259" max="259" width="22.7109375" style="272" customWidth="1"/>
    <col min="260" max="260" width="22.5703125" style="272" customWidth="1"/>
    <col min="261" max="514" width="11.42578125" style="272"/>
    <col min="515" max="515" width="22.7109375" style="272" customWidth="1"/>
    <col min="516" max="516" width="22.5703125" style="272" customWidth="1"/>
    <col min="517" max="770" width="11.42578125" style="272"/>
    <col min="771" max="771" width="22.7109375" style="272" customWidth="1"/>
    <col min="772" max="772" width="22.5703125" style="272" customWidth="1"/>
    <col min="773" max="1026" width="11.42578125" style="272"/>
    <col min="1027" max="1027" width="22.7109375" style="272" customWidth="1"/>
    <col min="1028" max="1028" width="22.5703125" style="272" customWidth="1"/>
    <col min="1029" max="1282" width="11.42578125" style="272"/>
    <col min="1283" max="1283" width="22.7109375" style="272" customWidth="1"/>
    <col min="1284" max="1284" width="22.5703125" style="272" customWidth="1"/>
    <col min="1285" max="1538" width="11.42578125" style="272"/>
    <col min="1539" max="1539" width="22.7109375" style="272" customWidth="1"/>
    <col min="1540" max="1540" width="22.5703125" style="272" customWidth="1"/>
    <col min="1541" max="1794" width="11.42578125" style="272"/>
    <col min="1795" max="1795" width="22.7109375" style="272" customWidth="1"/>
    <col min="1796" max="1796" width="22.5703125" style="272" customWidth="1"/>
    <col min="1797" max="2050" width="11.42578125" style="272"/>
    <col min="2051" max="2051" width="22.7109375" style="272" customWidth="1"/>
    <col min="2052" max="2052" width="22.5703125" style="272" customWidth="1"/>
    <col min="2053" max="2306" width="11.42578125" style="272"/>
    <col min="2307" max="2307" width="22.7109375" style="272" customWidth="1"/>
    <col min="2308" max="2308" width="22.5703125" style="272" customWidth="1"/>
    <col min="2309" max="2562" width="11.42578125" style="272"/>
    <col min="2563" max="2563" width="22.7109375" style="272" customWidth="1"/>
    <col min="2564" max="2564" width="22.5703125" style="272" customWidth="1"/>
    <col min="2565" max="2818" width="11.42578125" style="272"/>
    <col min="2819" max="2819" width="22.7109375" style="272" customWidth="1"/>
    <col min="2820" max="2820" width="22.5703125" style="272" customWidth="1"/>
    <col min="2821" max="3074" width="11.42578125" style="272"/>
    <col min="3075" max="3075" width="22.7109375" style="272" customWidth="1"/>
    <col min="3076" max="3076" width="22.5703125" style="272" customWidth="1"/>
    <col min="3077" max="3330" width="11.42578125" style="272"/>
    <col min="3331" max="3331" width="22.7109375" style="272" customWidth="1"/>
    <col min="3332" max="3332" width="22.5703125" style="272" customWidth="1"/>
    <col min="3333" max="3586" width="11.42578125" style="272"/>
    <col min="3587" max="3587" width="22.7109375" style="272" customWidth="1"/>
    <col min="3588" max="3588" width="22.5703125" style="272" customWidth="1"/>
    <col min="3589" max="3842" width="11.42578125" style="272"/>
    <col min="3843" max="3843" width="22.7109375" style="272" customWidth="1"/>
    <col min="3844" max="3844" width="22.5703125" style="272" customWidth="1"/>
    <col min="3845" max="4098" width="11.42578125" style="272"/>
    <col min="4099" max="4099" width="22.7109375" style="272" customWidth="1"/>
    <col min="4100" max="4100" width="22.5703125" style="272" customWidth="1"/>
    <col min="4101" max="4354" width="11.42578125" style="272"/>
    <col min="4355" max="4355" width="22.7109375" style="272" customWidth="1"/>
    <col min="4356" max="4356" width="22.5703125" style="272" customWidth="1"/>
    <col min="4357" max="4610" width="11.42578125" style="272"/>
    <col min="4611" max="4611" width="22.7109375" style="272" customWidth="1"/>
    <col min="4612" max="4612" width="22.5703125" style="272" customWidth="1"/>
    <col min="4613" max="4866" width="11.42578125" style="272"/>
    <col min="4867" max="4867" width="22.7109375" style="272" customWidth="1"/>
    <col min="4868" max="4868" width="22.5703125" style="272" customWidth="1"/>
    <col min="4869" max="5122" width="11.42578125" style="272"/>
    <col min="5123" max="5123" width="22.7109375" style="272" customWidth="1"/>
    <col min="5124" max="5124" width="22.5703125" style="272" customWidth="1"/>
    <col min="5125" max="5378" width="11.42578125" style="272"/>
    <col min="5379" max="5379" width="22.7109375" style="272" customWidth="1"/>
    <col min="5380" max="5380" width="22.5703125" style="272" customWidth="1"/>
    <col min="5381" max="5634" width="11.42578125" style="272"/>
    <col min="5635" max="5635" width="22.7109375" style="272" customWidth="1"/>
    <col min="5636" max="5636" width="22.5703125" style="272" customWidth="1"/>
    <col min="5637" max="5890" width="11.42578125" style="272"/>
    <col min="5891" max="5891" width="22.7109375" style="272" customWidth="1"/>
    <col min="5892" max="5892" width="22.5703125" style="272" customWidth="1"/>
    <col min="5893" max="6146" width="11.42578125" style="272"/>
    <col min="6147" max="6147" width="22.7109375" style="272" customWidth="1"/>
    <col min="6148" max="6148" width="22.5703125" style="272" customWidth="1"/>
    <col min="6149" max="6402" width="11.42578125" style="272"/>
    <col min="6403" max="6403" width="22.7109375" style="272" customWidth="1"/>
    <col min="6404" max="6404" width="22.5703125" style="272" customWidth="1"/>
    <col min="6405" max="6658" width="11.42578125" style="272"/>
    <col min="6659" max="6659" width="22.7109375" style="272" customWidth="1"/>
    <col min="6660" max="6660" width="22.5703125" style="272" customWidth="1"/>
    <col min="6661" max="6914" width="11.42578125" style="272"/>
    <col min="6915" max="6915" width="22.7109375" style="272" customWidth="1"/>
    <col min="6916" max="6916" width="22.5703125" style="272" customWidth="1"/>
    <col min="6917" max="7170" width="11.42578125" style="272"/>
    <col min="7171" max="7171" width="22.7109375" style="272" customWidth="1"/>
    <col min="7172" max="7172" width="22.5703125" style="272" customWidth="1"/>
    <col min="7173" max="7426" width="11.42578125" style="272"/>
    <col min="7427" max="7427" width="22.7109375" style="272" customWidth="1"/>
    <col min="7428" max="7428" width="22.5703125" style="272" customWidth="1"/>
    <col min="7429" max="7682" width="11.42578125" style="272"/>
    <col min="7683" max="7683" width="22.7109375" style="272" customWidth="1"/>
    <col min="7684" max="7684" width="22.5703125" style="272" customWidth="1"/>
    <col min="7685" max="7938" width="11.42578125" style="272"/>
    <col min="7939" max="7939" width="22.7109375" style="272" customWidth="1"/>
    <col min="7940" max="7940" width="22.5703125" style="272" customWidth="1"/>
    <col min="7941" max="8194" width="11.42578125" style="272"/>
    <col min="8195" max="8195" width="22.7109375" style="272" customWidth="1"/>
    <col min="8196" max="8196" width="22.5703125" style="272" customWidth="1"/>
    <col min="8197" max="8450" width="11.42578125" style="272"/>
    <col min="8451" max="8451" width="22.7109375" style="272" customWidth="1"/>
    <col min="8452" max="8452" width="22.5703125" style="272" customWidth="1"/>
    <col min="8453" max="8706" width="11.42578125" style="272"/>
    <col min="8707" max="8707" width="22.7109375" style="272" customWidth="1"/>
    <col min="8708" max="8708" width="22.5703125" style="272" customWidth="1"/>
    <col min="8709" max="8962" width="11.42578125" style="272"/>
    <col min="8963" max="8963" width="22.7109375" style="272" customWidth="1"/>
    <col min="8964" max="8964" width="22.5703125" style="272" customWidth="1"/>
    <col min="8965" max="9218" width="11.42578125" style="272"/>
    <col min="9219" max="9219" width="22.7109375" style="272" customWidth="1"/>
    <col min="9220" max="9220" width="22.5703125" style="272" customWidth="1"/>
    <col min="9221" max="9474" width="11.42578125" style="272"/>
    <col min="9475" max="9475" width="22.7109375" style="272" customWidth="1"/>
    <col min="9476" max="9476" width="22.5703125" style="272" customWidth="1"/>
    <col min="9477" max="9730" width="11.42578125" style="272"/>
    <col min="9731" max="9731" width="22.7109375" style="272" customWidth="1"/>
    <col min="9732" max="9732" width="22.5703125" style="272" customWidth="1"/>
    <col min="9733" max="9986" width="11.42578125" style="272"/>
    <col min="9987" max="9987" width="22.7109375" style="272" customWidth="1"/>
    <col min="9988" max="9988" width="22.5703125" style="272" customWidth="1"/>
    <col min="9989" max="10242" width="11.42578125" style="272"/>
    <col min="10243" max="10243" width="22.7109375" style="272" customWidth="1"/>
    <col min="10244" max="10244" width="22.5703125" style="272" customWidth="1"/>
    <col min="10245" max="10498" width="11.42578125" style="272"/>
    <col min="10499" max="10499" width="22.7109375" style="272" customWidth="1"/>
    <col min="10500" max="10500" width="22.5703125" style="272" customWidth="1"/>
    <col min="10501" max="10754" width="11.42578125" style="272"/>
    <col min="10755" max="10755" width="22.7109375" style="272" customWidth="1"/>
    <col min="10756" max="10756" width="22.5703125" style="272" customWidth="1"/>
    <col min="10757" max="11010" width="11.42578125" style="272"/>
    <col min="11011" max="11011" width="22.7109375" style="272" customWidth="1"/>
    <col min="11012" max="11012" width="22.5703125" style="272" customWidth="1"/>
    <col min="11013" max="11266" width="11.42578125" style="272"/>
    <col min="11267" max="11267" width="22.7109375" style="272" customWidth="1"/>
    <col min="11268" max="11268" width="22.5703125" style="272" customWidth="1"/>
    <col min="11269" max="11522" width="11.42578125" style="272"/>
    <col min="11523" max="11523" width="22.7109375" style="272" customWidth="1"/>
    <col min="11524" max="11524" width="22.5703125" style="272" customWidth="1"/>
    <col min="11525" max="11778" width="11.42578125" style="272"/>
    <col min="11779" max="11779" width="22.7109375" style="272" customWidth="1"/>
    <col min="11780" max="11780" width="22.5703125" style="272" customWidth="1"/>
    <col min="11781" max="12034" width="11.42578125" style="272"/>
    <col min="12035" max="12035" width="22.7109375" style="272" customWidth="1"/>
    <col min="12036" max="12036" width="22.5703125" style="272" customWidth="1"/>
    <col min="12037" max="12290" width="11.42578125" style="272"/>
    <col min="12291" max="12291" width="22.7109375" style="272" customWidth="1"/>
    <col min="12292" max="12292" width="22.5703125" style="272" customWidth="1"/>
    <col min="12293" max="12546" width="11.42578125" style="272"/>
    <col min="12547" max="12547" width="22.7109375" style="272" customWidth="1"/>
    <col min="12548" max="12548" width="22.5703125" style="272" customWidth="1"/>
    <col min="12549" max="12802" width="11.42578125" style="272"/>
    <col min="12803" max="12803" width="22.7109375" style="272" customWidth="1"/>
    <col min="12804" max="12804" width="22.5703125" style="272" customWidth="1"/>
    <col min="12805" max="13058" width="11.42578125" style="272"/>
    <col min="13059" max="13059" width="22.7109375" style="272" customWidth="1"/>
    <col min="13060" max="13060" width="22.5703125" style="272" customWidth="1"/>
    <col min="13061" max="13314" width="11.42578125" style="272"/>
    <col min="13315" max="13315" width="22.7109375" style="272" customWidth="1"/>
    <col min="13316" max="13316" width="22.5703125" style="272" customWidth="1"/>
    <col min="13317" max="13570" width="11.42578125" style="272"/>
    <col min="13571" max="13571" width="22.7109375" style="272" customWidth="1"/>
    <col min="13572" max="13572" width="22.5703125" style="272" customWidth="1"/>
    <col min="13573" max="13826" width="11.42578125" style="272"/>
    <col min="13827" max="13827" width="22.7109375" style="272" customWidth="1"/>
    <col min="13828" max="13828" width="22.5703125" style="272" customWidth="1"/>
    <col min="13829" max="14082" width="11.42578125" style="272"/>
    <col min="14083" max="14083" width="22.7109375" style="272" customWidth="1"/>
    <col min="14084" max="14084" width="22.5703125" style="272" customWidth="1"/>
    <col min="14085" max="14338" width="11.42578125" style="272"/>
    <col min="14339" max="14339" width="22.7109375" style="272" customWidth="1"/>
    <col min="14340" max="14340" width="22.5703125" style="272" customWidth="1"/>
    <col min="14341" max="14594" width="11.42578125" style="272"/>
    <col min="14595" max="14595" width="22.7109375" style="272" customWidth="1"/>
    <col min="14596" max="14596" width="22.5703125" style="272" customWidth="1"/>
    <col min="14597" max="14850" width="11.42578125" style="272"/>
    <col min="14851" max="14851" width="22.7109375" style="272" customWidth="1"/>
    <col min="14852" max="14852" width="22.5703125" style="272" customWidth="1"/>
    <col min="14853" max="15106" width="11.42578125" style="272"/>
    <col min="15107" max="15107" width="22.7109375" style="272" customWidth="1"/>
    <col min="15108" max="15108" width="22.5703125" style="272" customWidth="1"/>
    <col min="15109" max="15362" width="11.42578125" style="272"/>
    <col min="15363" max="15363" width="22.7109375" style="272" customWidth="1"/>
    <col min="15364" max="15364" width="22.5703125" style="272" customWidth="1"/>
    <col min="15365" max="15618" width="11.42578125" style="272"/>
    <col min="15619" max="15619" width="22.7109375" style="272" customWidth="1"/>
    <col min="15620" max="15620" width="22.5703125" style="272" customWidth="1"/>
    <col min="15621" max="15874" width="11.42578125" style="272"/>
    <col min="15875" max="15875" width="22.7109375" style="272" customWidth="1"/>
    <col min="15876" max="15876" width="22.5703125" style="272" customWidth="1"/>
    <col min="15877" max="16130" width="11.42578125" style="272"/>
    <col min="16131" max="16131" width="22.7109375" style="272" customWidth="1"/>
    <col min="16132" max="16132" width="22.5703125" style="272" customWidth="1"/>
    <col min="16133" max="16384" width="11.42578125" style="272"/>
  </cols>
  <sheetData>
    <row r="1" spans="1:6" s="20" customFormat="1" ht="63.75" customHeight="1">
      <c r="A1" s="261"/>
    </row>
    <row r="2" spans="1:6" ht="15.75">
      <c r="A2" s="273" t="s">
        <v>26</v>
      </c>
    </row>
    <row r="3" spans="1:6">
      <c r="A3" s="274"/>
    </row>
    <row r="5" spans="1:6" ht="14.25">
      <c r="B5" s="275" t="s">
        <v>607</v>
      </c>
      <c r="C5" s="276" t="s">
        <v>608</v>
      </c>
      <c r="D5" s="276" t="s">
        <v>609</v>
      </c>
      <c r="E5" s="276" t="s">
        <v>610</v>
      </c>
    </row>
    <row r="6" spans="1:6">
      <c r="B6" s="277" t="s">
        <v>484</v>
      </c>
      <c r="C6" s="277" t="s">
        <v>611</v>
      </c>
      <c r="D6" s="277" t="s">
        <v>612</v>
      </c>
      <c r="E6" s="278">
        <v>2392.35</v>
      </c>
      <c r="F6" s="279"/>
    </row>
  </sheetData>
  <pageMargins left="0.75" right="0.75" top="1" bottom="1" header="0.511811023622047" footer="0.511811023622047"/>
  <pageSetup paperSize="9" orientation="portrait" horizontalDpi="300" verticalDpi="30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sheetPr>
  <dimension ref="A1:XFD13"/>
  <sheetViews>
    <sheetView zoomScale="90" zoomScaleNormal="90" workbookViewId="0">
      <selection activeCell="E6" sqref="E6"/>
    </sheetView>
  </sheetViews>
  <sheetFormatPr baseColWidth="10" defaultColWidth="17.85546875" defaultRowHeight="12.75"/>
  <cols>
    <col min="1" max="1" width="29.5703125" style="261" customWidth="1"/>
    <col min="2" max="2" width="23.28515625" style="261" customWidth="1"/>
    <col min="3" max="257" width="17.85546875" style="261"/>
    <col min="258" max="258" width="23.28515625" style="261" customWidth="1"/>
    <col min="259" max="513" width="17.85546875" style="261"/>
    <col min="514" max="514" width="23.28515625" style="261" customWidth="1"/>
    <col min="515" max="769" width="17.85546875" style="261"/>
    <col min="770" max="770" width="23.28515625" style="261" customWidth="1"/>
    <col min="771" max="1025" width="17.85546875" style="261"/>
    <col min="1026" max="1026" width="23.28515625" style="261" customWidth="1"/>
    <col min="1027" max="1281" width="17.85546875" style="261"/>
    <col min="1282" max="1282" width="23.28515625" style="261" customWidth="1"/>
    <col min="1283" max="1537" width="17.85546875" style="261"/>
    <col min="1538" max="1538" width="23.28515625" style="261" customWidth="1"/>
    <col min="1539" max="1793" width="17.85546875" style="261"/>
    <col min="1794" max="1794" width="23.28515625" style="261" customWidth="1"/>
    <col min="1795" max="2049" width="17.85546875" style="261"/>
    <col min="2050" max="2050" width="23.28515625" style="261" customWidth="1"/>
    <col min="2051" max="2305" width="17.85546875" style="261"/>
    <col min="2306" max="2306" width="23.28515625" style="261" customWidth="1"/>
    <col min="2307" max="2561" width="17.85546875" style="261"/>
    <col min="2562" max="2562" width="23.28515625" style="261" customWidth="1"/>
    <col min="2563" max="2817" width="17.85546875" style="261"/>
    <col min="2818" max="2818" width="23.28515625" style="261" customWidth="1"/>
    <col min="2819" max="3073" width="17.85546875" style="261"/>
    <col min="3074" max="3074" width="23.28515625" style="261" customWidth="1"/>
    <col min="3075" max="3329" width="17.85546875" style="261"/>
    <col min="3330" max="3330" width="23.28515625" style="261" customWidth="1"/>
    <col min="3331" max="3585" width="17.85546875" style="261"/>
    <col min="3586" max="3586" width="23.28515625" style="261" customWidth="1"/>
    <col min="3587" max="3841" width="17.85546875" style="261"/>
    <col min="3842" max="3842" width="23.28515625" style="261" customWidth="1"/>
    <col min="3843" max="4097" width="17.85546875" style="261"/>
    <col min="4098" max="4098" width="23.28515625" style="261" customWidth="1"/>
    <col min="4099" max="4353" width="17.85546875" style="261"/>
    <col min="4354" max="4354" width="23.28515625" style="261" customWidth="1"/>
    <col min="4355" max="4609" width="17.85546875" style="261"/>
    <col min="4610" max="4610" width="23.28515625" style="261" customWidth="1"/>
    <col min="4611" max="4865" width="17.85546875" style="261"/>
    <col min="4866" max="4866" width="23.28515625" style="261" customWidth="1"/>
    <col min="4867" max="5121" width="17.85546875" style="261"/>
    <col min="5122" max="5122" width="23.28515625" style="261" customWidth="1"/>
    <col min="5123" max="5377" width="17.85546875" style="261"/>
    <col min="5378" max="5378" width="23.28515625" style="261" customWidth="1"/>
    <col min="5379" max="5633" width="17.85546875" style="261"/>
    <col min="5634" max="5634" width="23.28515625" style="261" customWidth="1"/>
    <col min="5635" max="5889" width="17.85546875" style="261"/>
    <col min="5890" max="5890" width="23.28515625" style="261" customWidth="1"/>
    <col min="5891" max="6145" width="17.85546875" style="261"/>
    <col min="6146" max="6146" width="23.28515625" style="261" customWidth="1"/>
    <col min="6147" max="6401" width="17.85546875" style="261"/>
    <col min="6402" max="6402" width="23.28515625" style="261" customWidth="1"/>
    <col min="6403" max="6657" width="17.85546875" style="261"/>
    <col min="6658" max="6658" width="23.28515625" style="261" customWidth="1"/>
    <col min="6659" max="6913" width="17.85546875" style="261"/>
    <col min="6914" max="6914" width="23.28515625" style="261" customWidth="1"/>
    <col min="6915" max="7169" width="17.85546875" style="261"/>
    <col min="7170" max="7170" width="23.28515625" style="261" customWidth="1"/>
    <col min="7171" max="7425" width="17.85546875" style="261"/>
    <col min="7426" max="7426" width="23.28515625" style="261" customWidth="1"/>
    <col min="7427" max="7681" width="17.85546875" style="261"/>
    <col min="7682" max="7682" width="23.28515625" style="261" customWidth="1"/>
    <col min="7683" max="7937" width="17.85546875" style="261"/>
    <col min="7938" max="7938" width="23.28515625" style="261" customWidth="1"/>
    <col min="7939" max="8193" width="17.85546875" style="261"/>
    <col min="8194" max="8194" width="23.28515625" style="261" customWidth="1"/>
    <col min="8195" max="8449" width="17.85546875" style="261"/>
    <col min="8450" max="8450" width="23.28515625" style="261" customWidth="1"/>
    <col min="8451" max="8705" width="17.85546875" style="261"/>
    <col min="8706" max="8706" width="23.28515625" style="261" customWidth="1"/>
    <col min="8707" max="8961" width="17.85546875" style="261"/>
    <col min="8962" max="8962" width="23.28515625" style="261" customWidth="1"/>
    <col min="8963" max="9217" width="17.85546875" style="261"/>
    <col min="9218" max="9218" width="23.28515625" style="261" customWidth="1"/>
    <col min="9219" max="9473" width="17.85546875" style="261"/>
    <col min="9474" max="9474" width="23.28515625" style="261" customWidth="1"/>
    <col min="9475" max="9729" width="17.85546875" style="261"/>
    <col min="9730" max="9730" width="23.28515625" style="261" customWidth="1"/>
    <col min="9731" max="9985" width="17.85546875" style="261"/>
    <col min="9986" max="9986" width="23.28515625" style="261" customWidth="1"/>
    <col min="9987" max="10241" width="17.85546875" style="261"/>
    <col min="10242" max="10242" width="23.28515625" style="261" customWidth="1"/>
    <col min="10243" max="10497" width="17.85546875" style="261"/>
    <col min="10498" max="10498" width="23.28515625" style="261" customWidth="1"/>
    <col min="10499" max="10753" width="17.85546875" style="261"/>
    <col min="10754" max="10754" width="23.28515625" style="261" customWidth="1"/>
    <col min="10755" max="11009" width="17.85546875" style="261"/>
    <col min="11010" max="11010" width="23.28515625" style="261" customWidth="1"/>
    <col min="11011" max="11265" width="17.85546875" style="261"/>
    <col min="11266" max="11266" width="23.28515625" style="261" customWidth="1"/>
    <col min="11267" max="11521" width="17.85546875" style="261"/>
    <col min="11522" max="11522" width="23.28515625" style="261" customWidth="1"/>
    <col min="11523" max="11777" width="17.85546875" style="261"/>
    <col min="11778" max="11778" width="23.28515625" style="261" customWidth="1"/>
    <col min="11779" max="12033" width="17.85546875" style="261"/>
    <col min="12034" max="12034" width="23.28515625" style="261" customWidth="1"/>
    <col min="12035" max="12289" width="17.85546875" style="261"/>
    <col min="12290" max="12290" width="23.28515625" style="261" customWidth="1"/>
    <col min="12291" max="12545" width="17.85546875" style="261"/>
    <col min="12546" max="12546" width="23.28515625" style="261" customWidth="1"/>
    <col min="12547" max="12801" width="17.85546875" style="261"/>
    <col min="12802" max="12802" width="23.28515625" style="261" customWidth="1"/>
    <col min="12803" max="13057" width="17.85546875" style="261"/>
    <col min="13058" max="13058" width="23.28515625" style="261" customWidth="1"/>
    <col min="13059" max="13313" width="17.85546875" style="261"/>
    <col min="13314" max="13314" width="23.28515625" style="261" customWidth="1"/>
    <col min="13315" max="13569" width="17.85546875" style="261"/>
    <col min="13570" max="13570" width="23.28515625" style="261" customWidth="1"/>
    <col min="13571" max="13825" width="17.85546875" style="261"/>
    <col min="13826" max="13826" width="23.28515625" style="261" customWidth="1"/>
    <col min="13827" max="14081" width="17.85546875" style="261"/>
    <col min="14082" max="14082" width="23.28515625" style="261" customWidth="1"/>
    <col min="14083" max="14337" width="17.85546875" style="261"/>
    <col min="14338" max="14338" width="23.28515625" style="261" customWidth="1"/>
    <col min="14339" max="14593" width="17.85546875" style="261"/>
    <col min="14594" max="14594" width="23.28515625" style="261" customWidth="1"/>
    <col min="14595" max="14849" width="17.85546875" style="261"/>
    <col min="14850" max="14850" width="23.28515625" style="261" customWidth="1"/>
    <col min="14851" max="15105" width="17.85546875" style="261"/>
    <col min="15106" max="15106" width="23.28515625" style="261" customWidth="1"/>
    <col min="15107" max="15361" width="17.85546875" style="261"/>
    <col min="15362" max="15362" width="23.28515625" style="261" customWidth="1"/>
    <col min="15363" max="15617" width="17.85546875" style="261"/>
    <col min="15618" max="15618" width="23.28515625" style="261" customWidth="1"/>
    <col min="15619" max="15873" width="17.85546875" style="261"/>
    <col min="15874" max="15874" width="23.28515625" style="261" customWidth="1"/>
    <col min="15875" max="16129" width="17.85546875" style="261"/>
    <col min="16130" max="16130" width="23.28515625" style="261" customWidth="1"/>
    <col min="16131" max="16384" width="17.85546875" style="261"/>
  </cols>
  <sheetData>
    <row r="1" spans="1:5 16131:16384" s="20" customFormat="1" ht="55.5" customHeight="1"/>
    <row r="2" spans="1:5 16131:16384" ht="15.75">
      <c r="A2" s="273" t="s">
        <v>27</v>
      </c>
    </row>
    <row r="3" spans="1:5 16131:16384">
      <c r="A3" s="274"/>
    </row>
    <row r="4" spans="1:5 16131:16384">
      <c r="A4" s="274"/>
    </row>
    <row r="5" spans="1:5 16131:16384" s="264" customFormat="1">
      <c r="E5" s="280"/>
      <c r="WVK5" s="261"/>
      <c r="WVL5" s="261"/>
      <c r="WVM5" s="261"/>
      <c r="WVN5" s="261"/>
      <c r="WVO5" s="261"/>
      <c r="WVP5" s="261"/>
      <c r="WVQ5" s="261"/>
      <c r="WVR5" s="261"/>
      <c r="WVS5" s="261"/>
      <c r="WVT5" s="261"/>
      <c r="WVU5" s="261"/>
      <c r="WVV5" s="261"/>
      <c r="WVW5" s="261"/>
      <c r="WVX5" s="261"/>
      <c r="WVY5" s="261"/>
      <c r="WVZ5" s="261"/>
      <c r="WWA5" s="261"/>
      <c r="WWB5" s="261"/>
      <c r="WWC5" s="261"/>
      <c r="WWD5" s="261"/>
      <c r="WWE5" s="261"/>
      <c r="WWF5" s="261"/>
      <c r="WWG5" s="261"/>
      <c r="WWH5" s="261"/>
      <c r="WWI5" s="261"/>
      <c r="WWJ5" s="261"/>
      <c r="WWK5" s="261"/>
      <c r="WWL5" s="261"/>
      <c r="WWM5" s="261"/>
      <c r="WWN5" s="261"/>
      <c r="WWO5" s="261"/>
      <c r="WWP5" s="261"/>
      <c r="WWQ5" s="261"/>
      <c r="WWR5" s="261"/>
      <c r="WWS5" s="261"/>
      <c r="WWT5" s="261"/>
      <c r="WWU5" s="261"/>
      <c r="WWV5" s="261"/>
      <c r="WWW5" s="261"/>
      <c r="WWX5" s="261"/>
      <c r="WWY5" s="261"/>
      <c r="WWZ5" s="261"/>
      <c r="WXA5" s="261"/>
      <c r="WXB5" s="261"/>
      <c r="WXC5" s="261"/>
      <c r="WXD5" s="261"/>
      <c r="WXE5" s="261"/>
      <c r="WXF5" s="261"/>
      <c r="WXG5" s="261"/>
      <c r="WXH5" s="261"/>
      <c r="WXI5" s="261"/>
      <c r="WXJ5" s="261"/>
      <c r="WXK5" s="261"/>
      <c r="WXL5" s="261"/>
      <c r="WXM5" s="261"/>
      <c r="WXN5" s="261"/>
      <c r="WXO5" s="261"/>
      <c r="WXP5" s="261"/>
      <c r="WXQ5" s="261"/>
      <c r="WXR5" s="261"/>
      <c r="WXS5" s="261"/>
      <c r="WXT5" s="261"/>
      <c r="WXU5" s="261"/>
      <c r="WXV5" s="261"/>
      <c r="WXW5" s="261"/>
      <c r="WXX5" s="261"/>
      <c r="WXY5" s="261"/>
      <c r="WXZ5" s="261"/>
      <c r="WYA5" s="261"/>
      <c r="WYB5" s="261"/>
      <c r="WYC5" s="261"/>
      <c r="WYD5" s="261"/>
      <c r="WYE5" s="261"/>
      <c r="WYF5" s="261"/>
      <c r="WYG5" s="261"/>
      <c r="WYH5" s="261"/>
      <c r="WYI5" s="261"/>
      <c r="WYJ5" s="261"/>
      <c r="WYK5" s="261"/>
      <c r="WYL5" s="261"/>
      <c r="WYM5" s="261"/>
      <c r="WYN5" s="261"/>
      <c r="WYO5" s="261"/>
      <c r="WYP5" s="261"/>
      <c r="WYQ5" s="261"/>
      <c r="WYR5" s="261"/>
      <c r="WYS5" s="261"/>
      <c r="WYT5" s="261"/>
      <c r="WYU5" s="261"/>
      <c r="WYV5" s="261"/>
      <c r="WYW5" s="261"/>
      <c r="WYX5" s="261"/>
      <c r="WYY5" s="261"/>
      <c r="WYZ5" s="261"/>
      <c r="WZA5" s="261"/>
      <c r="WZB5" s="261"/>
      <c r="WZC5" s="261"/>
      <c r="WZD5" s="261"/>
      <c r="WZE5" s="261"/>
      <c r="WZF5" s="261"/>
      <c r="WZG5" s="261"/>
      <c r="WZH5" s="261"/>
      <c r="WZI5" s="261"/>
      <c r="WZJ5" s="261"/>
      <c r="WZK5" s="261"/>
      <c r="WZL5" s="261"/>
      <c r="WZM5" s="261"/>
      <c r="WZN5" s="261"/>
      <c r="WZO5" s="261"/>
      <c r="WZP5" s="261"/>
      <c r="WZQ5" s="261"/>
      <c r="WZR5" s="261"/>
      <c r="WZS5" s="261"/>
      <c r="WZT5" s="261"/>
      <c r="WZU5" s="261"/>
      <c r="WZV5" s="261"/>
      <c r="WZW5" s="261"/>
      <c r="WZX5" s="261"/>
      <c r="WZY5" s="261"/>
      <c r="WZZ5" s="261"/>
      <c r="XAA5" s="261"/>
      <c r="XAB5" s="261"/>
      <c r="XAC5" s="261"/>
      <c r="XAD5" s="261"/>
      <c r="XAE5" s="261"/>
      <c r="XAF5" s="261"/>
      <c r="XAG5" s="261"/>
      <c r="XAH5" s="261"/>
      <c r="XAI5" s="261"/>
      <c r="XAJ5" s="261"/>
      <c r="XAK5" s="261"/>
      <c r="XAL5" s="261"/>
      <c r="XAM5" s="261"/>
      <c r="XAN5" s="261"/>
      <c r="XAO5" s="261"/>
      <c r="XAP5" s="261"/>
      <c r="XAQ5" s="261"/>
      <c r="XAR5" s="261"/>
      <c r="XAS5" s="261"/>
      <c r="XAT5" s="261"/>
      <c r="XAU5" s="261"/>
      <c r="XAV5" s="261"/>
      <c r="XAW5" s="261"/>
      <c r="XAX5" s="261"/>
      <c r="XAY5" s="261"/>
      <c r="XAZ5" s="261"/>
      <c r="XBA5" s="261"/>
      <c r="XBB5" s="261"/>
      <c r="XBC5" s="261"/>
      <c r="XBD5" s="261"/>
      <c r="XBE5" s="261"/>
      <c r="XBF5" s="261"/>
      <c r="XBG5" s="261"/>
      <c r="XBH5" s="261"/>
      <c r="XBI5" s="261"/>
      <c r="XBJ5" s="261"/>
      <c r="XBK5" s="261"/>
      <c r="XBL5" s="261"/>
      <c r="XBM5" s="261"/>
      <c r="XBN5" s="261"/>
      <c r="XBO5" s="261"/>
      <c r="XBP5" s="261"/>
      <c r="XBQ5" s="261"/>
      <c r="XBR5" s="261"/>
      <c r="XBS5" s="261"/>
      <c r="XBT5" s="261"/>
      <c r="XBU5" s="261"/>
      <c r="XBV5" s="261"/>
      <c r="XBW5" s="261"/>
      <c r="XBX5" s="261"/>
      <c r="XBY5" s="261"/>
      <c r="XBZ5" s="261"/>
      <c r="XCA5" s="261"/>
      <c r="XCB5" s="261"/>
      <c r="XCC5" s="261"/>
      <c r="XCD5" s="261"/>
      <c r="XCE5" s="261"/>
      <c r="XCF5" s="261"/>
      <c r="XCG5" s="261"/>
      <c r="XCH5" s="261"/>
      <c r="XCI5" s="261"/>
      <c r="XCJ5" s="261"/>
      <c r="XCK5" s="261"/>
      <c r="XCL5" s="261"/>
      <c r="XCM5" s="261"/>
      <c r="XCN5" s="261"/>
      <c r="XCO5" s="261"/>
      <c r="XCP5" s="261"/>
      <c r="XCQ5" s="261"/>
      <c r="XCR5" s="261"/>
      <c r="XCS5" s="261"/>
      <c r="XCT5" s="261"/>
      <c r="XCU5" s="261"/>
      <c r="XCV5" s="261"/>
      <c r="XCW5" s="261"/>
      <c r="XCX5" s="261"/>
      <c r="XCY5" s="261"/>
      <c r="XCZ5" s="261"/>
      <c r="XDA5" s="261"/>
      <c r="XDB5" s="261"/>
      <c r="XDC5" s="261"/>
      <c r="XDD5" s="261"/>
      <c r="XDE5" s="261"/>
      <c r="XDF5" s="261"/>
      <c r="XDG5" s="261"/>
      <c r="XDH5" s="261"/>
      <c r="XDI5" s="261"/>
      <c r="XDJ5" s="261"/>
      <c r="XDK5" s="261"/>
      <c r="XDL5" s="261"/>
      <c r="XDM5" s="261"/>
      <c r="XDN5" s="261"/>
      <c r="XDO5" s="261"/>
      <c r="XDP5" s="261"/>
      <c r="XDQ5" s="261"/>
      <c r="XDR5" s="261"/>
      <c r="XDS5" s="261"/>
      <c r="XDT5" s="261"/>
      <c r="XDU5" s="261"/>
      <c r="XDV5" s="261"/>
      <c r="XDW5" s="261"/>
      <c r="XDX5" s="261"/>
      <c r="XDY5" s="261"/>
      <c r="XDZ5" s="261"/>
      <c r="XEA5" s="261"/>
      <c r="XEB5" s="261"/>
      <c r="XEC5" s="261"/>
      <c r="XED5" s="261"/>
      <c r="XEE5" s="261"/>
      <c r="XEF5" s="261"/>
      <c r="XEG5" s="261"/>
      <c r="XEH5" s="261"/>
      <c r="XEI5" s="261"/>
      <c r="XEJ5" s="261"/>
      <c r="XEK5" s="261"/>
      <c r="XEL5" s="261"/>
      <c r="XEM5" s="261"/>
      <c r="XEN5" s="261"/>
      <c r="XEO5" s="261"/>
      <c r="XEP5" s="261"/>
      <c r="XEQ5" s="261"/>
      <c r="XER5" s="261"/>
      <c r="XES5" s="261"/>
      <c r="XET5" s="261"/>
      <c r="XEU5" s="261"/>
      <c r="XEV5" s="261"/>
      <c r="XEW5" s="261"/>
      <c r="XEX5" s="261"/>
      <c r="XEY5" s="261"/>
      <c r="XEZ5" s="261"/>
      <c r="XFA5" s="261"/>
      <c r="XFB5" s="261"/>
      <c r="XFC5" s="261"/>
      <c r="XFD5" s="261"/>
    </row>
    <row r="6" spans="1:5 16131:16384" s="264" customFormat="1" ht="14.25">
      <c r="A6" s="830" t="s">
        <v>613</v>
      </c>
      <c r="B6" s="830"/>
      <c r="C6" s="831" t="s">
        <v>607</v>
      </c>
      <c r="D6" s="831"/>
      <c r="E6" s="282" t="s">
        <v>614</v>
      </c>
      <c r="WVK6" s="261"/>
      <c r="WVL6" s="261"/>
      <c r="WVM6" s="261"/>
      <c r="WVN6" s="261"/>
      <c r="WVO6" s="261"/>
      <c r="WVP6" s="261"/>
      <c r="WVQ6" s="261"/>
      <c r="WVR6" s="261"/>
      <c r="WVS6" s="261"/>
      <c r="WVT6" s="261"/>
      <c r="WVU6" s="261"/>
      <c r="WVV6" s="261"/>
      <c r="WVW6" s="261"/>
      <c r="WVX6" s="261"/>
      <c r="WVY6" s="261"/>
      <c r="WVZ6" s="261"/>
      <c r="WWA6" s="261"/>
      <c r="WWB6" s="261"/>
      <c r="WWC6" s="261"/>
      <c r="WWD6" s="261"/>
      <c r="WWE6" s="261"/>
      <c r="WWF6" s="261"/>
      <c r="WWG6" s="261"/>
      <c r="WWH6" s="261"/>
      <c r="WWI6" s="261"/>
      <c r="WWJ6" s="261"/>
      <c r="WWK6" s="261"/>
      <c r="WWL6" s="261"/>
      <c r="WWM6" s="261"/>
      <c r="WWN6" s="261"/>
      <c r="WWO6" s="261"/>
      <c r="WWP6" s="261"/>
      <c r="WWQ6" s="261"/>
      <c r="WWR6" s="261"/>
      <c r="WWS6" s="261"/>
      <c r="WWT6" s="261"/>
      <c r="WWU6" s="261"/>
      <c r="WWV6" s="261"/>
      <c r="WWW6" s="261"/>
      <c r="WWX6" s="261"/>
      <c r="WWY6" s="261"/>
      <c r="WWZ6" s="261"/>
      <c r="WXA6" s="261"/>
      <c r="WXB6" s="261"/>
      <c r="WXC6" s="261"/>
      <c r="WXD6" s="261"/>
      <c r="WXE6" s="261"/>
      <c r="WXF6" s="261"/>
      <c r="WXG6" s="261"/>
      <c r="WXH6" s="261"/>
      <c r="WXI6" s="261"/>
      <c r="WXJ6" s="261"/>
      <c r="WXK6" s="261"/>
      <c r="WXL6" s="261"/>
      <c r="WXM6" s="261"/>
      <c r="WXN6" s="261"/>
      <c r="WXO6" s="261"/>
      <c r="WXP6" s="261"/>
      <c r="WXQ6" s="261"/>
      <c r="WXR6" s="261"/>
      <c r="WXS6" s="261"/>
      <c r="WXT6" s="261"/>
      <c r="WXU6" s="261"/>
      <c r="WXV6" s="261"/>
      <c r="WXW6" s="261"/>
      <c r="WXX6" s="261"/>
      <c r="WXY6" s="261"/>
      <c r="WXZ6" s="261"/>
      <c r="WYA6" s="261"/>
      <c r="WYB6" s="261"/>
      <c r="WYC6" s="261"/>
      <c r="WYD6" s="261"/>
      <c r="WYE6" s="261"/>
      <c r="WYF6" s="261"/>
      <c r="WYG6" s="261"/>
      <c r="WYH6" s="261"/>
      <c r="WYI6" s="261"/>
      <c r="WYJ6" s="261"/>
      <c r="WYK6" s="261"/>
      <c r="WYL6" s="261"/>
      <c r="WYM6" s="261"/>
      <c r="WYN6" s="261"/>
      <c r="WYO6" s="261"/>
      <c r="WYP6" s="261"/>
      <c r="WYQ6" s="261"/>
      <c r="WYR6" s="261"/>
      <c r="WYS6" s="261"/>
      <c r="WYT6" s="261"/>
      <c r="WYU6" s="261"/>
      <c r="WYV6" s="261"/>
      <c r="WYW6" s="261"/>
      <c r="WYX6" s="261"/>
      <c r="WYY6" s="261"/>
      <c r="WYZ6" s="261"/>
      <c r="WZA6" s="261"/>
      <c r="WZB6" s="261"/>
      <c r="WZC6" s="261"/>
      <c r="WZD6" s="261"/>
      <c r="WZE6" s="261"/>
      <c r="WZF6" s="261"/>
      <c r="WZG6" s="261"/>
      <c r="WZH6" s="261"/>
      <c r="WZI6" s="261"/>
      <c r="WZJ6" s="261"/>
      <c r="WZK6" s="261"/>
      <c r="WZL6" s="261"/>
      <c r="WZM6" s="261"/>
      <c r="WZN6" s="261"/>
      <c r="WZO6" s="261"/>
      <c r="WZP6" s="261"/>
      <c r="WZQ6" s="261"/>
      <c r="WZR6" s="261"/>
      <c r="WZS6" s="261"/>
      <c r="WZT6" s="261"/>
      <c r="WZU6" s="261"/>
      <c r="WZV6" s="261"/>
      <c r="WZW6" s="261"/>
      <c r="WZX6" s="261"/>
      <c r="WZY6" s="261"/>
      <c r="WZZ6" s="261"/>
      <c r="XAA6" s="261"/>
      <c r="XAB6" s="261"/>
      <c r="XAC6" s="261"/>
      <c r="XAD6" s="261"/>
      <c r="XAE6" s="261"/>
      <c r="XAF6" s="261"/>
      <c r="XAG6" s="261"/>
      <c r="XAH6" s="261"/>
      <c r="XAI6" s="261"/>
      <c r="XAJ6" s="261"/>
      <c r="XAK6" s="261"/>
      <c r="XAL6" s="261"/>
      <c r="XAM6" s="261"/>
      <c r="XAN6" s="261"/>
      <c r="XAO6" s="261"/>
      <c r="XAP6" s="261"/>
      <c r="XAQ6" s="261"/>
      <c r="XAR6" s="261"/>
      <c r="XAS6" s="261"/>
      <c r="XAT6" s="261"/>
      <c r="XAU6" s="261"/>
      <c r="XAV6" s="261"/>
      <c r="XAW6" s="261"/>
      <c r="XAX6" s="261"/>
      <c r="XAY6" s="261"/>
      <c r="XAZ6" s="261"/>
      <c r="XBA6" s="261"/>
      <c r="XBB6" s="261"/>
      <c r="XBC6" s="261"/>
      <c r="XBD6" s="261"/>
      <c r="XBE6" s="261"/>
      <c r="XBF6" s="261"/>
      <c r="XBG6" s="261"/>
      <c r="XBH6" s="261"/>
      <c r="XBI6" s="261"/>
      <c r="XBJ6" s="261"/>
      <c r="XBK6" s="261"/>
      <c r="XBL6" s="261"/>
      <c r="XBM6" s="261"/>
      <c r="XBN6" s="261"/>
      <c r="XBO6" s="261"/>
      <c r="XBP6" s="261"/>
      <c r="XBQ6" s="261"/>
      <c r="XBR6" s="261"/>
      <c r="XBS6" s="261"/>
      <c r="XBT6" s="261"/>
      <c r="XBU6" s="261"/>
      <c r="XBV6" s="261"/>
      <c r="XBW6" s="261"/>
      <c r="XBX6" s="261"/>
      <c r="XBY6" s="261"/>
      <c r="XBZ6" s="261"/>
      <c r="XCA6" s="261"/>
      <c r="XCB6" s="261"/>
      <c r="XCC6" s="261"/>
      <c r="XCD6" s="261"/>
      <c r="XCE6" s="261"/>
      <c r="XCF6" s="261"/>
      <c r="XCG6" s="261"/>
      <c r="XCH6" s="261"/>
      <c r="XCI6" s="261"/>
      <c r="XCJ6" s="261"/>
      <c r="XCK6" s="261"/>
      <c r="XCL6" s="261"/>
      <c r="XCM6" s="261"/>
      <c r="XCN6" s="261"/>
      <c r="XCO6" s="261"/>
      <c r="XCP6" s="261"/>
      <c r="XCQ6" s="261"/>
      <c r="XCR6" s="261"/>
      <c r="XCS6" s="261"/>
      <c r="XCT6" s="261"/>
      <c r="XCU6" s="261"/>
      <c r="XCV6" s="261"/>
      <c r="XCW6" s="261"/>
      <c r="XCX6" s="261"/>
      <c r="XCY6" s="261"/>
      <c r="XCZ6" s="261"/>
      <c r="XDA6" s="261"/>
      <c r="XDB6" s="261"/>
      <c r="XDC6" s="261"/>
      <c r="XDD6" s="261"/>
      <c r="XDE6" s="261"/>
      <c r="XDF6" s="261"/>
      <c r="XDG6" s="261"/>
      <c r="XDH6" s="261"/>
      <c r="XDI6" s="261"/>
      <c r="XDJ6" s="261"/>
      <c r="XDK6" s="261"/>
      <c r="XDL6" s="261"/>
      <c r="XDM6" s="261"/>
      <c r="XDN6" s="261"/>
      <c r="XDO6" s="261"/>
      <c r="XDP6" s="261"/>
      <c r="XDQ6" s="261"/>
      <c r="XDR6" s="261"/>
      <c r="XDS6" s="261"/>
      <c r="XDT6" s="261"/>
      <c r="XDU6" s="261"/>
      <c r="XDV6" s="261"/>
      <c r="XDW6" s="261"/>
      <c r="XDX6" s="261"/>
      <c r="XDY6" s="261"/>
      <c r="XDZ6" s="261"/>
      <c r="XEA6" s="261"/>
      <c r="XEB6" s="261"/>
      <c r="XEC6" s="261"/>
      <c r="XED6" s="261"/>
      <c r="XEE6" s="261"/>
      <c r="XEF6" s="261"/>
      <c r="XEG6" s="261"/>
      <c r="XEH6" s="261"/>
      <c r="XEI6" s="261"/>
      <c r="XEJ6" s="261"/>
      <c r="XEK6" s="261"/>
      <c r="XEL6" s="261"/>
      <c r="XEM6" s="261"/>
      <c r="XEN6" s="261"/>
      <c r="XEO6" s="261"/>
      <c r="XEP6" s="261"/>
      <c r="XEQ6" s="261"/>
      <c r="XER6" s="261"/>
      <c r="XES6" s="261"/>
      <c r="XET6" s="261"/>
      <c r="XEU6" s="261"/>
      <c r="XEV6" s="261"/>
      <c r="XEW6" s="261"/>
      <c r="XEX6" s="261"/>
      <c r="XEY6" s="261"/>
      <c r="XEZ6" s="261"/>
      <c r="XFA6" s="261"/>
      <c r="XFB6" s="261"/>
      <c r="XFC6" s="261"/>
      <c r="XFD6" s="261"/>
    </row>
    <row r="7" spans="1:5 16131:16384">
      <c r="A7" s="832" t="s">
        <v>615</v>
      </c>
      <c r="B7" s="832" t="s">
        <v>616</v>
      </c>
      <c r="C7" s="832" t="s">
        <v>617</v>
      </c>
      <c r="D7" s="832"/>
      <c r="E7" s="283">
        <v>2280.92</v>
      </c>
    </row>
    <row r="8" spans="1:5 16131:16384">
      <c r="A8" s="832" t="s">
        <v>618</v>
      </c>
      <c r="B8" s="832"/>
      <c r="C8" s="832" t="s">
        <v>597</v>
      </c>
      <c r="D8" s="832"/>
      <c r="E8" s="284">
        <v>1620</v>
      </c>
    </row>
    <row r="9" spans="1:5 16131:16384">
      <c r="A9" s="832" t="s">
        <v>619</v>
      </c>
      <c r="B9" s="832"/>
      <c r="C9" s="832" t="s">
        <v>597</v>
      </c>
      <c r="D9" s="832"/>
      <c r="E9" s="284">
        <v>4860</v>
      </c>
    </row>
    <row r="10" spans="1:5 16131:16384">
      <c r="A10" s="832" t="s">
        <v>620</v>
      </c>
      <c r="B10" s="832"/>
      <c r="C10" s="832" t="s">
        <v>597</v>
      </c>
      <c r="D10" s="832"/>
      <c r="E10" s="285">
        <v>20314</v>
      </c>
    </row>
    <row r="11" spans="1:5 16131:16384">
      <c r="C11" s="286"/>
    </row>
    <row r="12" spans="1:5 16131:16384">
      <c r="C12" s="286"/>
    </row>
    <row r="13" spans="1:5 16131:16384">
      <c r="C13" s="286"/>
    </row>
  </sheetData>
  <mergeCells count="10">
    <mergeCell ref="A9:B9"/>
    <mergeCell ref="C9:D9"/>
    <mergeCell ref="A10:B10"/>
    <mergeCell ref="C10:D10"/>
    <mergeCell ref="A6:B6"/>
    <mergeCell ref="C6:D6"/>
    <mergeCell ref="A7:B7"/>
    <mergeCell ref="C7:D7"/>
    <mergeCell ref="A8:B8"/>
    <mergeCell ref="C8:D8"/>
  </mergeCells>
  <pageMargins left="1.45" right="0.75" top="0.69027777777777799" bottom="1" header="0.511811023622047" footer="0.511811023622047"/>
  <pageSetup paperSize="9" orientation="landscape" horizontalDpi="300" verticalDpi="30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sheetPr>
  <dimension ref="A1:XFD65"/>
  <sheetViews>
    <sheetView zoomScale="90" zoomScaleNormal="90" workbookViewId="0">
      <selection activeCell="C8" sqref="C8"/>
    </sheetView>
  </sheetViews>
  <sheetFormatPr baseColWidth="10" defaultColWidth="12.7109375" defaultRowHeight="12.75"/>
  <cols>
    <col min="1" max="1" width="44.7109375" style="261" customWidth="1"/>
    <col min="2" max="2" width="19.140625" style="261" customWidth="1"/>
    <col min="3" max="3" width="94.85546875" style="261" customWidth="1"/>
    <col min="4" max="4" width="40.140625" style="261" customWidth="1"/>
    <col min="5" max="254" width="12.7109375" style="261"/>
    <col min="255" max="255" width="47.28515625" style="261" customWidth="1"/>
    <col min="256" max="256" width="12.7109375" style="261"/>
    <col min="257" max="257" width="8" style="261" customWidth="1"/>
    <col min="258" max="258" width="77.28515625" style="261" customWidth="1"/>
    <col min="259" max="259" width="15.28515625" style="261" customWidth="1"/>
    <col min="260" max="260" width="35.85546875" style="261" customWidth="1"/>
    <col min="261" max="510" width="12.7109375" style="261"/>
    <col min="511" max="511" width="47.28515625" style="261" customWidth="1"/>
    <col min="512" max="512" width="12.7109375" style="261"/>
    <col min="513" max="513" width="8" style="261" customWidth="1"/>
    <col min="514" max="514" width="77.28515625" style="261" customWidth="1"/>
    <col min="515" max="515" width="15.28515625" style="261" customWidth="1"/>
    <col min="516" max="516" width="35.85546875" style="261" customWidth="1"/>
    <col min="517" max="766" width="12.7109375" style="261"/>
    <col min="767" max="767" width="47.28515625" style="261" customWidth="1"/>
    <col min="768" max="768" width="12.7109375" style="261"/>
    <col min="769" max="769" width="8" style="261" customWidth="1"/>
    <col min="770" max="770" width="77.28515625" style="261" customWidth="1"/>
    <col min="771" max="771" width="15.28515625" style="261" customWidth="1"/>
    <col min="772" max="772" width="35.85546875" style="261" customWidth="1"/>
    <col min="773" max="1022" width="12.7109375" style="261"/>
    <col min="1023" max="1023" width="47.28515625" style="261" customWidth="1"/>
    <col min="1024" max="1024" width="12.7109375" style="261"/>
    <col min="1025" max="1025" width="8" style="261" customWidth="1"/>
    <col min="1026" max="1026" width="77.28515625" style="261" customWidth="1"/>
    <col min="1027" max="1027" width="15.28515625" style="261" customWidth="1"/>
    <col min="1028" max="1028" width="35.85546875" style="261" customWidth="1"/>
    <col min="1029" max="1278" width="12.7109375" style="261"/>
    <col min="1279" max="1279" width="47.28515625" style="261" customWidth="1"/>
    <col min="1280" max="1280" width="12.7109375" style="261"/>
    <col min="1281" max="1281" width="8" style="261" customWidth="1"/>
    <col min="1282" max="1282" width="77.28515625" style="261" customWidth="1"/>
    <col min="1283" max="1283" width="15.28515625" style="261" customWidth="1"/>
    <col min="1284" max="1284" width="35.85546875" style="261" customWidth="1"/>
    <col min="1285" max="1534" width="12.7109375" style="261"/>
    <col min="1535" max="1535" width="47.28515625" style="261" customWidth="1"/>
    <col min="1536" max="1536" width="12.7109375" style="261"/>
    <col min="1537" max="1537" width="8" style="261" customWidth="1"/>
    <col min="1538" max="1538" width="77.28515625" style="261" customWidth="1"/>
    <col min="1539" max="1539" width="15.28515625" style="261" customWidth="1"/>
    <col min="1540" max="1540" width="35.85546875" style="261" customWidth="1"/>
    <col min="1541" max="1790" width="12.7109375" style="261"/>
    <col min="1791" max="1791" width="47.28515625" style="261" customWidth="1"/>
    <col min="1792" max="1792" width="12.7109375" style="261"/>
    <col min="1793" max="1793" width="8" style="261" customWidth="1"/>
    <col min="1794" max="1794" width="77.28515625" style="261" customWidth="1"/>
    <col min="1795" max="1795" width="15.28515625" style="261" customWidth="1"/>
    <col min="1796" max="1796" width="35.85546875" style="261" customWidth="1"/>
    <col min="1797" max="2046" width="12.7109375" style="261"/>
    <col min="2047" max="2047" width="47.28515625" style="261" customWidth="1"/>
    <col min="2048" max="2048" width="12.7109375" style="261"/>
    <col min="2049" max="2049" width="8" style="261" customWidth="1"/>
    <col min="2050" max="2050" width="77.28515625" style="261" customWidth="1"/>
    <col min="2051" max="2051" width="15.28515625" style="261" customWidth="1"/>
    <col min="2052" max="2052" width="35.85546875" style="261" customWidth="1"/>
    <col min="2053" max="2302" width="12.7109375" style="261"/>
    <col min="2303" max="2303" width="47.28515625" style="261" customWidth="1"/>
    <col min="2304" max="2304" width="12.7109375" style="261"/>
    <col min="2305" max="2305" width="8" style="261" customWidth="1"/>
    <col min="2306" max="2306" width="77.28515625" style="261" customWidth="1"/>
    <col min="2307" max="2307" width="15.28515625" style="261" customWidth="1"/>
    <col min="2308" max="2308" width="35.85546875" style="261" customWidth="1"/>
    <col min="2309" max="2558" width="12.7109375" style="261"/>
    <col min="2559" max="2559" width="47.28515625" style="261" customWidth="1"/>
    <col min="2560" max="2560" width="12.7109375" style="261"/>
    <col min="2561" max="2561" width="8" style="261" customWidth="1"/>
    <col min="2562" max="2562" width="77.28515625" style="261" customWidth="1"/>
    <col min="2563" max="2563" width="15.28515625" style="261" customWidth="1"/>
    <col min="2564" max="2564" width="35.85546875" style="261" customWidth="1"/>
    <col min="2565" max="2814" width="12.7109375" style="261"/>
    <col min="2815" max="2815" width="47.28515625" style="261" customWidth="1"/>
    <col min="2816" max="2816" width="12.7109375" style="261"/>
    <col min="2817" max="2817" width="8" style="261" customWidth="1"/>
    <col min="2818" max="2818" width="77.28515625" style="261" customWidth="1"/>
    <col min="2819" max="2819" width="15.28515625" style="261" customWidth="1"/>
    <col min="2820" max="2820" width="35.85546875" style="261" customWidth="1"/>
    <col min="2821" max="3070" width="12.7109375" style="261"/>
    <col min="3071" max="3071" width="47.28515625" style="261" customWidth="1"/>
    <col min="3072" max="3072" width="12.7109375" style="261"/>
    <col min="3073" max="3073" width="8" style="261" customWidth="1"/>
    <col min="3074" max="3074" width="77.28515625" style="261" customWidth="1"/>
    <col min="3075" max="3075" width="15.28515625" style="261" customWidth="1"/>
    <col min="3076" max="3076" width="35.85546875" style="261" customWidth="1"/>
    <col min="3077" max="3326" width="12.7109375" style="261"/>
    <col min="3327" max="3327" width="47.28515625" style="261" customWidth="1"/>
    <col min="3328" max="3328" width="12.7109375" style="261"/>
    <col min="3329" max="3329" width="8" style="261" customWidth="1"/>
    <col min="3330" max="3330" width="77.28515625" style="261" customWidth="1"/>
    <col min="3331" max="3331" width="15.28515625" style="261" customWidth="1"/>
    <col min="3332" max="3332" width="35.85546875" style="261" customWidth="1"/>
    <col min="3333" max="3582" width="12.7109375" style="261"/>
    <col min="3583" max="3583" width="47.28515625" style="261" customWidth="1"/>
    <col min="3584" max="3584" width="12.7109375" style="261"/>
    <col min="3585" max="3585" width="8" style="261" customWidth="1"/>
    <col min="3586" max="3586" width="77.28515625" style="261" customWidth="1"/>
    <col min="3587" max="3587" width="15.28515625" style="261" customWidth="1"/>
    <col min="3588" max="3588" width="35.85546875" style="261" customWidth="1"/>
    <col min="3589" max="3838" width="12.7109375" style="261"/>
    <col min="3839" max="3839" width="47.28515625" style="261" customWidth="1"/>
    <col min="3840" max="3840" width="12.7109375" style="261"/>
    <col min="3841" max="3841" width="8" style="261" customWidth="1"/>
    <col min="3842" max="3842" width="77.28515625" style="261" customWidth="1"/>
    <col min="3843" max="3843" width="15.28515625" style="261" customWidth="1"/>
    <col min="3844" max="3844" width="35.85546875" style="261" customWidth="1"/>
    <col min="3845" max="4094" width="12.7109375" style="261"/>
    <col min="4095" max="4095" width="47.28515625" style="261" customWidth="1"/>
    <col min="4096" max="4096" width="12.7109375" style="261"/>
    <col min="4097" max="4097" width="8" style="261" customWidth="1"/>
    <col min="4098" max="4098" width="77.28515625" style="261" customWidth="1"/>
    <col min="4099" max="4099" width="15.28515625" style="261" customWidth="1"/>
    <col min="4100" max="4100" width="35.85546875" style="261" customWidth="1"/>
    <col min="4101" max="4350" width="12.7109375" style="261"/>
    <col min="4351" max="4351" width="47.28515625" style="261" customWidth="1"/>
    <col min="4352" max="4352" width="12.7109375" style="261"/>
    <col min="4353" max="4353" width="8" style="261" customWidth="1"/>
    <col min="4354" max="4354" width="77.28515625" style="261" customWidth="1"/>
    <col min="4355" max="4355" width="15.28515625" style="261" customWidth="1"/>
    <col min="4356" max="4356" width="35.85546875" style="261" customWidth="1"/>
    <col min="4357" max="4606" width="12.7109375" style="261"/>
    <col min="4607" max="4607" width="47.28515625" style="261" customWidth="1"/>
    <col min="4608" max="4608" width="12.7109375" style="261"/>
    <col min="4609" max="4609" width="8" style="261" customWidth="1"/>
    <col min="4610" max="4610" width="77.28515625" style="261" customWidth="1"/>
    <col min="4611" max="4611" width="15.28515625" style="261" customWidth="1"/>
    <col min="4612" max="4612" width="35.85546875" style="261" customWidth="1"/>
    <col min="4613" max="4862" width="12.7109375" style="261"/>
    <col min="4863" max="4863" width="47.28515625" style="261" customWidth="1"/>
    <col min="4864" max="4864" width="12.7109375" style="261"/>
    <col min="4865" max="4865" width="8" style="261" customWidth="1"/>
    <col min="4866" max="4866" width="77.28515625" style="261" customWidth="1"/>
    <col min="4867" max="4867" width="15.28515625" style="261" customWidth="1"/>
    <col min="4868" max="4868" width="35.85546875" style="261" customWidth="1"/>
    <col min="4869" max="5118" width="12.7109375" style="261"/>
    <col min="5119" max="5119" width="47.28515625" style="261" customWidth="1"/>
    <col min="5120" max="5120" width="12.7109375" style="261"/>
    <col min="5121" max="5121" width="8" style="261" customWidth="1"/>
    <col min="5122" max="5122" width="77.28515625" style="261" customWidth="1"/>
    <col min="5123" max="5123" width="15.28515625" style="261" customWidth="1"/>
    <col min="5124" max="5124" width="35.85546875" style="261" customWidth="1"/>
    <col min="5125" max="5374" width="12.7109375" style="261"/>
    <col min="5375" max="5375" width="47.28515625" style="261" customWidth="1"/>
    <col min="5376" max="5376" width="12.7109375" style="261"/>
    <col min="5377" max="5377" width="8" style="261" customWidth="1"/>
    <col min="5378" max="5378" width="77.28515625" style="261" customWidth="1"/>
    <col min="5379" max="5379" width="15.28515625" style="261" customWidth="1"/>
    <col min="5380" max="5380" width="35.85546875" style="261" customWidth="1"/>
    <col min="5381" max="5630" width="12.7109375" style="261"/>
    <col min="5631" max="5631" width="47.28515625" style="261" customWidth="1"/>
    <col min="5632" max="5632" width="12.7109375" style="261"/>
    <col min="5633" max="5633" width="8" style="261" customWidth="1"/>
    <col min="5634" max="5634" width="77.28515625" style="261" customWidth="1"/>
    <col min="5635" max="5635" width="15.28515625" style="261" customWidth="1"/>
    <col min="5636" max="5636" width="35.85546875" style="261" customWidth="1"/>
    <col min="5637" max="5886" width="12.7109375" style="261"/>
    <col min="5887" max="5887" width="47.28515625" style="261" customWidth="1"/>
    <col min="5888" max="5888" width="12.7109375" style="261"/>
    <col min="5889" max="5889" width="8" style="261" customWidth="1"/>
    <col min="5890" max="5890" width="77.28515625" style="261" customWidth="1"/>
    <col min="5891" max="5891" width="15.28515625" style="261" customWidth="1"/>
    <col min="5892" max="5892" width="35.85546875" style="261" customWidth="1"/>
    <col min="5893" max="6142" width="12.7109375" style="261"/>
    <col min="6143" max="6143" width="47.28515625" style="261" customWidth="1"/>
    <col min="6144" max="6144" width="12.7109375" style="261"/>
    <col min="6145" max="6145" width="8" style="261" customWidth="1"/>
    <col min="6146" max="6146" width="77.28515625" style="261" customWidth="1"/>
    <col min="6147" max="6147" width="15.28515625" style="261" customWidth="1"/>
    <col min="6148" max="6148" width="35.85546875" style="261" customWidth="1"/>
    <col min="6149" max="6398" width="12.7109375" style="261"/>
    <col min="6399" max="6399" width="47.28515625" style="261" customWidth="1"/>
    <col min="6400" max="6400" width="12.7109375" style="261"/>
    <col min="6401" max="6401" width="8" style="261" customWidth="1"/>
    <col min="6402" max="6402" width="77.28515625" style="261" customWidth="1"/>
    <col min="6403" max="6403" width="15.28515625" style="261" customWidth="1"/>
    <col min="6404" max="6404" width="35.85546875" style="261" customWidth="1"/>
    <col min="6405" max="6654" width="12.7109375" style="261"/>
    <col min="6655" max="6655" width="47.28515625" style="261" customWidth="1"/>
    <col min="6656" max="6656" width="12.7109375" style="261"/>
    <col min="6657" max="6657" width="8" style="261" customWidth="1"/>
    <col min="6658" max="6658" width="77.28515625" style="261" customWidth="1"/>
    <col min="6659" max="6659" width="15.28515625" style="261" customWidth="1"/>
    <col min="6660" max="6660" width="35.85546875" style="261" customWidth="1"/>
    <col min="6661" max="6910" width="12.7109375" style="261"/>
    <col min="6911" max="6911" width="47.28515625" style="261" customWidth="1"/>
    <col min="6912" max="6912" width="12.7109375" style="261"/>
    <col min="6913" max="6913" width="8" style="261" customWidth="1"/>
    <col min="6914" max="6914" width="77.28515625" style="261" customWidth="1"/>
    <col min="6915" max="6915" width="15.28515625" style="261" customWidth="1"/>
    <col min="6916" max="6916" width="35.85546875" style="261" customWidth="1"/>
    <col min="6917" max="7166" width="12.7109375" style="261"/>
    <col min="7167" max="7167" width="47.28515625" style="261" customWidth="1"/>
    <col min="7168" max="7168" width="12.7109375" style="261"/>
    <col min="7169" max="7169" width="8" style="261" customWidth="1"/>
    <col min="7170" max="7170" width="77.28515625" style="261" customWidth="1"/>
    <col min="7171" max="7171" width="15.28515625" style="261" customWidth="1"/>
    <col min="7172" max="7172" width="35.85546875" style="261" customWidth="1"/>
    <col min="7173" max="7422" width="12.7109375" style="261"/>
    <col min="7423" max="7423" width="47.28515625" style="261" customWidth="1"/>
    <col min="7424" max="7424" width="12.7109375" style="261"/>
    <col min="7425" max="7425" width="8" style="261" customWidth="1"/>
    <col min="7426" max="7426" width="77.28515625" style="261" customWidth="1"/>
    <col min="7427" max="7427" width="15.28515625" style="261" customWidth="1"/>
    <col min="7428" max="7428" width="35.85546875" style="261" customWidth="1"/>
    <col min="7429" max="7678" width="12.7109375" style="261"/>
    <col min="7679" max="7679" width="47.28515625" style="261" customWidth="1"/>
    <col min="7680" max="7680" width="12.7109375" style="261"/>
    <col min="7681" max="7681" width="8" style="261" customWidth="1"/>
    <col min="7682" max="7682" width="77.28515625" style="261" customWidth="1"/>
    <col min="7683" max="7683" width="15.28515625" style="261" customWidth="1"/>
    <col min="7684" max="7684" width="35.85546875" style="261" customWidth="1"/>
    <col min="7685" max="7934" width="12.7109375" style="261"/>
    <col min="7935" max="7935" width="47.28515625" style="261" customWidth="1"/>
    <col min="7936" max="7936" width="12.7109375" style="261"/>
    <col min="7937" max="7937" width="8" style="261" customWidth="1"/>
    <col min="7938" max="7938" width="77.28515625" style="261" customWidth="1"/>
    <col min="7939" max="7939" width="15.28515625" style="261" customWidth="1"/>
    <col min="7940" max="7940" width="35.85546875" style="261" customWidth="1"/>
    <col min="7941" max="8190" width="12.7109375" style="261"/>
    <col min="8191" max="8191" width="47.28515625" style="261" customWidth="1"/>
    <col min="8192" max="8192" width="12.7109375" style="261"/>
    <col min="8193" max="8193" width="8" style="261" customWidth="1"/>
    <col min="8194" max="8194" width="77.28515625" style="261" customWidth="1"/>
    <col min="8195" max="8195" width="15.28515625" style="261" customWidth="1"/>
    <col min="8196" max="8196" width="35.85546875" style="261" customWidth="1"/>
    <col min="8197" max="8446" width="12.7109375" style="261"/>
    <col min="8447" max="8447" width="47.28515625" style="261" customWidth="1"/>
    <col min="8448" max="8448" width="12.7109375" style="261"/>
    <col min="8449" max="8449" width="8" style="261" customWidth="1"/>
    <col min="8450" max="8450" width="77.28515625" style="261" customWidth="1"/>
    <col min="8451" max="8451" width="15.28515625" style="261" customWidth="1"/>
    <col min="8452" max="8452" width="35.85546875" style="261" customWidth="1"/>
    <col min="8453" max="8702" width="12.7109375" style="261"/>
    <col min="8703" max="8703" width="47.28515625" style="261" customWidth="1"/>
    <col min="8704" max="8704" width="12.7109375" style="261"/>
    <col min="8705" max="8705" width="8" style="261" customWidth="1"/>
    <col min="8706" max="8706" width="77.28515625" style="261" customWidth="1"/>
    <col min="8707" max="8707" width="15.28515625" style="261" customWidth="1"/>
    <col min="8708" max="8708" width="35.85546875" style="261" customWidth="1"/>
    <col min="8709" max="8958" width="12.7109375" style="261"/>
    <col min="8959" max="8959" width="47.28515625" style="261" customWidth="1"/>
    <col min="8960" max="8960" width="12.7109375" style="261"/>
    <col min="8961" max="8961" width="8" style="261" customWidth="1"/>
    <col min="8962" max="8962" width="77.28515625" style="261" customWidth="1"/>
    <col min="8963" max="8963" width="15.28515625" style="261" customWidth="1"/>
    <col min="8964" max="8964" width="35.85546875" style="261" customWidth="1"/>
    <col min="8965" max="9214" width="12.7109375" style="261"/>
    <col min="9215" max="9215" width="47.28515625" style="261" customWidth="1"/>
    <col min="9216" max="9216" width="12.7109375" style="261"/>
    <col min="9217" max="9217" width="8" style="261" customWidth="1"/>
    <col min="9218" max="9218" width="77.28515625" style="261" customWidth="1"/>
    <col min="9219" max="9219" width="15.28515625" style="261" customWidth="1"/>
    <col min="9220" max="9220" width="35.85546875" style="261" customWidth="1"/>
    <col min="9221" max="9470" width="12.7109375" style="261"/>
    <col min="9471" max="9471" width="47.28515625" style="261" customWidth="1"/>
    <col min="9472" max="9472" width="12.7109375" style="261"/>
    <col min="9473" max="9473" width="8" style="261" customWidth="1"/>
    <col min="9474" max="9474" width="77.28515625" style="261" customWidth="1"/>
    <col min="9475" max="9475" width="15.28515625" style="261" customWidth="1"/>
    <col min="9476" max="9476" width="35.85546875" style="261" customWidth="1"/>
    <col min="9477" max="9726" width="12.7109375" style="261"/>
    <col min="9727" max="9727" width="47.28515625" style="261" customWidth="1"/>
    <col min="9728" max="9728" width="12.7109375" style="261"/>
    <col min="9729" max="9729" width="8" style="261" customWidth="1"/>
    <col min="9730" max="9730" width="77.28515625" style="261" customWidth="1"/>
    <col min="9731" max="9731" width="15.28515625" style="261" customWidth="1"/>
    <col min="9732" max="9732" width="35.85546875" style="261" customWidth="1"/>
    <col min="9733" max="9982" width="12.7109375" style="261"/>
    <col min="9983" max="9983" width="47.28515625" style="261" customWidth="1"/>
    <col min="9984" max="9984" width="12.7109375" style="261"/>
    <col min="9985" max="9985" width="8" style="261" customWidth="1"/>
    <col min="9986" max="9986" width="77.28515625" style="261" customWidth="1"/>
    <col min="9987" max="9987" width="15.28515625" style="261" customWidth="1"/>
    <col min="9988" max="9988" width="35.85546875" style="261" customWidth="1"/>
    <col min="9989" max="10238" width="12.7109375" style="261"/>
    <col min="10239" max="10239" width="47.28515625" style="261" customWidth="1"/>
    <col min="10240" max="10240" width="12.7109375" style="261"/>
    <col min="10241" max="10241" width="8" style="261" customWidth="1"/>
    <col min="10242" max="10242" width="77.28515625" style="261" customWidth="1"/>
    <col min="10243" max="10243" width="15.28515625" style="261" customWidth="1"/>
    <col min="10244" max="10244" width="35.85546875" style="261" customWidth="1"/>
    <col min="10245" max="10494" width="12.7109375" style="261"/>
    <col min="10495" max="10495" width="47.28515625" style="261" customWidth="1"/>
    <col min="10496" max="10496" width="12.7109375" style="261"/>
    <col min="10497" max="10497" width="8" style="261" customWidth="1"/>
    <col min="10498" max="10498" width="77.28515625" style="261" customWidth="1"/>
    <col min="10499" max="10499" width="15.28515625" style="261" customWidth="1"/>
    <col min="10500" max="10500" width="35.85546875" style="261" customWidth="1"/>
    <col min="10501" max="10750" width="12.7109375" style="261"/>
    <col min="10751" max="10751" width="47.28515625" style="261" customWidth="1"/>
    <col min="10752" max="10752" width="12.7109375" style="261"/>
    <col min="10753" max="10753" width="8" style="261" customWidth="1"/>
    <col min="10754" max="10754" width="77.28515625" style="261" customWidth="1"/>
    <col min="10755" max="10755" width="15.28515625" style="261" customWidth="1"/>
    <col min="10756" max="10756" width="35.85546875" style="261" customWidth="1"/>
    <col min="10757" max="11006" width="12.7109375" style="261"/>
    <col min="11007" max="11007" width="47.28515625" style="261" customWidth="1"/>
    <col min="11008" max="11008" width="12.7109375" style="261"/>
    <col min="11009" max="11009" width="8" style="261" customWidth="1"/>
    <col min="11010" max="11010" width="77.28515625" style="261" customWidth="1"/>
    <col min="11011" max="11011" width="15.28515625" style="261" customWidth="1"/>
    <col min="11012" max="11012" width="35.85546875" style="261" customWidth="1"/>
    <col min="11013" max="11262" width="12.7109375" style="261"/>
    <col min="11263" max="11263" width="47.28515625" style="261" customWidth="1"/>
    <col min="11264" max="11264" width="12.7109375" style="261"/>
    <col min="11265" max="11265" width="8" style="261" customWidth="1"/>
    <col min="11266" max="11266" width="77.28515625" style="261" customWidth="1"/>
    <col min="11267" max="11267" width="15.28515625" style="261" customWidth="1"/>
    <col min="11268" max="11268" width="35.85546875" style="261" customWidth="1"/>
    <col min="11269" max="11518" width="12.7109375" style="261"/>
    <col min="11519" max="11519" width="47.28515625" style="261" customWidth="1"/>
    <col min="11520" max="11520" width="12.7109375" style="261"/>
    <col min="11521" max="11521" width="8" style="261" customWidth="1"/>
    <col min="11522" max="11522" width="77.28515625" style="261" customWidth="1"/>
    <col min="11523" max="11523" width="15.28515625" style="261" customWidth="1"/>
    <col min="11524" max="11524" width="35.85546875" style="261" customWidth="1"/>
    <col min="11525" max="11774" width="12.7109375" style="261"/>
    <col min="11775" max="11775" width="47.28515625" style="261" customWidth="1"/>
    <col min="11776" max="11776" width="12.7109375" style="261"/>
    <col min="11777" max="11777" width="8" style="261" customWidth="1"/>
    <col min="11778" max="11778" width="77.28515625" style="261" customWidth="1"/>
    <col min="11779" max="11779" width="15.28515625" style="261" customWidth="1"/>
    <col min="11780" max="11780" width="35.85546875" style="261" customWidth="1"/>
    <col min="11781" max="12030" width="12.7109375" style="261"/>
    <col min="12031" max="12031" width="47.28515625" style="261" customWidth="1"/>
    <col min="12032" max="12032" width="12.7109375" style="261"/>
    <col min="12033" max="12033" width="8" style="261" customWidth="1"/>
    <col min="12034" max="12034" width="77.28515625" style="261" customWidth="1"/>
    <col min="12035" max="12035" width="15.28515625" style="261" customWidth="1"/>
    <col min="12036" max="12036" width="35.85546875" style="261" customWidth="1"/>
    <col min="12037" max="12286" width="12.7109375" style="261"/>
    <col min="12287" max="12287" width="47.28515625" style="261" customWidth="1"/>
    <col min="12288" max="12288" width="12.7109375" style="261"/>
    <col min="12289" max="12289" width="8" style="261" customWidth="1"/>
    <col min="12290" max="12290" width="77.28515625" style="261" customWidth="1"/>
    <col min="12291" max="12291" width="15.28515625" style="261" customWidth="1"/>
    <col min="12292" max="12292" width="35.85546875" style="261" customWidth="1"/>
    <col min="12293" max="12542" width="12.7109375" style="261"/>
    <col min="12543" max="12543" width="47.28515625" style="261" customWidth="1"/>
    <col min="12544" max="12544" width="12.7109375" style="261"/>
    <col min="12545" max="12545" width="8" style="261" customWidth="1"/>
    <col min="12546" max="12546" width="77.28515625" style="261" customWidth="1"/>
    <col min="12547" max="12547" width="15.28515625" style="261" customWidth="1"/>
    <col min="12548" max="12548" width="35.85546875" style="261" customWidth="1"/>
    <col min="12549" max="12798" width="12.7109375" style="261"/>
    <col min="12799" max="12799" width="47.28515625" style="261" customWidth="1"/>
    <col min="12800" max="12800" width="12.7109375" style="261"/>
    <col min="12801" max="12801" width="8" style="261" customWidth="1"/>
    <col min="12802" max="12802" width="77.28515625" style="261" customWidth="1"/>
    <col min="12803" max="12803" width="15.28515625" style="261" customWidth="1"/>
    <col min="12804" max="12804" width="35.85546875" style="261" customWidth="1"/>
    <col min="12805" max="13054" width="12.7109375" style="261"/>
    <col min="13055" max="13055" width="47.28515625" style="261" customWidth="1"/>
    <col min="13056" max="13056" width="12.7109375" style="261"/>
    <col min="13057" max="13057" width="8" style="261" customWidth="1"/>
    <col min="13058" max="13058" width="77.28515625" style="261" customWidth="1"/>
    <col min="13059" max="13059" width="15.28515625" style="261" customWidth="1"/>
    <col min="13060" max="13060" width="35.85546875" style="261" customWidth="1"/>
    <col min="13061" max="13310" width="12.7109375" style="261"/>
    <col min="13311" max="13311" width="47.28515625" style="261" customWidth="1"/>
    <col min="13312" max="13312" width="12.7109375" style="261"/>
    <col min="13313" max="13313" width="8" style="261" customWidth="1"/>
    <col min="13314" max="13314" width="77.28515625" style="261" customWidth="1"/>
    <col min="13315" max="13315" width="15.28515625" style="261" customWidth="1"/>
    <col min="13316" max="13316" width="35.85546875" style="261" customWidth="1"/>
    <col min="13317" max="13566" width="12.7109375" style="261"/>
    <col min="13567" max="13567" width="47.28515625" style="261" customWidth="1"/>
    <col min="13568" max="13568" width="12.7109375" style="261"/>
    <col min="13569" max="13569" width="8" style="261" customWidth="1"/>
    <col min="13570" max="13570" width="77.28515625" style="261" customWidth="1"/>
    <col min="13571" max="13571" width="15.28515625" style="261" customWidth="1"/>
    <col min="13572" max="13572" width="35.85546875" style="261" customWidth="1"/>
    <col min="13573" max="13822" width="12.7109375" style="261"/>
    <col min="13823" max="13823" width="47.28515625" style="261" customWidth="1"/>
    <col min="13824" max="13824" width="12.7109375" style="261"/>
    <col min="13825" max="13825" width="8" style="261" customWidth="1"/>
    <col min="13826" max="13826" width="77.28515625" style="261" customWidth="1"/>
    <col min="13827" max="13827" width="15.28515625" style="261" customWidth="1"/>
    <col min="13828" max="13828" width="35.85546875" style="261" customWidth="1"/>
    <col min="13829" max="14078" width="12.7109375" style="261"/>
    <col min="14079" max="14079" width="47.28515625" style="261" customWidth="1"/>
    <col min="14080" max="14080" width="12.7109375" style="261"/>
    <col min="14081" max="14081" width="8" style="261" customWidth="1"/>
    <col min="14082" max="14082" width="77.28515625" style="261" customWidth="1"/>
    <col min="14083" max="14083" width="15.28515625" style="261" customWidth="1"/>
    <col min="14084" max="14084" width="35.85546875" style="261" customWidth="1"/>
    <col min="14085" max="14334" width="12.7109375" style="261"/>
    <col min="14335" max="14335" width="47.28515625" style="261" customWidth="1"/>
    <col min="14336" max="14336" width="12.7109375" style="261"/>
    <col min="14337" max="14337" width="8" style="261" customWidth="1"/>
    <col min="14338" max="14338" width="77.28515625" style="261" customWidth="1"/>
    <col min="14339" max="14339" width="15.28515625" style="261" customWidth="1"/>
    <col min="14340" max="14340" width="35.85546875" style="261" customWidth="1"/>
    <col min="14341" max="14590" width="12.7109375" style="261"/>
    <col min="14591" max="14591" width="47.28515625" style="261" customWidth="1"/>
    <col min="14592" max="14592" width="12.7109375" style="261"/>
    <col min="14593" max="14593" width="8" style="261" customWidth="1"/>
    <col min="14594" max="14594" width="77.28515625" style="261" customWidth="1"/>
    <col min="14595" max="14595" width="15.28515625" style="261" customWidth="1"/>
    <col min="14596" max="14596" width="35.85546875" style="261" customWidth="1"/>
    <col min="14597" max="14846" width="12.7109375" style="261"/>
    <col min="14847" max="14847" width="47.28515625" style="261" customWidth="1"/>
    <col min="14848" max="14848" width="12.7109375" style="261"/>
    <col min="14849" max="14849" width="8" style="261" customWidth="1"/>
    <col min="14850" max="14850" width="77.28515625" style="261" customWidth="1"/>
    <col min="14851" max="14851" width="15.28515625" style="261" customWidth="1"/>
    <col min="14852" max="14852" width="35.85546875" style="261" customWidth="1"/>
    <col min="14853" max="15102" width="12.7109375" style="261"/>
    <col min="15103" max="15103" width="47.28515625" style="261" customWidth="1"/>
    <col min="15104" max="15104" width="12.7109375" style="261"/>
    <col min="15105" max="15105" width="8" style="261" customWidth="1"/>
    <col min="15106" max="15106" width="77.28515625" style="261" customWidth="1"/>
    <col min="15107" max="15107" width="15.28515625" style="261" customWidth="1"/>
    <col min="15108" max="15108" width="35.85546875" style="261" customWidth="1"/>
    <col min="15109" max="15358" width="12.7109375" style="261"/>
    <col min="15359" max="15359" width="47.28515625" style="261" customWidth="1"/>
    <col min="15360" max="15360" width="12.7109375" style="261"/>
    <col min="15361" max="15361" width="8" style="261" customWidth="1"/>
    <col min="15362" max="15362" width="77.28515625" style="261" customWidth="1"/>
    <col min="15363" max="15363" width="15.28515625" style="261" customWidth="1"/>
    <col min="15364" max="15364" width="35.85546875" style="261" customWidth="1"/>
    <col min="15365" max="15614" width="12.7109375" style="261"/>
    <col min="15615" max="15615" width="47.28515625" style="261" customWidth="1"/>
    <col min="15616" max="15616" width="12.7109375" style="261"/>
    <col min="15617" max="15617" width="8" style="261" customWidth="1"/>
    <col min="15618" max="15618" width="77.28515625" style="261" customWidth="1"/>
    <col min="15619" max="15619" width="15.28515625" style="261" customWidth="1"/>
    <col min="15620" max="15620" width="35.85546875" style="261" customWidth="1"/>
    <col min="15621" max="15870" width="12.7109375" style="261"/>
    <col min="15871" max="15871" width="47.28515625" style="261" customWidth="1"/>
    <col min="15872" max="15872" width="12.7109375" style="261"/>
    <col min="15873" max="15873" width="8" style="261" customWidth="1"/>
    <col min="15874" max="15874" width="77.28515625" style="261" customWidth="1"/>
    <col min="15875" max="15875" width="15.28515625" style="261" customWidth="1"/>
    <col min="15876" max="15876" width="35.85546875" style="261" customWidth="1"/>
    <col min="15877" max="16126" width="12.7109375" style="261"/>
    <col min="16127" max="16127" width="47.28515625" style="261" customWidth="1"/>
    <col min="16128" max="16128" width="12.7109375" style="261"/>
    <col min="16129" max="16129" width="8" style="261" customWidth="1"/>
    <col min="16130" max="16130" width="77.28515625" style="261" customWidth="1"/>
    <col min="16131" max="16131" width="15.28515625" style="261" customWidth="1"/>
    <col min="16132" max="16132" width="35.85546875" style="261" customWidth="1"/>
    <col min="16133" max="16384" width="12.7109375" style="261"/>
  </cols>
  <sheetData>
    <row r="1" spans="1:4 16133:16384" s="20" customFormat="1" ht="81.2" customHeight="1"/>
    <row r="2" spans="1:4 16133:16384" ht="15.75">
      <c r="A2" s="273" t="s">
        <v>28</v>
      </c>
      <c r="B2" s="287"/>
    </row>
    <row r="3" spans="1:4 16133:16384">
      <c r="A3" s="274"/>
    </row>
    <row r="4" spans="1:4 16133:16384">
      <c r="A4" s="274"/>
    </row>
    <row r="5" spans="1:4 16133:16384" s="264" customFormat="1">
      <c r="A5" s="281" t="s">
        <v>607</v>
      </c>
      <c r="B5" s="281" t="s">
        <v>608</v>
      </c>
      <c r="C5" s="281" t="s">
        <v>621</v>
      </c>
      <c r="D5" s="281" t="s">
        <v>425</v>
      </c>
      <c r="WVM5" s="261"/>
      <c r="WVN5" s="261"/>
      <c r="WVO5" s="261"/>
      <c r="WVP5" s="261"/>
      <c r="WVQ5" s="261"/>
      <c r="WVR5" s="261"/>
      <c r="WVS5" s="261"/>
      <c r="WVT5" s="261"/>
      <c r="WVU5" s="261"/>
      <c r="WVV5" s="261"/>
      <c r="WVW5" s="261"/>
      <c r="WVX5" s="261"/>
      <c r="WVY5" s="261"/>
      <c r="WVZ5" s="261"/>
      <c r="WWA5" s="261"/>
      <c r="WWB5" s="261"/>
      <c r="WWC5" s="261"/>
      <c r="WWD5" s="261"/>
      <c r="WWE5" s="261"/>
      <c r="WWF5" s="261"/>
      <c r="WWG5" s="261"/>
      <c r="WWH5" s="261"/>
      <c r="WWI5" s="261"/>
      <c r="WWJ5" s="261"/>
      <c r="WWK5" s="261"/>
      <c r="WWL5" s="261"/>
      <c r="WWM5" s="261"/>
      <c r="WWN5" s="261"/>
      <c r="WWO5" s="261"/>
      <c r="WWP5" s="261"/>
      <c r="WWQ5" s="261"/>
      <c r="WWR5" s="261"/>
      <c r="WWS5" s="261"/>
      <c r="WWT5" s="261"/>
      <c r="WWU5" s="261"/>
      <c r="WWV5" s="261"/>
      <c r="WWW5" s="261"/>
      <c r="WWX5" s="261"/>
      <c r="WWY5" s="261"/>
      <c r="WWZ5" s="261"/>
      <c r="WXA5" s="261"/>
      <c r="WXB5" s="261"/>
      <c r="WXC5" s="261"/>
      <c r="WXD5" s="261"/>
      <c r="WXE5" s="261"/>
      <c r="WXF5" s="261"/>
      <c r="WXG5" s="261"/>
      <c r="WXH5" s="261"/>
      <c r="WXI5" s="261"/>
      <c r="WXJ5" s="261"/>
      <c r="WXK5" s="261"/>
      <c r="WXL5" s="261"/>
      <c r="WXM5" s="261"/>
      <c r="WXN5" s="261"/>
      <c r="WXO5" s="261"/>
      <c r="WXP5" s="261"/>
      <c r="WXQ5" s="261"/>
      <c r="WXR5" s="261"/>
      <c r="WXS5" s="261"/>
      <c r="WXT5" s="261"/>
      <c r="WXU5" s="261"/>
      <c r="WXV5" s="261"/>
      <c r="WXW5" s="261"/>
      <c r="WXX5" s="261"/>
      <c r="WXY5" s="261"/>
      <c r="WXZ5" s="261"/>
      <c r="WYA5" s="261"/>
      <c r="WYB5" s="261"/>
      <c r="WYC5" s="261"/>
      <c r="WYD5" s="261"/>
      <c r="WYE5" s="261"/>
      <c r="WYF5" s="261"/>
      <c r="WYG5" s="261"/>
      <c r="WYH5" s="261"/>
      <c r="WYI5" s="261"/>
      <c r="WYJ5" s="261"/>
      <c r="WYK5" s="261"/>
      <c r="WYL5" s="261"/>
      <c r="WYM5" s="261"/>
      <c r="WYN5" s="261"/>
      <c r="WYO5" s="261"/>
      <c r="WYP5" s="261"/>
      <c r="WYQ5" s="261"/>
      <c r="WYR5" s="261"/>
      <c r="WYS5" s="261"/>
      <c r="WYT5" s="261"/>
      <c r="WYU5" s="261"/>
      <c r="WYV5" s="261"/>
      <c r="WYW5" s="261"/>
      <c r="WYX5" s="261"/>
      <c r="WYY5" s="261"/>
      <c r="WYZ5" s="261"/>
      <c r="WZA5" s="261"/>
      <c r="WZB5" s="261"/>
      <c r="WZC5" s="261"/>
      <c r="WZD5" s="261"/>
      <c r="WZE5" s="261"/>
      <c r="WZF5" s="261"/>
      <c r="WZG5" s="261"/>
      <c r="WZH5" s="261"/>
      <c r="WZI5" s="261"/>
      <c r="WZJ5" s="261"/>
      <c r="WZK5" s="261"/>
      <c r="WZL5" s="261"/>
      <c r="WZM5" s="261"/>
      <c r="WZN5" s="261"/>
      <c r="WZO5" s="261"/>
      <c r="WZP5" s="261"/>
      <c r="WZQ5" s="261"/>
      <c r="WZR5" s="261"/>
      <c r="WZS5" s="261"/>
      <c r="WZT5" s="261"/>
      <c r="WZU5" s="261"/>
      <c r="WZV5" s="261"/>
      <c r="WZW5" s="261"/>
      <c r="WZX5" s="261"/>
      <c r="WZY5" s="261"/>
      <c r="WZZ5" s="261"/>
      <c r="XAA5" s="261"/>
      <c r="XAB5" s="261"/>
      <c r="XAC5" s="261"/>
      <c r="XAD5" s="261"/>
      <c r="XAE5" s="261"/>
      <c r="XAF5" s="261"/>
      <c r="XAG5" s="261"/>
      <c r="XAH5" s="261"/>
      <c r="XAI5" s="261"/>
      <c r="XAJ5" s="261"/>
      <c r="XAK5" s="261"/>
      <c r="XAL5" s="261"/>
      <c r="XAM5" s="261"/>
      <c r="XAN5" s="261"/>
      <c r="XAO5" s="261"/>
      <c r="XAP5" s="261"/>
      <c r="XAQ5" s="261"/>
      <c r="XAR5" s="261"/>
      <c r="XAS5" s="261"/>
      <c r="XAT5" s="261"/>
      <c r="XAU5" s="261"/>
      <c r="XAV5" s="261"/>
      <c r="XAW5" s="261"/>
      <c r="XAX5" s="261"/>
      <c r="XAY5" s="261"/>
      <c r="XAZ5" s="261"/>
      <c r="XBA5" s="261"/>
      <c r="XBB5" s="261"/>
      <c r="XBC5" s="261"/>
      <c r="XBD5" s="261"/>
      <c r="XBE5" s="261"/>
      <c r="XBF5" s="261"/>
      <c r="XBG5" s="261"/>
      <c r="XBH5" s="261"/>
      <c r="XBI5" s="261"/>
      <c r="XBJ5" s="261"/>
      <c r="XBK5" s="261"/>
      <c r="XBL5" s="261"/>
      <c r="XBM5" s="261"/>
      <c r="XBN5" s="261"/>
      <c r="XBO5" s="261"/>
      <c r="XBP5" s="261"/>
      <c r="XBQ5" s="261"/>
      <c r="XBR5" s="261"/>
      <c r="XBS5" s="261"/>
      <c r="XBT5" s="261"/>
      <c r="XBU5" s="261"/>
      <c r="XBV5" s="261"/>
      <c r="XBW5" s="261"/>
      <c r="XBX5" s="261"/>
      <c r="XBY5" s="261"/>
      <c r="XBZ5" s="261"/>
      <c r="XCA5" s="261"/>
      <c r="XCB5" s="261"/>
      <c r="XCC5" s="261"/>
      <c r="XCD5" s="261"/>
      <c r="XCE5" s="261"/>
      <c r="XCF5" s="261"/>
      <c r="XCG5" s="261"/>
      <c r="XCH5" s="261"/>
      <c r="XCI5" s="261"/>
      <c r="XCJ5" s="261"/>
      <c r="XCK5" s="261"/>
      <c r="XCL5" s="261"/>
      <c r="XCM5" s="261"/>
      <c r="XCN5" s="261"/>
      <c r="XCO5" s="261"/>
      <c r="XCP5" s="261"/>
      <c r="XCQ5" s="261"/>
      <c r="XCR5" s="261"/>
      <c r="XCS5" s="261"/>
      <c r="XCT5" s="261"/>
      <c r="XCU5" s="261"/>
      <c r="XCV5" s="261"/>
      <c r="XCW5" s="261"/>
      <c r="XCX5" s="261"/>
      <c r="XCY5" s="261"/>
      <c r="XCZ5" s="261"/>
      <c r="XDA5" s="261"/>
      <c r="XDB5" s="261"/>
      <c r="XDC5" s="261"/>
      <c r="XDD5" s="261"/>
      <c r="XDE5" s="261"/>
      <c r="XDF5" s="261"/>
      <c r="XDG5" s="261"/>
      <c r="XDH5" s="261"/>
      <c r="XDI5" s="261"/>
      <c r="XDJ5" s="261"/>
      <c r="XDK5" s="261"/>
      <c r="XDL5" s="261"/>
      <c r="XDM5" s="261"/>
      <c r="XDN5" s="261"/>
      <c r="XDO5" s="261"/>
      <c r="XDP5" s="261"/>
      <c r="XDQ5" s="261"/>
      <c r="XDR5" s="261"/>
      <c r="XDS5" s="261"/>
      <c r="XDT5" s="261"/>
      <c r="XDU5" s="261"/>
      <c r="XDV5" s="261"/>
      <c r="XDW5" s="261"/>
      <c r="XDX5" s="261"/>
      <c r="XDY5" s="261"/>
      <c r="XDZ5" s="261"/>
      <c r="XEA5" s="261"/>
      <c r="XEB5" s="261"/>
      <c r="XEC5" s="261"/>
      <c r="XED5" s="261"/>
      <c r="XEE5" s="261"/>
      <c r="XEF5" s="261"/>
      <c r="XEG5" s="261"/>
      <c r="XEH5" s="261"/>
      <c r="XEI5" s="261"/>
      <c r="XEJ5" s="261"/>
      <c r="XEK5" s="261"/>
      <c r="XEL5" s="261"/>
      <c r="XEM5" s="261"/>
      <c r="XEN5" s="261"/>
      <c r="XEO5" s="261"/>
      <c r="XEP5" s="261"/>
      <c r="XEQ5" s="261"/>
      <c r="XER5" s="261"/>
      <c r="XES5" s="261"/>
      <c r="XET5" s="261"/>
      <c r="XEU5" s="261"/>
      <c r="XEV5" s="261"/>
      <c r="XEW5" s="261"/>
      <c r="XEX5" s="261"/>
      <c r="XEY5" s="261"/>
      <c r="XEZ5" s="261"/>
      <c r="XFA5" s="261"/>
      <c r="XFB5" s="261"/>
      <c r="XFC5" s="261"/>
      <c r="XFD5" s="261"/>
    </row>
    <row r="6" spans="1:4 16133:16384" s="264" customFormat="1" ht="14.25">
      <c r="A6" s="288" t="s">
        <v>479</v>
      </c>
      <c r="B6" s="288" t="s">
        <v>622</v>
      </c>
      <c r="C6" s="289" t="s">
        <v>623</v>
      </c>
      <c r="D6" s="288" t="s">
        <v>624</v>
      </c>
      <c r="WVM6" s="261"/>
      <c r="WVN6" s="261"/>
      <c r="WVO6" s="261"/>
      <c r="WVP6" s="261"/>
      <c r="WVQ6" s="261"/>
      <c r="WVR6" s="261"/>
      <c r="WVS6" s="261"/>
      <c r="WVT6" s="261"/>
      <c r="WVU6" s="261"/>
      <c r="WVV6" s="261"/>
      <c r="WVW6" s="261"/>
      <c r="WVX6" s="261"/>
      <c r="WVY6" s="261"/>
      <c r="WVZ6" s="261"/>
      <c r="WWA6" s="261"/>
      <c r="WWB6" s="261"/>
      <c r="WWC6" s="261"/>
      <c r="WWD6" s="261"/>
      <c r="WWE6" s="261"/>
      <c r="WWF6" s="261"/>
      <c r="WWG6" s="261"/>
      <c r="WWH6" s="261"/>
      <c r="WWI6" s="261"/>
      <c r="WWJ6" s="261"/>
      <c r="WWK6" s="261"/>
      <c r="WWL6" s="261"/>
      <c r="WWM6" s="261"/>
      <c r="WWN6" s="261"/>
      <c r="WWO6" s="261"/>
      <c r="WWP6" s="261"/>
      <c r="WWQ6" s="261"/>
      <c r="WWR6" s="261"/>
      <c r="WWS6" s="261"/>
      <c r="WWT6" s="261"/>
      <c r="WWU6" s="261"/>
      <c r="WWV6" s="261"/>
      <c r="WWW6" s="261"/>
      <c r="WWX6" s="261"/>
      <c r="WWY6" s="261"/>
      <c r="WWZ6" s="261"/>
      <c r="WXA6" s="261"/>
      <c r="WXB6" s="261"/>
      <c r="WXC6" s="261"/>
      <c r="WXD6" s="261"/>
      <c r="WXE6" s="261"/>
      <c r="WXF6" s="261"/>
      <c r="WXG6" s="261"/>
      <c r="WXH6" s="261"/>
      <c r="WXI6" s="261"/>
      <c r="WXJ6" s="261"/>
      <c r="WXK6" s="261"/>
      <c r="WXL6" s="261"/>
      <c r="WXM6" s="261"/>
      <c r="WXN6" s="261"/>
      <c r="WXO6" s="261"/>
      <c r="WXP6" s="261"/>
      <c r="WXQ6" s="261"/>
      <c r="WXR6" s="261"/>
      <c r="WXS6" s="261"/>
      <c r="WXT6" s="261"/>
      <c r="WXU6" s="261"/>
      <c r="WXV6" s="261"/>
      <c r="WXW6" s="261"/>
      <c r="WXX6" s="261"/>
      <c r="WXY6" s="261"/>
      <c r="WXZ6" s="261"/>
      <c r="WYA6" s="261"/>
      <c r="WYB6" s="261"/>
      <c r="WYC6" s="261"/>
      <c r="WYD6" s="261"/>
      <c r="WYE6" s="261"/>
      <c r="WYF6" s="261"/>
      <c r="WYG6" s="261"/>
      <c r="WYH6" s="261"/>
      <c r="WYI6" s="261"/>
      <c r="WYJ6" s="261"/>
      <c r="WYK6" s="261"/>
      <c r="WYL6" s="261"/>
      <c r="WYM6" s="261"/>
      <c r="WYN6" s="261"/>
      <c r="WYO6" s="261"/>
      <c r="WYP6" s="261"/>
      <c r="WYQ6" s="261"/>
      <c r="WYR6" s="261"/>
      <c r="WYS6" s="261"/>
      <c r="WYT6" s="261"/>
      <c r="WYU6" s="261"/>
      <c r="WYV6" s="261"/>
      <c r="WYW6" s="261"/>
      <c r="WYX6" s="261"/>
      <c r="WYY6" s="261"/>
      <c r="WYZ6" s="261"/>
      <c r="WZA6" s="261"/>
      <c r="WZB6" s="261"/>
      <c r="WZC6" s="261"/>
      <c r="WZD6" s="261"/>
      <c r="WZE6" s="261"/>
      <c r="WZF6" s="261"/>
      <c r="WZG6" s="261"/>
      <c r="WZH6" s="261"/>
      <c r="WZI6" s="261"/>
      <c r="WZJ6" s="261"/>
      <c r="WZK6" s="261"/>
      <c r="WZL6" s="261"/>
      <c r="WZM6" s="261"/>
      <c r="WZN6" s="261"/>
      <c r="WZO6" s="261"/>
      <c r="WZP6" s="261"/>
      <c r="WZQ6" s="261"/>
      <c r="WZR6" s="261"/>
      <c r="WZS6" s="261"/>
      <c r="WZT6" s="261"/>
      <c r="WZU6" s="261"/>
      <c r="WZV6" s="261"/>
      <c r="WZW6" s="261"/>
      <c r="WZX6" s="261"/>
      <c r="WZY6" s="261"/>
      <c r="WZZ6" s="261"/>
      <c r="XAA6" s="261"/>
      <c r="XAB6" s="261"/>
      <c r="XAC6" s="261"/>
      <c r="XAD6" s="261"/>
      <c r="XAE6" s="261"/>
      <c r="XAF6" s="261"/>
      <c r="XAG6" s="261"/>
      <c r="XAH6" s="261"/>
      <c r="XAI6" s="261"/>
      <c r="XAJ6" s="261"/>
      <c r="XAK6" s="261"/>
      <c r="XAL6" s="261"/>
      <c r="XAM6" s="261"/>
      <c r="XAN6" s="261"/>
      <c r="XAO6" s="261"/>
      <c r="XAP6" s="261"/>
      <c r="XAQ6" s="261"/>
      <c r="XAR6" s="261"/>
      <c r="XAS6" s="261"/>
      <c r="XAT6" s="261"/>
      <c r="XAU6" s="261"/>
      <c r="XAV6" s="261"/>
      <c r="XAW6" s="261"/>
      <c r="XAX6" s="261"/>
      <c r="XAY6" s="261"/>
      <c r="XAZ6" s="261"/>
      <c r="XBA6" s="261"/>
      <c r="XBB6" s="261"/>
      <c r="XBC6" s="261"/>
      <c r="XBD6" s="261"/>
      <c r="XBE6" s="261"/>
      <c r="XBF6" s="261"/>
      <c r="XBG6" s="261"/>
      <c r="XBH6" s="261"/>
      <c r="XBI6" s="261"/>
      <c r="XBJ6" s="261"/>
      <c r="XBK6" s="261"/>
      <c r="XBL6" s="261"/>
      <c r="XBM6" s="261"/>
      <c r="XBN6" s="261"/>
      <c r="XBO6" s="261"/>
      <c r="XBP6" s="261"/>
      <c r="XBQ6" s="261"/>
      <c r="XBR6" s="261"/>
      <c r="XBS6" s="261"/>
      <c r="XBT6" s="261"/>
      <c r="XBU6" s="261"/>
      <c r="XBV6" s="261"/>
      <c r="XBW6" s="261"/>
      <c r="XBX6" s="261"/>
      <c r="XBY6" s="261"/>
      <c r="XBZ6" s="261"/>
      <c r="XCA6" s="261"/>
      <c r="XCB6" s="261"/>
      <c r="XCC6" s="261"/>
      <c r="XCD6" s="261"/>
      <c r="XCE6" s="261"/>
      <c r="XCF6" s="261"/>
      <c r="XCG6" s="261"/>
      <c r="XCH6" s="261"/>
      <c r="XCI6" s="261"/>
      <c r="XCJ6" s="261"/>
      <c r="XCK6" s="261"/>
      <c r="XCL6" s="261"/>
      <c r="XCM6" s="261"/>
      <c r="XCN6" s="261"/>
      <c r="XCO6" s="261"/>
      <c r="XCP6" s="261"/>
      <c r="XCQ6" s="261"/>
      <c r="XCR6" s="261"/>
      <c r="XCS6" s="261"/>
      <c r="XCT6" s="261"/>
      <c r="XCU6" s="261"/>
      <c r="XCV6" s="261"/>
      <c r="XCW6" s="261"/>
      <c r="XCX6" s="261"/>
      <c r="XCY6" s="261"/>
      <c r="XCZ6" s="261"/>
      <c r="XDA6" s="261"/>
      <c r="XDB6" s="261"/>
      <c r="XDC6" s="261"/>
      <c r="XDD6" s="261"/>
      <c r="XDE6" s="261"/>
      <c r="XDF6" s="261"/>
      <c r="XDG6" s="261"/>
      <c r="XDH6" s="261"/>
      <c r="XDI6" s="261"/>
      <c r="XDJ6" s="261"/>
      <c r="XDK6" s="261"/>
      <c r="XDL6" s="261"/>
      <c r="XDM6" s="261"/>
      <c r="XDN6" s="261"/>
      <c r="XDO6" s="261"/>
      <c r="XDP6" s="261"/>
      <c r="XDQ6" s="261"/>
      <c r="XDR6" s="261"/>
      <c r="XDS6" s="261"/>
      <c r="XDT6" s="261"/>
      <c r="XDU6" s="261"/>
      <c r="XDV6" s="261"/>
      <c r="XDW6" s="261"/>
      <c r="XDX6" s="261"/>
      <c r="XDY6" s="261"/>
      <c r="XDZ6" s="261"/>
      <c r="XEA6" s="261"/>
      <c r="XEB6" s="261"/>
      <c r="XEC6" s="261"/>
      <c r="XED6" s="261"/>
      <c r="XEE6" s="261"/>
      <c r="XEF6" s="261"/>
      <c r="XEG6" s="261"/>
      <c r="XEH6" s="261"/>
      <c r="XEI6" s="261"/>
      <c r="XEJ6" s="261"/>
      <c r="XEK6" s="261"/>
      <c r="XEL6" s="261"/>
      <c r="XEM6" s="261"/>
      <c r="XEN6" s="261"/>
      <c r="XEO6" s="261"/>
      <c r="XEP6" s="261"/>
      <c r="XEQ6" s="261"/>
      <c r="XER6" s="261"/>
      <c r="XES6" s="261"/>
      <c r="XET6" s="261"/>
      <c r="XEU6" s="261"/>
      <c r="XEV6" s="261"/>
      <c r="XEW6" s="261"/>
      <c r="XEX6" s="261"/>
      <c r="XEY6" s="261"/>
      <c r="XEZ6" s="261"/>
      <c r="XFA6" s="261"/>
      <c r="XFB6" s="261"/>
      <c r="XFC6" s="261"/>
      <c r="XFD6" s="261"/>
    </row>
    <row r="7" spans="1:4 16133:16384" ht="14.25">
      <c r="A7" s="265" t="s">
        <v>625</v>
      </c>
      <c r="B7" s="265" t="s">
        <v>622</v>
      </c>
      <c r="C7" s="289" t="s">
        <v>626</v>
      </c>
      <c r="D7" s="290" t="s">
        <v>627</v>
      </c>
    </row>
    <row r="8" spans="1:4 16133:16384">
      <c r="A8" s="833" t="s">
        <v>628</v>
      </c>
      <c r="B8" s="833" t="s">
        <v>622</v>
      </c>
      <c r="C8" s="834" t="s">
        <v>629</v>
      </c>
      <c r="D8" s="291" t="s">
        <v>630</v>
      </c>
    </row>
    <row r="9" spans="1:4 16133:16384">
      <c r="A9" s="833"/>
      <c r="B9" s="833"/>
      <c r="C9" s="834"/>
      <c r="D9" s="291" t="s">
        <v>631</v>
      </c>
    </row>
    <row r="10" spans="1:4 16133:16384" ht="14.25">
      <c r="A10" s="292" t="s">
        <v>628</v>
      </c>
      <c r="B10" s="293" t="s">
        <v>622</v>
      </c>
      <c r="C10" s="294" t="s">
        <v>632</v>
      </c>
      <c r="D10" s="295" t="s">
        <v>633</v>
      </c>
    </row>
    <row r="11" spans="1:4 16133:16384" ht="14.25" customHeight="1">
      <c r="A11" s="296" t="s">
        <v>634</v>
      </c>
      <c r="B11" s="835" t="s">
        <v>622</v>
      </c>
      <c r="C11" s="836" t="s">
        <v>635</v>
      </c>
      <c r="D11" s="837" t="s">
        <v>636</v>
      </c>
    </row>
    <row r="12" spans="1:4 16133:16384">
      <c r="A12" s="297" t="s">
        <v>637</v>
      </c>
      <c r="B12" s="835"/>
      <c r="C12" s="836"/>
      <c r="D12" s="837"/>
    </row>
    <row r="13" spans="1:4 16133:16384" ht="14.25">
      <c r="A13" s="298" t="s">
        <v>617</v>
      </c>
      <c r="B13" s="299" t="s">
        <v>622</v>
      </c>
      <c r="C13" s="300" t="s">
        <v>638</v>
      </c>
      <c r="D13" s="301" t="s">
        <v>639</v>
      </c>
    </row>
    <row r="14" spans="1:4 16133:16384">
      <c r="A14" s="298" t="s">
        <v>617</v>
      </c>
      <c r="B14" s="299" t="s">
        <v>622</v>
      </c>
      <c r="C14" s="300" t="s">
        <v>640</v>
      </c>
      <c r="D14" s="301" t="s">
        <v>641</v>
      </c>
    </row>
    <row r="15" spans="1:4 16133:16384" ht="14.25">
      <c r="A15" s="270" t="s">
        <v>642</v>
      </c>
      <c r="B15" s="270" t="s">
        <v>622</v>
      </c>
      <c r="C15" s="302" t="s">
        <v>643</v>
      </c>
      <c r="D15" s="303" t="s">
        <v>644</v>
      </c>
    </row>
    <row r="16" spans="1:4 16133:16384" ht="14.25">
      <c r="A16" s="270" t="s">
        <v>617</v>
      </c>
      <c r="B16" s="270" t="s">
        <v>622</v>
      </c>
      <c r="C16" s="302" t="s">
        <v>645</v>
      </c>
      <c r="D16" s="303" t="s">
        <v>646</v>
      </c>
    </row>
    <row r="17" spans="1:4" ht="14.25">
      <c r="A17" s="270" t="s">
        <v>617</v>
      </c>
      <c r="B17" s="270" t="s">
        <v>622</v>
      </c>
      <c r="C17" s="304" t="s">
        <v>647</v>
      </c>
      <c r="D17" s="303" t="s">
        <v>648</v>
      </c>
    </row>
    <row r="18" spans="1:4" ht="14.25">
      <c r="A18" s="270" t="s">
        <v>617</v>
      </c>
      <c r="B18" s="270" t="s">
        <v>622</v>
      </c>
      <c r="C18" s="302" t="s">
        <v>649</v>
      </c>
      <c r="D18" s="303" t="s">
        <v>650</v>
      </c>
    </row>
    <row r="19" spans="1:4">
      <c r="A19" s="270" t="s">
        <v>617</v>
      </c>
      <c r="B19" s="270" t="s">
        <v>622</v>
      </c>
      <c r="C19" s="302" t="s">
        <v>651</v>
      </c>
      <c r="D19" s="303" t="s">
        <v>652</v>
      </c>
    </row>
    <row r="20" spans="1:4" ht="14.25">
      <c r="A20" s="270" t="s">
        <v>617</v>
      </c>
      <c r="B20" s="270" t="s">
        <v>622</v>
      </c>
      <c r="C20" s="302" t="s">
        <v>653</v>
      </c>
      <c r="D20" s="303" t="s">
        <v>654</v>
      </c>
    </row>
    <row r="21" spans="1:4">
      <c r="A21" s="270" t="s">
        <v>617</v>
      </c>
      <c r="B21" s="270" t="s">
        <v>622</v>
      </c>
      <c r="C21" s="302" t="s">
        <v>655</v>
      </c>
      <c r="D21" s="303" t="s">
        <v>656</v>
      </c>
    </row>
    <row r="22" spans="1:4">
      <c r="A22" s="270" t="s">
        <v>617</v>
      </c>
      <c r="B22" s="270" t="s">
        <v>622</v>
      </c>
      <c r="C22" s="304" t="s">
        <v>657</v>
      </c>
      <c r="D22" s="303" t="s">
        <v>658</v>
      </c>
    </row>
    <row r="23" spans="1:4">
      <c r="A23" s="298" t="s">
        <v>617</v>
      </c>
      <c r="B23" s="299" t="s">
        <v>622</v>
      </c>
      <c r="C23" s="300" t="s">
        <v>659</v>
      </c>
      <c r="D23" s="301" t="s">
        <v>641</v>
      </c>
    </row>
    <row r="24" spans="1:4" ht="14.25" customHeight="1">
      <c r="A24" s="270" t="s">
        <v>660</v>
      </c>
      <c r="B24" s="270" t="s">
        <v>622</v>
      </c>
      <c r="C24" s="302" t="s">
        <v>661</v>
      </c>
      <c r="D24" s="303" t="s">
        <v>662</v>
      </c>
    </row>
    <row r="25" spans="1:4" ht="14.25">
      <c r="A25" s="270" t="s">
        <v>660</v>
      </c>
      <c r="B25" s="270" t="s">
        <v>622</v>
      </c>
      <c r="C25" s="302" t="s">
        <v>663</v>
      </c>
      <c r="D25" s="303" t="s">
        <v>664</v>
      </c>
    </row>
    <row r="26" spans="1:4" ht="28.5">
      <c r="A26" s="270" t="s">
        <v>665</v>
      </c>
      <c r="B26" s="305" t="s">
        <v>622</v>
      </c>
      <c r="C26" s="302" t="s">
        <v>666</v>
      </c>
      <c r="D26" s="306" t="s">
        <v>667</v>
      </c>
    </row>
    <row r="27" spans="1:4" ht="14.25">
      <c r="A27" s="270" t="s">
        <v>665</v>
      </c>
      <c r="B27" s="305" t="s">
        <v>622</v>
      </c>
      <c r="C27" s="302" t="s">
        <v>668</v>
      </c>
      <c r="D27" s="303" t="s">
        <v>669</v>
      </c>
    </row>
    <row r="28" spans="1:4" ht="28.5">
      <c r="A28" s="307" t="s">
        <v>665</v>
      </c>
      <c r="B28" s="308" t="s">
        <v>622</v>
      </c>
      <c r="C28" s="309" t="s">
        <v>670</v>
      </c>
      <c r="D28" s="306" t="s">
        <v>671</v>
      </c>
    </row>
    <row r="29" spans="1:4" ht="14.25">
      <c r="A29" s="310" t="s">
        <v>665</v>
      </c>
      <c r="B29" s="311" t="s">
        <v>622</v>
      </c>
      <c r="C29" s="312" t="s">
        <v>632</v>
      </c>
      <c r="D29" s="313" t="s">
        <v>672</v>
      </c>
    </row>
    <row r="30" spans="1:4" ht="14.25">
      <c r="A30" s="310" t="s">
        <v>665</v>
      </c>
      <c r="B30" s="311" t="s">
        <v>622</v>
      </c>
      <c r="C30" s="312" t="s">
        <v>673</v>
      </c>
      <c r="D30" s="313" t="s">
        <v>674</v>
      </c>
    </row>
    <row r="31" spans="1:4" ht="28.5">
      <c r="A31" s="310" t="s">
        <v>665</v>
      </c>
      <c r="B31" s="311" t="s">
        <v>622</v>
      </c>
      <c r="C31" s="312" t="s">
        <v>675</v>
      </c>
      <c r="D31" s="306" t="s">
        <v>676</v>
      </c>
    </row>
    <row r="32" spans="1:4" ht="14.25">
      <c r="A32" s="310" t="s">
        <v>665</v>
      </c>
      <c r="B32" s="311" t="s">
        <v>622</v>
      </c>
      <c r="C32" s="312" t="s">
        <v>677</v>
      </c>
      <c r="D32" s="313" t="s">
        <v>678</v>
      </c>
    </row>
    <row r="33" spans="1:4">
      <c r="A33" s="310" t="s">
        <v>665</v>
      </c>
      <c r="B33" s="311" t="s">
        <v>622</v>
      </c>
      <c r="C33" s="312" t="s">
        <v>679</v>
      </c>
      <c r="D33" s="313" t="s">
        <v>680</v>
      </c>
    </row>
    <row r="34" spans="1:4">
      <c r="A34" s="314" t="s">
        <v>681</v>
      </c>
      <c r="B34" s="315" t="s">
        <v>622</v>
      </c>
      <c r="C34" s="316" t="s">
        <v>651</v>
      </c>
      <c r="D34" s="295" t="s">
        <v>682</v>
      </c>
    </row>
    <row r="35" spans="1:4">
      <c r="A35" s="314" t="s">
        <v>683</v>
      </c>
      <c r="B35" s="315" t="s">
        <v>622</v>
      </c>
      <c r="C35" s="316" t="s">
        <v>684</v>
      </c>
      <c r="D35" s="295" t="s">
        <v>685</v>
      </c>
    </row>
    <row r="36" spans="1:4" ht="27">
      <c r="A36" s="310" t="s">
        <v>683</v>
      </c>
      <c r="B36" s="311" t="s">
        <v>622</v>
      </c>
      <c r="C36" s="312" t="s">
        <v>632</v>
      </c>
      <c r="D36" s="306" t="s">
        <v>686</v>
      </c>
    </row>
    <row r="37" spans="1:4" ht="14.25">
      <c r="A37" s="310" t="s">
        <v>687</v>
      </c>
      <c r="B37" s="311" t="s">
        <v>622</v>
      </c>
      <c r="C37" s="317" t="s">
        <v>688</v>
      </c>
      <c r="D37" s="318" t="s">
        <v>689</v>
      </c>
    </row>
    <row r="38" spans="1:4" ht="14.25">
      <c r="A38" s="838" t="s">
        <v>687</v>
      </c>
      <c r="B38" s="839" t="s">
        <v>622</v>
      </c>
      <c r="C38" s="840" t="s">
        <v>690</v>
      </c>
      <c r="D38" s="295" t="s">
        <v>691</v>
      </c>
    </row>
    <row r="39" spans="1:4" ht="14.25">
      <c r="A39" s="838"/>
      <c r="B39" s="839"/>
      <c r="C39" s="840"/>
      <c r="D39" s="319" t="s">
        <v>692</v>
      </c>
    </row>
    <row r="40" spans="1:4">
      <c r="A40" s="841" t="s">
        <v>693</v>
      </c>
      <c r="B40" s="841" t="s">
        <v>622</v>
      </c>
      <c r="C40" s="841" t="s">
        <v>694</v>
      </c>
      <c r="D40" s="303" t="s">
        <v>695</v>
      </c>
    </row>
    <row r="41" spans="1:4">
      <c r="A41" s="841"/>
      <c r="B41" s="841"/>
      <c r="C41" s="841"/>
      <c r="D41" s="303" t="s">
        <v>696</v>
      </c>
    </row>
    <row r="42" spans="1:4">
      <c r="A42" s="841"/>
      <c r="B42" s="841"/>
      <c r="C42" s="841"/>
      <c r="D42" s="303" t="s">
        <v>697</v>
      </c>
    </row>
    <row r="43" spans="1:4">
      <c r="A43" s="841" t="s">
        <v>483</v>
      </c>
      <c r="B43" s="841" t="s">
        <v>622</v>
      </c>
      <c r="C43" s="841" t="s">
        <v>684</v>
      </c>
      <c r="D43" s="319" t="s">
        <v>698</v>
      </c>
    </row>
    <row r="44" spans="1:4">
      <c r="A44" s="841"/>
      <c r="B44" s="841"/>
      <c r="C44" s="841"/>
      <c r="D44" s="319" t="s">
        <v>699</v>
      </c>
    </row>
    <row r="45" spans="1:4">
      <c r="A45" s="320" t="s">
        <v>700</v>
      </c>
      <c r="B45" s="299" t="s">
        <v>622</v>
      </c>
      <c r="C45" s="321" t="s">
        <v>684</v>
      </c>
      <c r="D45" s="319" t="s">
        <v>685</v>
      </c>
    </row>
    <row r="46" spans="1:4">
      <c r="A46" s="307" t="s">
        <v>701</v>
      </c>
      <c r="B46" s="308" t="s">
        <v>622</v>
      </c>
      <c r="C46" s="322" t="s">
        <v>632</v>
      </c>
      <c r="D46" s="313" t="s">
        <v>702</v>
      </c>
    </row>
    <row r="47" spans="1:4">
      <c r="A47" s="320" t="s">
        <v>701</v>
      </c>
      <c r="B47" s="299" t="s">
        <v>622</v>
      </c>
      <c r="C47" s="321" t="s">
        <v>703</v>
      </c>
      <c r="D47" s="319" t="s">
        <v>704</v>
      </c>
    </row>
    <row r="48" spans="1:4">
      <c r="A48" s="320" t="s">
        <v>701</v>
      </c>
      <c r="B48" s="299" t="s">
        <v>622</v>
      </c>
      <c r="C48" s="321" t="s">
        <v>705</v>
      </c>
      <c r="D48" s="319" t="s">
        <v>641</v>
      </c>
    </row>
    <row r="49" spans="1:4">
      <c r="A49" s="841" t="s">
        <v>701</v>
      </c>
      <c r="B49" s="841" t="s">
        <v>622</v>
      </c>
      <c r="C49" s="842" t="s">
        <v>706</v>
      </c>
      <c r="D49" s="319" t="s">
        <v>707</v>
      </c>
    </row>
    <row r="50" spans="1:4">
      <c r="A50" s="841"/>
      <c r="B50" s="841"/>
      <c r="C50" s="842"/>
      <c r="D50" s="319" t="s">
        <v>708</v>
      </c>
    </row>
    <row r="51" spans="1:4">
      <c r="A51" s="320" t="s">
        <v>701</v>
      </c>
      <c r="B51" s="299" t="s">
        <v>622</v>
      </c>
      <c r="C51" s="321" t="s">
        <v>709</v>
      </c>
      <c r="D51" s="319" t="s">
        <v>641</v>
      </c>
    </row>
    <row r="52" spans="1:4">
      <c r="A52" s="320" t="s">
        <v>701</v>
      </c>
      <c r="B52" s="299" t="s">
        <v>622</v>
      </c>
      <c r="C52" s="321" t="s">
        <v>710</v>
      </c>
      <c r="D52" s="319" t="s">
        <v>641</v>
      </c>
    </row>
    <row r="53" spans="1:4">
      <c r="A53" s="323" t="s">
        <v>701</v>
      </c>
      <c r="B53" s="323" t="s">
        <v>622</v>
      </c>
      <c r="C53" s="323" t="s">
        <v>651</v>
      </c>
      <c r="D53" s="290" t="s">
        <v>652</v>
      </c>
    </row>
    <row r="54" spans="1:4">
      <c r="A54" s="323" t="s">
        <v>484</v>
      </c>
      <c r="B54" s="323" t="s">
        <v>622</v>
      </c>
      <c r="C54" s="323" t="s">
        <v>711</v>
      </c>
      <c r="D54" s="290" t="s">
        <v>712</v>
      </c>
    </row>
    <row r="55" spans="1:4">
      <c r="A55" s="323" t="s">
        <v>484</v>
      </c>
      <c r="B55" s="323" t="s">
        <v>622</v>
      </c>
      <c r="C55" s="323" t="s">
        <v>705</v>
      </c>
      <c r="D55" s="290" t="s">
        <v>641</v>
      </c>
    </row>
    <row r="56" spans="1:4">
      <c r="A56" s="323" t="s">
        <v>484</v>
      </c>
      <c r="B56" s="323" t="s">
        <v>622</v>
      </c>
      <c r="C56" s="323" t="s">
        <v>713</v>
      </c>
      <c r="D56" s="290" t="s">
        <v>641</v>
      </c>
    </row>
    <row r="57" spans="1:4" ht="27">
      <c r="A57" s="324" t="s">
        <v>484</v>
      </c>
      <c r="B57" s="324" t="s">
        <v>622</v>
      </c>
      <c r="C57" s="325" t="s">
        <v>714</v>
      </c>
      <c r="D57" s="306" t="s">
        <v>715</v>
      </c>
    </row>
    <row r="58" spans="1:4" ht="14.25">
      <c r="A58" s="324" t="s">
        <v>484</v>
      </c>
      <c r="B58" s="324" t="s">
        <v>622</v>
      </c>
      <c r="C58" s="325" t="s">
        <v>716</v>
      </c>
      <c r="D58" s="306" t="s">
        <v>717</v>
      </c>
    </row>
    <row r="59" spans="1:4" ht="14.25">
      <c r="A59" s="324" t="s">
        <v>484</v>
      </c>
      <c r="B59" s="324" t="s">
        <v>622</v>
      </c>
      <c r="C59" s="325" t="s">
        <v>718</v>
      </c>
      <c r="D59" s="306" t="s">
        <v>719</v>
      </c>
    </row>
    <row r="60" spans="1:4" ht="28.5">
      <c r="A60" s="324" t="s">
        <v>484</v>
      </c>
      <c r="B60" s="324" t="s">
        <v>622</v>
      </c>
      <c r="C60" s="325" t="s">
        <v>720</v>
      </c>
      <c r="D60" s="306" t="s">
        <v>721</v>
      </c>
    </row>
    <row r="61" spans="1:4">
      <c r="A61" s="265" t="s">
        <v>484</v>
      </c>
      <c r="B61" s="265" t="s">
        <v>622</v>
      </c>
      <c r="C61" s="289" t="s">
        <v>722</v>
      </c>
      <c r="D61" s="290" t="s">
        <v>723</v>
      </c>
    </row>
    <row r="62" spans="1:4">
      <c r="A62" s="265" t="s">
        <v>484</v>
      </c>
      <c r="B62" s="265" t="s">
        <v>622</v>
      </c>
      <c r="C62" s="289" t="s">
        <v>724</v>
      </c>
      <c r="D62" s="290" t="s">
        <v>725</v>
      </c>
    </row>
    <row r="63" spans="1:4" ht="14.25">
      <c r="A63" s="323" t="s">
        <v>484</v>
      </c>
      <c r="B63" s="323" t="s">
        <v>622</v>
      </c>
      <c r="C63" s="269" t="s">
        <v>726</v>
      </c>
      <c r="D63" s="269" t="s">
        <v>727</v>
      </c>
    </row>
    <row r="64" spans="1:4">
      <c r="A64" s="323" t="s">
        <v>484</v>
      </c>
      <c r="B64" s="323" t="s">
        <v>622</v>
      </c>
      <c r="C64" s="269" t="s">
        <v>728</v>
      </c>
      <c r="D64" s="269" t="s">
        <v>729</v>
      </c>
    </row>
    <row r="65" spans="1:4">
      <c r="A65" s="265" t="s">
        <v>730</v>
      </c>
      <c r="B65" s="265" t="s">
        <v>622</v>
      </c>
      <c r="C65" s="289" t="s">
        <v>731</v>
      </c>
      <c r="D65" s="290" t="s">
        <v>732</v>
      </c>
    </row>
  </sheetData>
  <mergeCells count="18">
    <mergeCell ref="A43:A44"/>
    <mergeCell ref="B43:B44"/>
    <mergeCell ref="C43:C44"/>
    <mergeCell ref="A49:A50"/>
    <mergeCell ref="B49:B50"/>
    <mergeCell ref="C49:C50"/>
    <mergeCell ref="D11:D12"/>
    <mergeCell ref="A38:A39"/>
    <mergeCell ref="B38:B39"/>
    <mergeCell ref="C38:C39"/>
    <mergeCell ref="A40:A42"/>
    <mergeCell ref="B40:B42"/>
    <mergeCell ref="C40:C42"/>
    <mergeCell ref="A8:A9"/>
    <mergeCell ref="B8:B9"/>
    <mergeCell ref="C8:C9"/>
    <mergeCell ref="B11:B12"/>
    <mergeCell ref="C11:C12"/>
  </mergeCells>
  <pageMargins left="0.120138888888889" right="0.75" top="0.50972222222222197" bottom="1" header="0.511811023622047" footer="0.511811023622047"/>
  <pageSetup paperSize="9" scale="65" orientation="landscape" horizontalDpi="300" verticalDpi="30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sheetPr>
  <dimension ref="A1:L12"/>
  <sheetViews>
    <sheetView zoomScale="90" zoomScaleNormal="90" workbookViewId="0">
      <selection activeCell="A5" sqref="A5"/>
    </sheetView>
  </sheetViews>
  <sheetFormatPr baseColWidth="10" defaultColWidth="11.42578125" defaultRowHeight="12.75"/>
  <cols>
    <col min="1" max="16384" width="11.42578125" style="20"/>
  </cols>
  <sheetData>
    <row r="1" spans="1:12" ht="74.650000000000006" customHeight="1"/>
    <row r="2" spans="1:12" ht="15.75">
      <c r="A2" s="326" t="s">
        <v>29</v>
      </c>
      <c r="B2" s="261"/>
      <c r="C2" s="261"/>
      <c r="D2" s="261"/>
      <c r="E2" s="261"/>
      <c r="F2" s="261"/>
      <c r="G2" s="261"/>
      <c r="H2" s="261"/>
      <c r="I2" s="261"/>
      <c r="J2" s="261"/>
      <c r="K2" s="261"/>
      <c r="L2" s="261"/>
    </row>
    <row r="3" spans="1:12">
      <c r="A3" s="274"/>
      <c r="B3" s="261"/>
      <c r="C3" s="261"/>
      <c r="D3" s="261"/>
      <c r="E3" s="261"/>
      <c r="F3" s="261"/>
      <c r="G3" s="261"/>
      <c r="H3" s="261"/>
      <c r="I3" s="261"/>
      <c r="J3" s="261"/>
      <c r="K3" s="261"/>
      <c r="L3" s="261"/>
    </row>
    <row r="4" spans="1:12">
      <c r="A4" s="274"/>
      <c r="B4" s="261"/>
      <c r="C4" s="261"/>
      <c r="D4" s="261"/>
      <c r="E4" s="261"/>
      <c r="F4" s="261"/>
      <c r="G4" s="261"/>
      <c r="H4" s="261"/>
      <c r="I4" s="261"/>
      <c r="J4" s="261"/>
      <c r="K4" s="261"/>
      <c r="L4" s="261"/>
    </row>
    <row r="5" spans="1:12">
      <c r="A5" s="843" t="s">
        <v>733</v>
      </c>
      <c r="B5" s="843"/>
      <c r="C5" s="843"/>
      <c r="D5" s="843" t="s">
        <v>734</v>
      </c>
      <c r="E5" s="843"/>
      <c r="F5" s="843"/>
      <c r="G5" s="843" t="s">
        <v>735</v>
      </c>
      <c r="H5" s="843"/>
      <c r="I5" s="843"/>
      <c r="J5" s="843"/>
      <c r="K5" s="843"/>
      <c r="L5" s="264"/>
    </row>
    <row r="6" spans="1:12" ht="90.75" customHeight="1">
      <c r="A6" s="844" t="s">
        <v>736</v>
      </c>
      <c r="B6" s="844"/>
      <c r="C6" s="844"/>
      <c r="D6" s="845">
        <v>13000</v>
      </c>
      <c r="E6" s="845"/>
      <c r="F6" s="845"/>
      <c r="G6" s="846" t="s">
        <v>737</v>
      </c>
      <c r="H6" s="846"/>
      <c r="I6" s="846"/>
      <c r="J6" s="846"/>
      <c r="K6" s="846"/>
      <c r="L6" s="261"/>
    </row>
    <row r="7" spans="1:12">
      <c r="A7" s="261"/>
      <c r="B7" s="261"/>
      <c r="C7" s="261"/>
      <c r="D7" s="261"/>
      <c r="E7" s="261"/>
      <c r="F7" s="261"/>
      <c r="G7" s="261"/>
      <c r="H7" s="261"/>
      <c r="I7" s="261"/>
      <c r="J7" s="261"/>
      <c r="K7" s="261"/>
      <c r="L7" s="261"/>
    </row>
    <row r="8" spans="1:12">
      <c r="A8" s="261"/>
      <c r="B8" s="261"/>
      <c r="C8" s="261"/>
      <c r="D8" s="261"/>
      <c r="E8" s="261"/>
      <c r="F8" s="261"/>
      <c r="G8" s="261"/>
      <c r="H8" s="261"/>
      <c r="I8" s="261"/>
      <c r="J8" s="261"/>
      <c r="K8" s="261"/>
      <c r="L8" s="261"/>
    </row>
    <row r="9" spans="1:12">
      <c r="A9" s="261"/>
      <c r="B9" s="261"/>
      <c r="C9" s="261"/>
      <c r="D9" s="261"/>
      <c r="E9" s="261"/>
      <c r="F9" s="261"/>
      <c r="G9" s="261"/>
      <c r="H9" s="261"/>
      <c r="I9" s="261"/>
      <c r="J9" s="261"/>
      <c r="K9" s="261"/>
      <c r="L9" s="261"/>
    </row>
    <row r="10" spans="1:12">
      <c r="A10" s="261"/>
      <c r="B10" s="261"/>
      <c r="C10" s="261"/>
      <c r="D10" s="261"/>
      <c r="E10" s="261"/>
      <c r="F10" s="261"/>
      <c r="G10" s="261"/>
      <c r="H10" s="261"/>
      <c r="I10" s="261"/>
      <c r="J10" s="261"/>
      <c r="K10" s="261"/>
      <c r="L10" s="261"/>
    </row>
    <row r="11" spans="1:12">
      <c r="A11" s="261"/>
      <c r="B11" s="261"/>
      <c r="C11" s="261"/>
      <c r="D11" s="261"/>
      <c r="E11" s="261"/>
      <c r="F11" s="261"/>
      <c r="G11" s="261"/>
      <c r="H11" s="261"/>
      <c r="I11" s="261"/>
      <c r="J11" s="261"/>
      <c r="K11" s="261"/>
      <c r="L11" s="261"/>
    </row>
    <row r="12" spans="1:12">
      <c r="A12" s="261"/>
      <c r="B12" s="261"/>
      <c r="C12" s="261"/>
      <c r="D12" s="261"/>
      <c r="E12" s="261"/>
      <c r="F12" s="261"/>
      <c r="L12" s="261"/>
    </row>
  </sheetData>
  <mergeCells count="6">
    <mergeCell ref="A5:C5"/>
    <mergeCell ref="D5:F5"/>
    <mergeCell ref="G5:K5"/>
    <mergeCell ref="A6:C6"/>
    <mergeCell ref="D6:F6"/>
    <mergeCell ref="G6:K6"/>
  </mergeCells>
  <pageMargins left="0.7" right="0.7" top="0.75" bottom="0.75" header="0.511811023622047" footer="0.511811023622047"/>
  <pageSetup paperSize="9" orientation="landscape" horizontalDpi="300" verticalDpi="30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50"/>
  </sheetPr>
  <dimension ref="A1:H152"/>
  <sheetViews>
    <sheetView zoomScale="90" zoomScaleNormal="90" workbookViewId="0">
      <selection activeCell="B4" sqref="B4"/>
    </sheetView>
  </sheetViews>
  <sheetFormatPr baseColWidth="10" defaultColWidth="11.42578125" defaultRowHeight="12.75"/>
  <cols>
    <col min="1" max="1" width="19" style="327" customWidth="1"/>
    <col min="2" max="2" width="51" style="272" customWidth="1"/>
    <col min="3" max="3" width="23" style="272" customWidth="1"/>
    <col min="4" max="4" width="9" style="327" customWidth="1"/>
    <col min="5" max="5" width="13.7109375" style="327" customWidth="1"/>
    <col min="6" max="7" width="17.28515625" style="327" customWidth="1"/>
    <col min="8" max="8" width="9.7109375" style="327" customWidth="1"/>
    <col min="9" max="16384" width="11.42578125" style="272"/>
  </cols>
  <sheetData>
    <row r="1" spans="1:8" s="20" customFormat="1" ht="77.099999999999994" customHeight="1"/>
    <row r="2" spans="1:8" s="261" customFormat="1" ht="15.75">
      <c r="A2" s="326" t="s">
        <v>30</v>
      </c>
      <c r="B2" s="272"/>
      <c r="C2" s="272"/>
      <c r="D2" s="327"/>
      <c r="E2" s="327"/>
      <c r="F2" s="327"/>
      <c r="G2" s="327"/>
      <c r="H2" s="327"/>
    </row>
    <row r="3" spans="1:8" s="261" customFormat="1">
      <c r="A3" s="274"/>
      <c r="B3" s="272"/>
      <c r="C3" s="272"/>
      <c r="D3" s="327"/>
      <c r="E3" s="327"/>
      <c r="F3" s="327"/>
      <c r="G3" s="327"/>
      <c r="H3" s="327"/>
    </row>
    <row r="4" spans="1:8" s="261" customFormat="1">
      <c r="A4" s="261" t="s">
        <v>738</v>
      </c>
      <c r="B4" s="272"/>
      <c r="C4" s="272"/>
      <c r="D4" s="327"/>
      <c r="E4" s="327"/>
      <c r="F4" s="327"/>
      <c r="G4" s="327"/>
      <c r="H4" s="327"/>
    </row>
    <row r="5" spans="1:8" s="261" customFormat="1">
      <c r="A5" s="327"/>
      <c r="B5" s="272"/>
      <c r="C5" s="272"/>
      <c r="D5" s="327"/>
      <c r="E5" s="327"/>
      <c r="F5" s="327"/>
      <c r="G5" s="327"/>
      <c r="H5" s="327"/>
    </row>
    <row r="6" spans="1:8" s="261" customFormat="1">
      <c r="A6" s="272"/>
      <c r="B6" s="272"/>
      <c r="C6" s="272"/>
      <c r="D6" s="327"/>
      <c r="E6" s="327"/>
      <c r="F6" s="327"/>
      <c r="G6" s="327"/>
      <c r="H6" s="327"/>
    </row>
    <row r="7" spans="1:8" s="261" customFormat="1">
      <c r="A7" s="274"/>
      <c r="B7" s="272"/>
      <c r="C7" s="272"/>
      <c r="D7" s="327"/>
      <c r="E7" s="327"/>
      <c r="F7" s="327"/>
      <c r="G7" s="327"/>
      <c r="H7" s="327"/>
    </row>
    <row r="8" spans="1:8" s="261" customFormat="1" ht="15.75">
      <c r="A8" s="326" t="s">
        <v>739</v>
      </c>
      <c r="B8" s="272"/>
      <c r="C8" s="272"/>
      <c r="D8" s="327"/>
      <c r="E8" s="327"/>
      <c r="F8" s="327"/>
      <c r="G8" s="327"/>
      <c r="H8" s="327"/>
    </row>
    <row r="9" spans="1:8" s="261" customFormat="1">
      <c r="A9" s="327"/>
      <c r="B9" s="272"/>
      <c r="C9" s="280"/>
      <c r="D9" s="280"/>
      <c r="E9" s="280"/>
      <c r="F9" s="280"/>
      <c r="G9" s="280"/>
      <c r="H9" s="327"/>
    </row>
    <row r="10" spans="1:8" s="261" customFormat="1">
      <c r="A10" s="281" t="s">
        <v>740</v>
      </c>
      <c r="B10" s="281" t="s">
        <v>741</v>
      </c>
      <c r="C10" s="281" t="s">
        <v>742</v>
      </c>
      <c r="D10" s="281" t="s">
        <v>743</v>
      </c>
      <c r="E10" s="281" t="s">
        <v>744</v>
      </c>
      <c r="F10" s="281" t="s">
        <v>745</v>
      </c>
      <c r="G10" s="280"/>
      <c r="H10" s="280"/>
    </row>
    <row r="11" spans="1:8" s="261" customFormat="1">
      <c r="A11" s="328">
        <v>8570</v>
      </c>
      <c r="B11" s="268" t="s">
        <v>746</v>
      </c>
      <c r="C11" s="329" t="s">
        <v>747</v>
      </c>
      <c r="D11" s="329" t="s">
        <v>748</v>
      </c>
      <c r="E11" s="328" t="s">
        <v>749</v>
      </c>
      <c r="F11" s="328">
        <v>24</v>
      </c>
    </row>
    <row r="12" spans="1:8" s="261" customFormat="1">
      <c r="A12" s="328">
        <v>8665</v>
      </c>
      <c r="B12" s="268" t="s">
        <v>750</v>
      </c>
      <c r="C12" s="329" t="s">
        <v>751</v>
      </c>
      <c r="D12" s="329" t="s">
        <v>752</v>
      </c>
      <c r="E12" s="328" t="s">
        <v>753</v>
      </c>
      <c r="F12" s="328">
        <v>1</v>
      </c>
    </row>
    <row r="13" spans="1:8" s="261" customFormat="1">
      <c r="A13" s="328">
        <v>8665.1</v>
      </c>
      <c r="B13" s="268" t="s">
        <v>750</v>
      </c>
      <c r="C13" s="329" t="s">
        <v>751</v>
      </c>
      <c r="D13" s="329" t="s">
        <v>754</v>
      </c>
      <c r="E13" s="328" t="s">
        <v>753</v>
      </c>
      <c r="F13" s="328">
        <v>1</v>
      </c>
    </row>
    <row r="14" spans="1:8" s="261" customFormat="1">
      <c r="A14" s="328">
        <v>8665.2000000000007</v>
      </c>
      <c r="B14" s="268" t="s">
        <v>750</v>
      </c>
      <c r="C14" s="329" t="s">
        <v>751</v>
      </c>
      <c r="D14" s="329" t="s">
        <v>752</v>
      </c>
      <c r="E14" s="328" t="s">
        <v>753</v>
      </c>
      <c r="F14" s="328">
        <v>1</v>
      </c>
    </row>
    <row r="15" spans="1:8" s="261" customFormat="1">
      <c r="A15" s="328">
        <v>8665.2999999999993</v>
      </c>
      <c r="B15" s="268" t="s">
        <v>750</v>
      </c>
      <c r="C15" s="329" t="s">
        <v>751</v>
      </c>
      <c r="D15" s="329" t="s">
        <v>754</v>
      </c>
      <c r="E15" s="328" t="s">
        <v>753</v>
      </c>
      <c r="F15" s="328">
        <v>1</v>
      </c>
    </row>
    <row r="16" spans="1:8" s="261" customFormat="1">
      <c r="A16" s="328">
        <v>8670</v>
      </c>
      <c r="B16" s="268" t="s">
        <v>755</v>
      </c>
      <c r="C16" s="329" t="s">
        <v>756</v>
      </c>
      <c r="D16" s="329" t="s">
        <v>757</v>
      </c>
      <c r="E16" s="328" t="s">
        <v>758</v>
      </c>
      <c r="F16" s="328">
        <v>8</v>
      </c>
    </row>
    <row r="17" spans="1:6" s="261" customFormat="1">
      <c r="A17" s="328">
        <v>8680</v>
      </c>
      <c r="B17" s="268" t="s">
        <v>759</v>
      </c>
      <c r="C17" s="329" t="s">
        <v>756</v>
      </c>
      <c r="D17" s="329" t="s">
        <v>757</v>
      </c>
      <c r="E17" s="328" t="s">
        <v>758</v>
      </c>
      <c r="F17" s="328">
        <v>5</v>
      </c>
    </row>
    <row r="18" spans="1:6" s="261" customFormat="1">
      <c r="A18" s="328">
        <v>8685</v>
      </c>
      <c r="B18" s="268" t="s">
        <v>760</v>
      </c>
      <c r="C18" s="329" t="s">
        <v>756</v>
      </c>
      <c r="D18" s="329" t="s">
        <v>757</v>
      </c>
      <c r="E18" s="328" t="s">
        <v>758</v>
      </c>
      <c r="F18" s="328">
        <v>5</v>
      </c>
    </row>
    <row r="19" spans="1:6" s="261" customFormat="1">
      <c r="A19" s="328">
        <v>8690</v>
      </c>
      <c r="B19" s="268" t="s">
        <v>761</v>
      </c>
      <c r="C19" s="329" t="s">
        <v>756</v>
      </c>
      <c r="D19" s="329" t="s">
        <v>757</v>
      </c>
      <c r="E19" s="328" t="s">
        <v>758</v>
      </c>
      <c r="F19" s="328">
        <v>5</v>
      </c>
    </row>
    <row r="20" spans="1:6" s="261" customFormat="1">
      <c r="A20" s="328">
        <v>8692</v>
      </c>
      <c r="B20" s="268" t="s">
        <v>762</v>
      </c>
      <c r="C20" s="329" t="s">
        <v>756</v>
      </c>
      <c r="D20" s="329" t="s">
        <v>757</v>
      </c>
      <c r="E20" s="328" t="s">
        <v>758</v>
      </c>
      <c r="F20" s="328">
        <v>5</v>
      </c>
    </row>
    <row r="21" spans="1:6" s="261" customFormat="1">
      <c r="A21" s="328">
        <v>8694</v>
      </c>
      <c r="B21" s="268" t="s">
        <v>763</v>
      </c>
      <c r="C21" s="329" t="s">
        <v>756</v>
      </c>
      <c r="D21" s="329" t="s">
        <v>757</v>
      </c>
      <c r="E21" s="328" t="s">
        <v>758</v>
      </c>
      <c r="F21" s="328">
        <v>5</v>
      </c>
    </row>
    <row r="22" spans="1:6" s="261" customFormat="1">
      <c r="A22" s="328">
        <v>8700</v>
      </c>
      <c r="B22" s="268" t="s">
        <v>764</v>
      </c>
      <c r="C22" s="329" t="s">
        <v>765</v>
      </c>
      <c r="D22" s="329" t="s">
        <v>766</v>
      </c>
      <c r="E22" s="328" t="s">
        <v>767</v>
      </c>
      <c r="F22" s="328">
        <v>25</v>
      </c>
    </row>
    <row r="23" spans="1:6" s="261" customFormat="1">
      <c r="A23" s="328">
        <v>8710</v>
      </c>
      <c r="B23" s="268" t="s">
        <v>768</v>
      </c>
      <c r="C23" s="329" t="s">
        <v>747</v>
      </c>
      <c r="D23" s="329" t="s">
        <v>769</v>
      </c>
      <c r="E23" s="328" t="s">
        <v>770</v>
      </c>
      <c r="F23" s="328">
        <v>10</v>
      </c>
    </row>
    <row r="24" spans="1:6" s="261" customFormat="1">
      <c r="A24" s="328">
        <v>8722</v>
      </c>
      <c r="B24" s="323" t="s">
        <v>771</v>
      </c>
      <c r="C24" s="329" t="s">
        <v>772</v>
      </c>
      <c r="D24" s="329" t="s">
        <v>773</v>
      </c>
      <c r="E24" s="328" t="s">
        <v>774</v>
      </c>
      <c r="F24" s="328" t="s">
        <v>775</v>
      </c>
    </row>
    <row r="25" spans="1:6" s="261" customFormat="1">
      <c r="A25" s="328">
        <v>8730</v>
      </c>
      <c r="B25" s="323" t="s">
        <v>776</v>
      </c>
      <c r="C25" s="329" t="s">
        <v>777</v>
      </c>
      <c r="D25" s="329" t="s">
        <v>748</v>
      </c>
      <c r="E25" s="328" t="s">
        <v>778</v>
      </c>
      <c r="F25" s="328">
        <v>5</v>
      </c>
    </row>
    <row r="26" spans="1:6" s="261" customFormat="1">
      <c r="A26" s="328">
        <v>8740</v>
      </c>
      <c r="B26" s="323" t="s">
        <v>779</v>
      </c>
      <c r="C26" s="329" t="s">
        <v>780</v>
      </c>
      <c r="D26" s="329" t="s">
        <v>752</v>
      </c>
      <c r="E26" s="328" t="s">
        <v>781</v>
      </c>
      <c r="F26" s="328">
        <v>4</v>
      </c>
    </row>
    <row r="27" spans="1:6" s="261" customFormat="1">
      <c r="A27" s="328">
        <v>8750</v>
      </c>
      <c r="B27" s="323" t="s">
        <v>782</v>
      </c>
      <c r="C27" s="329" t="s">
        <v>783</v>
      </c>
      <c r="D27" s="329" t="s">
        <v>754</v>
      </c>
      <c r="E27" s="328" t="s">
        <v>781</v>
      </c>
      <c r="F27" s="328">
        <v>4</v>
      </c>
    </row>
    <row r="28" spans="1:6" s="261" customFormat="1">
      <c r="A28" s="328">
        <v>8760</v>
      </c>
      <c r="B28" s="323" t="s">
        <v>784</v>
      </c>
      <c r="C28" s="329" t="s">
        <v>780</v>
      </c>
      <c r="D28" s="329" t="s">
        <v>752</v>
      </c>
      <c r="E28" s="328" t="s">
        <v>785</v>
      </c>
      <c r="F28" s="328">
        <v>3</v>
      </c>
    </row>
    <row r="29" spans="1:6" s="261" customFormat="1">
      <c r="A29" s="328">
        <v>8770</v>
      </c>
      <c r="B29" s="323" t="s">
        <v>786</v>
      </c>
      <c r="C29" s="329" t="s">
        <v>783</v>
      </c>
      <c r="D29" s="329" t="s">
        <v>754</v>
      </c>
      <c r="E29" s="328" t="s">
        <v>785</v>
      </c>
      <c r="F29" s="328">
        <v>3</v>
      </c>
    </row>
    <row r="30" spans="1:6" s="261" customFormat="1">
      <c r="A30" s="328">
        <v>8780</v>
      </c>
      <c r="B30" s="323" t="s">
        <v>787</v>
      </c>
      <c r="C30" s="329" t="s">
        <v>780</v>
      </c>
      <c r="D30" s="329" t="s">
        <v>752</v>
      </c>
      <c r="E30" s="328" t="s">
        <v>788</v>
      </c>
      <c r="F30" s="328">
        <v>3</v>
      </c>
    </row>
    <row r="31" spans="1:6" s="261" customFormat="1">
      <c r="A31" s="328">
        <v>8790</v>
      </c>
      <c r="B31" s="323" t="s">
        <v>789</v>
      </c>
      <c r="C31" s="329" t="s">
        <v>783</v>
      </c>
      <c r="D31" s="329" t="s">
        <v>754</v>
      </c>
      <c r="E31" s="328" t="s">
        <v>788</v>
      </c>
      <c r="F31" s="328">
        <v>3</v>
      </c>
    </row>
    <row r="32" spans="1:6" s="261" customFormat="1">
      <c r="A32" s="328">
        <v>8800</v>
      </c>
      <c r="B32" s="323" t="s">
        <v>790</v>
      </c>
      <c r="C32" s="329" t="s">
        <v>780</v>
      </c>
      <c r="D32" s="329" t="s">
        <v>752</v>
      </c>
      <c r="E32" s="328" t="s">
        <v>791</v>
      </c>
      <c r="F32" s="328">
        <v>3</v>
      </c>
    </row>
    <row r="33" spans="1:6" s="261" customFormat="1">
      <c r="A33" s="328">
        <v>8810</v>
      </c>
      <c r="B33" s="323" t="s">
        <v>792</v>
      </c>
      <c r="C33" s="329" t="s">
        <v>783</v>
      </c>
      <c r="D33" s="329" t="s">
        <v>754</v>
      </c>
      <c r="E33" s="328" t="s">
        <v>793</v>
      </c>
      <c r="F33" s="328">
        <v>4</v>
      </c>
    </row>
    <row r="34" spans="1:6" s="261" customFormat="1">
      <c r="A34" s="328">
        <v>8812</v>
      </c>
      <c r="B34" s="330" t="s">
        <v>794</v>
      </c>
      <c r="C34" s="331" t="s">
        <v>795</v>
      </c>
      <c r="D34" s="329" t="s">
        <v>752</v>
      </c>
      <c r="E34" s="328" t="s">
        <v>753</v>
      </c>
      <c r="F34" s="328">
        <v>2</v>
      </c>
    </row>
    <row r="35" spans="1:6" s="261" customFormat="1">
      <c r="A35" s="328">
        <v>8813</v>
      </c>
      <c r="B35" s="330" t="s">
        <v>796</v>
      </c>
      <c r="C35" s="331" t="s">
        <v>795</v>
      </c>
      <c r="D35" s="329" t="s">
        <v>754</v>
      </c>
      <c r="E35" s="328" t="s">
        <v>753</v>
      </c>
      <c r="F35" s="328">
        <v>2</v>
      </c>
    </row>
    <row r="36" spans="1:6" s="261" customFormat="1">
      <c r="A36" s="328">
        <v>8814</v>
      </c>
      <c r="B36" s="330" t="s">
        <v>797</v>
      </c>
      <c r="C36" s="331" t="s">
        <v>795</v>
      </c>
      <c r="D36" s="329" t="s">
        <v>752</v>
      </c>
      <c r="E36" s="328" t="s">
        <v>798</v>
      </c>
      <c r="F36" s="328">
        <v>1</v>
      </c>
    </row>
    <row r="37" spans="1:6" s="261" customFormat="1">
      <c r="A37" s="328">
        <v>8815</v>
      </c>
      <c r="B37" s="330" t="s">
        <v>799</v>
      </c>
      <c r="C37" s="331" t="s">
        <v>795</v>
      </c>
      <c r="D37" s="329" t="s">
        <v>754</v>
      </c>
      <c r="E37" s="328" t="s">
        <v>798</v>
      </c>
      <c r="F37" s="328">
        <v>1</v>
      </c>
    </row>
    <row r="38" spans="1:6" s="261" customFormat="1">
      <c r="A38" s="328">
        <v>8820</v>
      </c>
      <c r="B38" s="268" t="s">
        <v>800</v>
      </c>
      <c r="C38" s="329" t="s">
        <v>780</v>
      </c>
      <c r="D38" s="329" t="s">
        <v>752</v>
      </c>
      <c r="E38" s="328" t="s">
        <v>781</v>
      </c>
      <c r="F38" s="328">
        <v>3</v>
      </c>
    </row>
    <row r="39" spans="1:6" s="261" customFormat="1">
      <c r="A39" s="328">
        <v>8830</v>
      </c>
      <c r="B39" s="268" t="s">
        <v>801</v>
      </c>
      <c r="C39" s="329" t="s">
        <v>783</v>
      </c>
      <c r="D39" s="329" t="s">
        <v>754</v>
      </c>
      <c r="E39" s="328" t="s">
        <v>781</v>
      </c>
      <c r="F39" s="328">
        <v>3</v>
      </c>
    </row>
    <row r="40" spans="1:6" s="261" customFormat="1">
      <c r="A40" s="328">
        <v>8840</v>
      </c>
      <c r="B40" s="268" t="s">
        <v>802</v>
      </c>
      <c r="C40" s="329" t="s">
        <v>780</v>
      </c>
      <c r="D40" s="329" t="s">
        <v>752</v>
      </c>
      <c r="E40" s="328" t="s">
        <v>785</v>
      </c>
      <c r="F40" s="328">
        <v>3</v>
      </c>
    </row>
    <row r="41" spans="1:6" s="261" customFormat="1">
      <c r="A41" s="328">
        <v>8850</v>
      </c>
      <c r="B41" s="268" t="s">
        <v>803</v>
      </c>
      <c r="C41" s="329" t="s">
        <v>783</v>
      </c>
      <c r="D41" s="329" t="s">
        <v>754</v>
      </c>
      <c r="E41" s="328" t="s">
        <v>785</v>
      </c>
      <c r="F41" s="328">
        <v>3</v>
      </c>
    </row>
    <row r="42" spans="1:6" s="261" customFormat="1">
      <c r="A42" s="328">
        <v>8855</v>
      </c>
      <c r="B42" s="268" t="s">
        <v>804</v>
      </c>
      <c r="C42" s="329" t="s">
        <v>777</v>
      </c>
      <c r="D42" s="329" t="s">
        <v>748</v>
      </c>
      <c r="E42" s="328" t="s">
        <v>805</v>
      </c>
      <c r="F42" s="328">
        <v>3</v>
      </c>
    </row>
    <row r="43" spans="1:6" s="261" customFormat="1">
      <c r="A43" s="328">
        <v>8860</v>
      </c>
      <c r="B43" s="268" t="s">
        <v>806</v>
      </c>
      <c r="C43" s="329" t="s">
        <v>807</v>
      </c>
      <c r="D43" s="329" t="s">
        <v>757</v>
      </c>
      <c r="E43" s="328" t="s">
        <v>798</v>
      </c>
      <c r="F43" s="328">
        <v>1</v>
      </c>
    </row>
    <row r="44" spans="1:6" s="261" customFormat="1">
      <c r="A44" s="328">
        <v>8870</v>
      </c>
      <c r="B44" s="268" t="s">
        <v>808</v>
      </c>
      <c r="C44" s="329" t="s">
        <v>780</v>
      </c>
      <c r="D44" s="329" t="s">
        <v>752</v>
      </c>
      <c r="E44" s="328" t="s">
        <v>788</v>
      </c>
      <c r="F44" s="328">
        <v>3</v>
      </c>
    </row>
    <row r="45" spans="1:6" s="261" customFormat="1">
      <c r="A45" s="328">
        <v>8880</v>
      </c>
      <c r="B45" s="268" t="s">
        <v>809</v>
      </c>
      <c r="C45" s="329" t="s">
        <v>783</v>
      </c>
      <c r="D45" s="329" t="s">
        <v>754</v>
      </c>
      <c r="E45" s="328" t="s">
        <v>788</v>
      </c>
      <c r="F45" s="328">
        <v>3</v>
      </c>
    </row>
    <row r="46" spans="1:6" s="261" customFormat="1">
      <c r="A46" s="328" t="s">
        <v>810</v>
      </c>
      <c r="B46" s="268" t="s">
        <v>811</v>
      </c>
      <c r="C46" s="329" t="s">
        <v>783</v>
      </c>
      <c r="D46" s="329" t="s">
        <v>757</v>
      </c>
      <c r="E46" s="328" t="s">
        <v>812</v>
      </c>
      <c r="F46" s="328">
        <v>1</v>
      </c>
    </row>
    <row r="47" spans="1:6" s="261" customFormat="1">
      <c r="A47" s="328" t="s">
        <v>813</v>
      </c>
      <c r="B47" s="268" t="s">
        <v>814</v>
      </c>
      <c r="C47" s="329" t="s">
        <v>783</v>
      </c>
      <c r="D47" s="329" t="s">
        <v>757</v>
      </c>
      <c r="E47" s="328" t="s">
        <v>815</v>
      </c>
      <c r="F47" s="328">
        <v>1</v>
      </c>
    </row>
    <row r="48" spans="1:6" s="261" customFormat="1">
      <c r="A48" s="328" t="s">
        <v>816</v>
      </c>
      <c r="B48" s="268" t="s">
        <v>817</v>
      </c>
      <c r="C48" s="329" t="s">
        <v>783</v>
      </c>
      <c r="D48" s="329" t="s">
        <v>757</v>
      </c>
      <c r="E48" s="328" t="s">
        <v>815</v>
      </c>
      <c r="F48" s="328">
        <v>1</v>
      </c>
    </row>
    <row r="49" spans="1:6" s="261" customFormat="1">
      <c r="A49" s="328">
        <v>8881</v>
      </c>
      <c r="B49" s="268" t="s">
        <v>818</v>
      </c>
      <c r="C49" s="329" t="s">
        <v>819</v>
      </c>
      <c r="D49" s="329" t="s">
        <v>752</v>
      </c>
      <c r="E49" s="328" t="s">
        <v>758</v>
      </c>
      <c r="F49" s="328">
        <v>3</v>
      </c>
    </row>
    <row r="50" spans="1:6" s="261" customFormat="1">
      <c r="A50" s="328">
        <v>8881.1</v>
      </c>
      <c r="B50" s="268" t="s">
        <v>820</v>
      </c>
      <c r="C50" s="329" t="s">
        <v>819</v>
      </c>
      <c r="D50" s="329" t="s">
        <v>757</v>
      </c>
      <c r="E50" s="328" t="s">
        <v>798</v>
      </c>
      <c r="F50" s="328">
        <v>3</v>
      </c>
    </row>
    <row r="51" spans="1:6" s="261" customFormat="1">
      <c r="A51" s="328">
        <v>8882</v>
      </c>
      <c r="B51" s="268" t="s">
        <v>821</v>
      </c>
      <c r="C51" s="329" t="s">
        <v>819</v>
      </c>
      <c r="D51" s="329" t="s">
        <v>752</v>
      </c>
      <c r="E51" s="328" t="s">
        <v>758</v>
      </c>
      <c r="F51" s="328">
        <v>3</v>
      </c>
    </row>
    <row r="52" spans="1:6" s="261" customFormat="1">
      <c r="A52" s="328">
        <v>8886</v>
      </c>
      <c r="B52" s="268" t="s">
        <v>822</v>
      </c>
      <c r="C52" s="329" t="s">
        <v>819</v>
      </c>
      <c r="D52" s="329" t="s">
        <v>752</v>
      </c>
      <c r="E52" s="328" t="s">
        <v>758</v>
      </c>
      <c r="F52" s="328">
        <v>3</v>
      </c>
    </row>
    <row r="53" spans="1:6" s="261" customFormat="1">
      <c r="A53" s="328">
        <v>8883</v>
      </c>
      <c r="B53" s="268" t="s">
        <v>823</v>
      </c>
      <c r="C53" s="329" t="s">
        <v>824</v>
      </c>
      <c r="D53" s="329" t="s">
        <v>752</v>
      </c>
      <c r="E53" s="328" t="s">
        <v>825</v>
      </c>
      <c r="F53" s="328">
        <v>3</v>
      </c>
    </row>
    <row r="54" spans="1:6" s="261" customFormat="1">
      <c r="A54" s="328" t="s">
        <v>826</v>
      </c>
      <c r="B54" s="268" t="s">
        <v>827</v>
      </c>
      <c r="C54" s="329" t="s">
        <v>828</v>
      </c>
      <c r="D54" s="329" t="s">
        <v>757</v>
      </c>
      <c r="E54" s="328" t="s">
        <v>798</v>
      </c>
      <c r="F54" s="328">
        <v>1</v>
      </c>
    </row>
    <row r="55" spans="1:6" s="261" customFormat="1">
      <c r="A55" s="328" t="s">
        <v>829</v>
      </c>
      <c r="B55" s="268" t="s">
        <v>830</v>
      </c>
      <c r="C55" s="329" t="s">
        <v>831</v>
      </c>
      <c r="D55" s="329" t="s">
        <v>757</v>
      </c>
      <c r="E55" s="328" t="s">
        <v>798</v>
      </c>
      <c r="F55" s="328">
        <v>1</v>
      </c>
    </row>
    <row r="56" spans="1:6" s="261" customFormat="1">
      <c r="A56" s="328">
        <v>8885</v>
      </c>
      <c r="B56" s="268" t="s">
        <v>832</v>
      </c>
      <c r="C56" s="329" t="s">
        <v>777</v>
      </c>
      <c r="D56" s="329" t="s">
        <v>754</v>
      </c>
      <c r="E56" s="328" t="s">
        <v>815</v>
      </c>
      <c r="F56" s="328">
        <v>3</v>
      </c>
    </row>
    <row r="57" spans="1:6" s="261" customFormat="1">
      <c r="A57" s="328">
        <v>8890</v>
      </c>
      <c r="B57" s="268" t="s">
        <v>833</v>
      </c>
      <c r="C57" s="329" t="s">
        <v>780</v>
      </c>
      <c r="D57" s="329" t="s">
        <v>752</v>
      </c>
      <c r="E57" s="328" t="s">
        <v>834</v>
      </c>
      <c r="F57" s="328">
        <v>3</v>
      </c>
    </row>
    <row r="58" spans="1:6" s="261" customFormat="1">
      <c r="A58" s="328">
        <v>8900</v>
      </c>
      <c r="B58" s="268" t="s">
        <v>835</v>
      </c>
      <c r="C58" s="329" t="s">
        <v>783</v>
      </c>
      <c r="D58" s="329" t="s">
        <v>754</v>
      </c>
      <c r="E58" s="328" t="s">
        <v>793</v>
      </c>
      <c r="F58" s="328">
        <v>3</v>
      </c>
    </row>
    <row r="59" spans="1:6" s="261" customFormat="1">
      <c r="A59" s="328" t="s">
        <v>836</v>
      </c>
      <c r="B59" s="268" t="s">
        <v>837</v>
      </c>
      <c r="C59" s="329" t="s">
        <v>756</v>
      </c>
      <c r="D59" s="329" t="s">
        <v>757</v>
      </c>
      <c r="E59" s="328" t="s">
        <v>834</v>
      </c>
      <c r="F59" s="328">
        <v>1</v>
      </c>
    </row>
    <row r="60" spans="1:6" s="261" customFormat="1">
      <c r="A60" s="328" t="s">
        <v>838</v>
      </c>
      <c r="B60" s="268" t="s">
        <v>839</v>
      </c>
      <c r="C60" s="329" t="s">
        <v>756</v>
      </c>
      <c r="D60" s="329" t="s">
        <v>757</v>
      </c>
      <c r="E60" s="328" t="s">
        <v>834</v>
      </c>
      <c r="F60" s="328">
        <v>1</v>
      </c>
    </row>
    <row r="61" spans="1:6" s="261" customFormat="1">
      <c r="A61" s="328" t="s">
        <v>840</v>
      </c>
      <c r="B61" s="268" t="s">
        <v>841</v>
      </c>
      <c r="C61" s="329" t="s">
        <v>756</v>
      </c>
      <c r="D61" s="329" t="s">
        <v>757</v>
      </c>
      <c r="E61" s="328" t="s">
        <v>834</v>
      </c>
      <c r="F61" s="328">
        <v>1</v>
      </c>
    </row>
    <row r="62" spans="1:6" s="261" customFormat="1">
      <c r="A62" s="328" t="s">
        <v>842</v>
      </c>
      <c r="B62" s="268" t="s">
        <v>843</v>
      </c>
      <c r="C62" s="329" t="s">
        <v>756</v>
      </c>
      <c r="D62" s="329" t="s">
        <v>757</v>
      </c>
      <c r="E62" s="328" t="s">
        <v>834</v>
      </c>
      <c r="F62" s="328">
        <v>1</v>
      </c>
    </row>
    <row r="63" spans="1:6" s="261" customFormat="1">
      <c r="A63" s="328" t="s">
        <v>844</v>
      </c>
      <c r="B63" s="268" t="s">
        <v>845</v>
      </c>
      <c r="C63" s="329" t="s">
        <v>777</v>
      </c>
      <c r="D63" s="329" t="s">
        <v>754</v>
      </c>
      <c r="E63" s="328" t="s">
        <v>798</v>
      </c>
      <c r="F63" s="328">
        <v>3</v>
      </c>
    </row>
    <row r="64" spans="1:6" s="261" customFormat="1">
      <c r="A64" s="328" t="s">
        <v>846</v>
      </c>
      <c r="B64" s="268" t="s">
        <v>847</v>
      </c>
      <c r="C64" s="329" t="s">
        <v>756</v>
      </c>
      <c r="D64" s="329" t="s">
        <v>757</v>
      </c>
      <c r="E64" s="328" t="s">
        <v>793</v>
      </c>
      <c r="F64" s="328">
        <v>1</v>
      </c>
    </row>
    <row r="65" spans="1:8" s="261" customFormat="1">
      <c r="A65" s="328" t="s">
        <v>848</v>
      </c>
      <c r="B65" s="268" t="s">
        <v>849</v>
      </c>
      <c r="C65" s="329" t="s">
        <v>756</v>
      </c>
      <c r="D65" s="329" t="s">
        <v>757</v>
      </c>
      <c r="E65" s="328" t="s">
        <v>793</v>
      </c>
      <c r="F65" s="328">
        <v>1</v>
      </c>
    </row>
    <row r="66" spans="1:8" s="261" customFormat="1">
      <c r="A66" s="328" t="s">
        <v>850</v>
      </c>
      <c r="B66" s="268" t="s">
        <v>851</v>
      </c>
      <c r="C66" s="329" t="s">
        <v>756</v>
      </c>
      <c r="D66" s="329" t="s">
        <v>757</v>
      </c>
      <c r="E66" s="328" t="s">
        <v>793</v>
      </c>
      <c r="F66" s="328">
        <v>1</v>
      </c>
    </row>
    <row r="67" spans="1:8" s="261" customFormat="1">
      <c r="A67" s="328" t="s">
        <v>852</v>
      </c>
      <c r="B67" s="268" t="s">
        <v>853</v>
      </c>
      <c r="C67" s="329" t="s">
        <v>756</v>
      </c>
      <c r="D67" s="329" t="s">
        <v>757</v>
      </c>
      <c r="E67" s="328" t="s">
        <v>793</v>
      </c>
      <c r="F67" s="328">
        <v>1</v>
      </c>
    </row>
    <row r="68" spans="1:8" s="261" customFormat="1">
      <c r="A68" s="328">
        <v>8912</v>
      </c>
      <c r="B68" s="268" t="s">
        <v>854</v>
      </c>
      <c r="C68" s="329" t="s">
        <v>855</v>
      </c>
      <c r="D68" s="329" t="s">
        <v>752</v>
      </c>
      <c r="E68" s="328" t="s">
        <v>749</v>
      </c>
      <c r="F68" s="328">
        <v>3</v>
      </c>
    </row>
    <row r="69" spans="1:8" s="261" customFormat="1">
      <c r="A69" s="328">
        <v>8914</v>
      </c>
      <c r="B69" s="268" t="s">
        <v>854</v>
      </c>
      <c r="C69" s="329" t="s">
        <v>855</v>
      </c>
      <c r="D69" s="329" t="s">
        <v>752</v>
      </c>
      <c r="E69" s="328" t="s">
        <v>749</v>
      </c>
      <c r="F69" s="328">
        <v>3</v>
      </c>
    </row>
    <row r="70" spans="1:8" s="261" customFormat="1">
      <c r="A70" s="328">
        <v>8915</v>
      </c>
      <c r="B70" s="268" t="s">
        <v>856</v>
      </c>
      <c r="C70" s="329" t="s">
        <v>857</v>
      </c>
      <c r="D70" s="329" t="s">
        <v>757</v>
      </c>
      <c r="E70" s="328" t="s">
        <v>753</v>
      </c>
      <c r="F70" s="328">
        <v>1</v>
      </c>
    </row>
    <row r="71" spans="1:8" s="261" customFormat="1">
      <c r="A71" s="328">
        <v>8916</v>
      </c>
      <c r="B71" s="268" t="s">
        <v>858</v>
      </c>
      <c r="C71" s="329" t="s">
        <v>777</v>
      </c>
      <c r="D71" s="329" t="s">
        <v>754</v>
      </c>
      <c r="E71" s="328" t="s">
        <v>859</v>
      </c>
      <c r="F71" s="328">
        <v>3</v>
      </c>
    </row>
    <row r="72" spans="1:8" s="261" customFormat="1">
      <c r="A72" s="328">
        <v>8918</v>
      </c>
      <c r="B72" s="268" t="s">
        <v>860</v>
      </c>
      <c r="C72" s="329" t="s">
        <v>855</v>
      </c>
      <c r="D72" s="329" t="s">
        <v>752</v>
      </c>
      <c r="E72" s="328" t="s">
        <v>753</v>
      </c>
      <c r="F72" s="328">
        <v>3</v>
      </c>
    </row>
    <row r="73" spans="1:8" s="261" customFormat="1">
      <c r="A73" s="328">
        <v>8920</v>
      </c>
      <c r="B73" s="268" t="s">
        <v>861</v>
      </c>
      <c r="C73" s="329" t="s">
        <v>862</v>
      </c>
      <c r="D73" s="329" t="s">
        <v>757</v>
      </c>
      <c r="E73" s="328" t="s">
        <v>863</v>
      </c>
      <c r="F73" s="328">
        <v>3</v>
      </c>
    </row>
    <row r="74" spans="1:8" s="261" customFormat="1">
      <c r="A74" s="328" t="s">
        <v>864</v>
      </c>
      <c r="B74" s="268" t="s">
        <v>865</v>
      </c>
      <c r="C74" s="329" t="s">
        <v>756</v>
      </c>
      <c r="D74" s="329" t="s">
        <v>757</v>
      </c>
      <c r="E74" s="328" t="s">
        <v>866</v>
      </c>
      <c r="F74" s="328">
        <v>1</v>
      </c>
    </row>
    <row r="75" spans="1:8" s="261" customFormat="1">
      <c r="A75" s="328" t="s">
        <v>867</v>
      </c>
      <c r="B75" s="268" t="s">
        <v>868</v>
      </c>
      <c r="C75" s="329" t="s">
        <v>756</v>
      </c>
      <c r="D75" s="329" t="s">
        <v>757</v>
      </c>
      <c r="E75" s="328" t="s">
        <v>866</v>
      </c>
      <c r="F75" s="328">
        <v>1</v>
      </c>
    </row>
    <row r="76" spans="1:8">
      <c r="A76" s="328" t="s">
        <v>869</v>
      </c>
      <c r="B76" s="268" t="s">
        <v>870</v>
      </c>
      <c r="C76" s="329" t="s">
        <v>756</v>
      </c>
      <c r="D76" s="329" t="s">
        <v>757</v>
      </c>
      <c r="E76" s="328" t="s">
        <v>866</v>
      </c>
      <c r="F76" s="328">
        <v>1</v>
      </c>
      <c r="G76" s="261"/>
      <c r="H76" s="261"/>
    </row>
    <row r="77" spans="1:8">
      <c r="A77" s="328" t="s">
        <v>871</v>
      </c>
      <c r="B77" s="268" t="s">
        <v>872</v>
      </c>
      <c r="C77" s="329" t="s">
        <v>756</v>
      </c>
      <c r="D77" s="329" t="s">
        <v>757</v>
      </c>
      <c r="E77" s="328" t="s">
        <v>866</v>
      </c>
      <c r="F77" s="328">
        <v>1</v>
      </c>
      <c r="G77" s="261"/>
      <c r="H77" s="261"/>
    </row>
    <row r="78" spans="1:8">
      <c r="A78" s="328">
        <v>8940</v>
      </c>
      <c r="B78" s="268" t="s">
        <v>873</v>
      </c>
      <c r="C78" s="329" t="s">
        <v>783</v>
      </c>
      <c r="D78" s="329" t="s">
        <v>754</v>
      </c>
      <c r="E78" s="328" t="s">
        <v>874</v>
      </c>
      <c r="F78" s="328">
        <v>3</v>
      </c>
      <c r="G78" s="261"/>
      <c r="H78" s="261"/>
    </row>
    <row r="79" spans="1:8">
      <c r="A79" s="328" t="s">
        <v>875</v>
      </c>
      <c r="B79" s="268" t="s">
        <v>876</v>
      </c>
      <c r="C79" s="329" t="s">
        <v>756</v>
      </c>
      <c r="D79" s="329" t="s">
        <v>757</v>
      </c>
      <c r="E79" s="328" t="s">
        <v>834</v>
      </c>
      <c r="F79" s="328">
        <v>1</v>
      </c>
      <c r="G79" s="261"/>
      <c r="H79" s="261"/>
    </row>
    <row r="80" spans="1:8">
      <c r="A80" s="328" t="s">
        <v>877</v>
      </c>
      <c r="B80" s="268" t="s">
        <v>878</v>
      </c>
      <c r="C80" s="329" t="s">
        <v>756</v>
      </c>
      <c r="D80" s="329" t="s">
        <v>757</v>
      </c>
      <c r="E80" s="328" t="s">
        <v>834</v>
      </c>
      <c r="F80" s="328">
        <v>1</v>
      </c>
      <c r="G80" s="261"/>
      <c r="H80" s="261"/>
    </row>
    <row r="81" spans="1:8">
      <c r="A81" s="328">
        <v>8960</v>
      </c>
      <c r="B81" s="268" t="s">
        <v>879</v>
      </c>
      <c r="C81" s="329" t="s">
        <v>855</v>
      </c>
      <c r="D81" s="329" t="s">
        <v>752</v>
      </c>
      <c r="E81" s="328" t="s">
        <v>880</v>
      </c>
      <c r="F81" s="328">
        <v>3</v>
      </c>
      <c r="G81" s="261"/>
      <c r="H81" s="261"/>
    </row>
    <row r="82" spans="1:8">
      <c r="A82" s="328">
        <v>8963</v>
      </c>
      <c r="B82" s="268" t="s">
        <v>879</v>
      </c>
      <c r="C82" s="329" t="s">
        <v>855</v>
      </c>
      <c r="D82" s="329" t="s">
        <v>752</v>
      </c>
      <c r="E82" s="328" t="s">
        <v>880</v>
      </c>
      <c r="F82" s="328">
        <v>3</v>
      </c>
      <c r="G82" s="332"/>
      <c r="H82" s="332"/>
    </row>
    <row r="83" spans="1:8">
      <c r="A83" s="328">
        <v>8965</v>
      </c>
      <c r="B83" s="268" t="s">
        <v>879</v>
      </c>
      <c r="C83" s="329" t="s">
        <v>855</v>
      </c>
      <c r="D83" s="329" t="s">
        <v>752</v>
      </c>
      <c r="E83" s="328" t="s">
        <v>880</v>
      </c>
      <c r="F83" s="328">
        <v>3</v>
      </c>
      <c r="G83" s="332"/>
      <c r="H83" s="332"/>
    </row>
    <row r="84" spans="1:8">
      <c r="A84" s="328">
        <v>8967</v>
      </c>
      <c r="B84" s="268" t="s">
        <v>881</v>
      </c>
      <c r="C84" s="329" t="s">
        <v>777</v>
      </c>
      <c r="D84" s="329" t="s">
        <v>754</v>
      </c>
      <c r="E84" s="328" t="s">
        <v>882</v>
      </c>
      <c r="F84" s="328">
        <v>3</v>
      </c>
      <c r="G84" s="332"/>
      <c r="H84" s="332"/>
    </row>
    <row r="85" spans="1:8">
      <c r="A85" s="328">
        <v>8970</v>
      </c>
      <c r="B85" s="268" t="s">
        <v>883</v>
      </c>
      <c r="C85" s="329" t="s">
        <v>855</v>
      </c>
      <c r="D85" s="329" t="s">
        <v>752</v>
      </c>
      <c r="E85" s="328" t="s">
        <v>758</v>
      </c>
      <c r="F85" s="328">
        <v>3</v>
      </c>
      <c r="G85" s="332"/>
      <c r="H85" s="332"/>
    </row>
    <row r="86" spans="1:8">
      <c r="A86" s="328">
        <v>8972</v>
      </c>
      <c r="B86" s="268" t="s">
        <v>883</v>
      </c>
      <c r="C86" s="329" t="s">
        <v>855</v>
      </c>
      <c r="D86" s="329" t="s">
        <v>752</v>
      </c>
      <c r="E86" s="328" t="s">
        <v>758</v>
      </c>
      <c r="F86" s="328">
        <v>3</v>
      </c>
      <c r="G86" s="332"/>
      <c r="H86" s="332"/>
    </row>
    <row r="87" spans="1:8">
      <c r="A87" s="328">
        <v>8973</v>
      </c>
      <c r="B87" s="268" t="s">
        <v>884</v>
      </c>
      <c r="C87" s="329" t="s">
        <v>885</v>
      </c>
      <c r="D87" s="329" t="s">
        <v>757</v>
      </c>
      <c r="E87" s="328" t="s">
        <v>753</v>
      </c>
      <c r="F87" s="328">
        <v>1</v>
      </c>
      <c r="G87" s="332"/>
      <c r="H87" s="332"/>
    </row>
    <row r="88" spans="1:8">
      <c r="A88" s="328" t="s">
        <v>886</v>
      </c>
      <c r="B88" s="268" t="s">
        <v>887</v>
      </c>
      <c r="C88" s="329" t="s">
        <v>888</v>
      </c>
      <c r="D88" s="329" t="s">
        <v>757</v>
      </c>
      <c r="E88" s="328" t="s">
        <v>753</v>
      </c>
      <c r="F88" s="328">
        <v>1</v>
      </c>
      <c r="G88" s="332"/>
      <c r="H88" s="332"/>
    </row>
    <row r="89" spans="1:8">
      <c r="A89" s="328">
        <v>8976</v>
      </c>
      <c r="B89" s="268" t="s">
        <v>889</v>
      </c>
      <c r="C89" s="329" t="s">
        <v>777</v>
      </c>
      <c r="D89" s="329" t="s">
        <v>754</v>
      </c>
      <c r="E89" s="328" t="s">
        <v>815</v>
      </c>
      <c r="F89" s="328">
        <v>3</v>
      </c>
      <c r="G89" s="332"/>
      <c r="H89" s="332"/>
    </row>
    <row r="90" spans="1:8">
      <c r="A90" s="328">
        <v>8975</v>
      </c>
      <c r="B90" s="268" t="s">
        <v>890</v>
      </c>
      <c r="C90" s="329" t="s">
        <v>783</v>
      </c>
      <c r="D90" s="329" t="s">
        <v>754</v>
      </c>
      <c r="E90" s="328" t="s">
        <v>788</v>
      </c>
      <c r="F90" s="328">
        <v>3</v>
      </c>
      <c r="G90" s="332"/>
      <c r="H90" s="332"/>
    </row>
    <row r="91" spans="1:8">
      <c r="A91" s="328">
        <v>8977</v>
      </c>
      <c r="B91" s="268" t="s">
        <v>891</v>
      </c>
      <c r="C91" s="329" t="s">
        <v>855</v>
      </c>
      <c r="D91" s="329" t="s">
        <v>752</v>
      </c>
      <c r="E91" s="328" t="s">
        <v>798</v>
      </c>
      <c r="F91" s="328">
        <v>3</v>
      </c>
    </row>
    <row r="92" spans="1:8">
      <c r="A92" s="328">
        <v>8977.1</v>
      </c>
      <c r="B92" s="268" t="s">
        <v>891</v>
      </c>
      <c r="C92" s="329" t="s">
        <v>855</v>
      </c>
      <c r="D92" s="329" t="s">
        <v>752</v>
      </c>
      <c r="E92" s="328" t="s">
        <v>798</v>
      </c>
      <c r="F92" s="328">
        <v>3</v>
      </c>
    </row>
    <row r="93" spans="1:8">
      <c r="A93" s="328">
        <v>8980</v>
      </c>
      <c r="B93" s="268" t="s">
        <v>892</v>
      </c>
      <c r="C93" s="329" t="s">
        <v>855</v>
      </c>
      <c r="D93" s="329" t="s">
        <v>752</v>
      </c>
      <c r="E93" s="328" t="s">
        <v>749</v>
      </c>
      <c r="F93" s="328">
        <v>3</v>
      </c>
    </row>
    <row r="94" spans="1:8">
      <c r="A94" s="328">
        <v>8981</v>
      </c>
      <c r="B94" s="268" t="s">
        <v>893</v>
      </c>
      <c r="C94" s="329" t="s">
        <v>855</v>
      </c>
      <c r="D94" s="329" t="s">
        <v>752</v>
      </c>
      <c r="E94" s="328" t="s">
        <v>749</v>
      </c>
      <c r="F94" s="328">
        <v>3</v>
      </c>
    </row>
    <row r="95" spans="1:8">
      <c r="A95" s="328">
        <v>8985</v>
      </c>
      <c r="B95" s="268" t="s">
        <v>894</v>
      </c>
      <c r="C95" s="329" t="s">
        <v>855</v>
      </c>
      <c r="D95" s="329" t="s">
        <v>752</v>
      </c>
      <c r="E95" s="328" t="s">
        <v>880</v>
      </c>
      <c r="F95" s="328">
        <v>3</v>
      </c>
    </row>
    <row r="96" spans="1:8">
      <c r="A96" s="328">
        <v>8990</v>
      </c>
      <c r="B96" s="268" t="s">
        <v>894</v>
      </c>
      <c r="C96" s="329" t="s">
        <v>855</v>
      </c>
      <c r="D96" s="329" t="s">
        <v>752</v>
      </c>
      <c r="E96" s="328" t="s">
        <v>880</v>
      </c>
      <c r="F96" s="328">
        <v>3</v>
      </c>
    </row>
    <row r="97" spans="1:6">
      <c r="A97" s="328">
        <v>9005</v>
      </c>
      <c r="B97" s="268" t="s">
        <v>895</v>
      </c>
      <c r="C97" s="329" t="s">
        <v>783</v>
      </c>
      <c r="D97" s="329" t="s">
        <v>754</v>
      </c>
      <c r="E97" s="328" t="s">
        <v>896</v>
      </c>
      <c r="F97" s="328">
        <v>3</v>
      </c>
    </row>
    <row r="98" spans="1:6">
      <c r="A98" s="328">
        <v>9010</v>
      </c>
      <c r="B98" s="268" t="s">
        <v>897</v>
      </c>
      <c r="C98" s="329" t="s">
        <v>783</v>
      </c>
      <c r="D98" s="329" t="s">
        <v>754</v>
      </c>
      <c r="E98" s="328" t="s">
        <v>898</v>
      </c>
      <c r="F98" s="328">
        <v>3</v>
      </c>
    </row>
    <row r="99" spans="1:6">
      <c r="A99" s="328">
        <v>9015</v>
      </c>
      <c r="B99" s="268" t="s">
        <v>899</v>
      </c>
      <c r="C99" s="329" t="s">
        <v>855</v>
      </c>
      <c r="D99" s="329" t="s">
        <v>752</v>
      </c>
      <c r="E99" s="328" t="s">
        <v>758</v>
      </c>
      <c r="F99" s="328">
        <v>3</v>
      </c>
    </row>
    <row r="100" spans="1:6">
      <c r="A100" s="328">
        <v>9016</v>
      </c>
      <c r="B100" s="268" t="s">
        <v>900</v>
      </c>
      <c r="C100" s="329" t="s">
        <v>751</v>
      </c>
      <c r="D100" s="329" t="s">
        <v>752</v>
      </c>
      <c r="E100" s="328" t="s">
        <v>834</v>
      </c>
      <c r="F100" s="328">
        <v>3</v>
      </c>
    </row>
    <row r="101" spans="1:6">
      <c r="A101" s="328">
        <v>9020</v>
      </c>
      <c r="B101" s="268" t="s">
        <v>901</v>
      </c>
      <c r="C101" s="329" t="s">
        <v>777</v>
      </c>
      <c r="D101" s="329" t="s">
        <v>754</v>
      </c>
      <c r="E101" s="328" t="s">
        <v>815</v>
      </c>
      <c r="F101" s="328">
        <v>3</v>
      </c>
    </row>
    <row r="102" spans="1:6">
      <c r="A102" s="328">
        <v>9022</v>
      </c>
      <c r="B102" s="268" t="s">
        <v>902</v>
      </c>
      <c r="C102" s="329" t="s">
        <v>903</v>
      </c>
      <c r="D102" s="329" t="s">
        <v>757</v>
      </c>
      <c r="E102" s="328" t="s">
        <v>812</v>
      </c>
      <c r="F102" s="328">
        <v>1</v>
      </c>
    </row>
    <row r="103" spans="1:6">
      <c r="A103" s="328">
        <v>9024</v>
      </c>
      <c r="B103" s="268" t="s">
        <v>904</v>
      </c>
      <c r="C103" s="329" t="s">
        <v>905</v>
      </c>
      <c r="D103" s="329" t="s">
        <v>754</v>
      </c>
      <c r="E103" s="328" t="s">
        <v>781</v>
      </c>
      <c r="F103" s="328">
        <v>3</v>
      </c>
    </row>
    <row r="104" spans="1:6">
      <c r="A104" s="328">
        <v>9025</v>
      </c>
      <c r="B104" s="268" t="s">
        <v>906</v>
      </c>
      <c r="C104" s="329" t="s">
        <v>905</v>
      </c>
      <c r="D104" s="329" t="s">
        <v>754</v>
      </c>
      <c r="E104" s="328" t="s">
        <v>781</v>
      </c>
      <c r="F104" s="328">
        <v>3</v>
      </c>
    </row>
    <row r="105" spans="1:6">
      <c r="A105" s="328">
        <v>9025</v>
      </c>
      <c r="B105" s="268" t="s">
        <v>907</v>
      </c>
      <c r="C105" s="329" t="s">
        <v>751</v>
      </c>
      <c r="D105" s="329" t="s">
        <v>754</v>
      </c>
      <c r="E105" s="328" t="s">
        <v>798</v>
      </c>
      <c r="F105" s="328">
        <v>3</v>
      </c>
    </row>
    <row r="106" spans="1:6">
      <c r="A106" s="328">
        <v>9035</v>
      </c>
      <c r="B106" s="268" t="s">
        <v>908</v>
      </c>
      <c r="C106" s="329" t="s">
        <v>751</v>
      </c>
      <c r="D106" s="329" t="s">
        <v>752</v>
      </c>
      <c r="E106" s="328" t="s">
        <v>909</v>
      </c>
      <c r="F106" s="328">
        <v>3</v>
      </c>
    </row>
    <row r="107" spans="1:6">
      <c r="A107" s="328">
        <v>9040</v>
      </c>
      <c r="B107" s="268" t="s">
        <v>910</v>
      </c>
      <c r="C107" s="329" t="s">
        <v>855</v>
      </c>
      <c r="D107" s="329" t="s">
        <v>752</v>
      </c>
      <c r="E107" s="328" t="s">
        <v>909</v>
      </c>
      <c r="F107" s="328">
        <v>3</v>
      </c>
    </row>
    <row r="108" spans="1:6">
      <c r="A108" s="328" t="s">
        <v>911</v>
      </c>
      <c r="B108" s="268" t="s">
        <v>912</v>
      </c>
      <c r="C108" s="329" t="s">
        <v>756</v>
      </c>
      <c r="D108" s="329" t="s">
        <v>757</v>
      </c>
      <c r="E108" s="328" t="s">
        <v>913</v>
      </c>
      <c r="F108" s="328">
        <v>1</v>
      </c>
    </row>
    <row r="109" spans="1:6">
      <c r="A109" s="328" t="s">
        <v>914</v>
      </c>
      <c r="B109" s="268" t="s">
        <v>915</v>
      </c>
      <c r="C109" s="329" t="s">
        <v>756</v>
      </c>
      <c r="D109" s="329" t="s">
        <v>757</v>
      </c>
      <c r="E109" s="328" t="s">
        <v>913</v>
      </c>
      <c r="F109" s="328">
        <v>1</v>
      </c>
    </row>
    <row r="110" spans="1:6">
      <c r="A110" s="328" t="s">
        <v>916</v>
      </c>
      <c r="B110" s="268" t="s">
        <v>917</v>
      </c>
      <c r="C110" s="329" t="s">
        <v>756</v>
      </c>
      <c r="D110" s="329" t="s">
        <v>757</v>
      </c>
      <c r="E110" s="328" t="s">
        <v>913</v>
      </c>
      <c r="F110" s="328">
        <v>1</v>
      </c>
    </row>
    <row r="111" spans="1:6">
      <c r="A111" s="328">
        <v>9045</v>
      </c>
      <c r="B111" s="268" t="s">
        <v>681</v>
      </c>
      <c r="C111" s="329" t="s">
        <v>855</v>
      </c>
      <c r="D111" s="329" t="s">
        <v>752</v>
      </c>
      <c r="E111" s="328" t="s">
        <v>749</v>
      </c>
      <c r="F111" s="328">
        <v>3</v>
      </c>
    </row>
    <row r="112" spans="1:6">
      <c r="A112" s="328">
        <v>9047</v>
      </c>
      <c r="B112" s="268" t="s">
        <v>681</v>
      </c>
      <c r="C112" s="329" t="s">
        <v>855</v>
      </c>
      <c r="D112" s="329" t="s">
        <v>752</v>
      </c>
      <c r="E112" s="328" t="s">
        <v>749</v>
      </c>
      <c r="F112" s="328">
        <v>3</v>
      </c>
    </row>
    <row r="113" spans="1:6">
      <c r="A113" s="328">
        <v>9050</v>
      </c>
      <c r="B113" s="268" t="s">
        <v>918</v>
      </c>
      <c r="C113" s="329" t="s">
        <v>783</v>
      </c>
      <c r="D113" s="329" t="s">
        <v>754</v>
      </c>
      <c r="E113" s="328" t="s">
        <v>919</v>
      </c>
      <c r="F113" s="328">
        <v>3</v>
      </c>
    </row>
    <row r="114" spans="1:6">
      <c r="A114" s="328">
        <v>9052</v>
      </c>
      <c r="B114" s="268" t="s">
        <v>920</v>
      </c>
      <c r="C114" s="329" t="s">
        <v>783</v>
      </c>
      <c r="D114" s="329" t="s">
        <v>754</v>
      </c>
      <c r="E114" s="328" t="s">
        <v>921</v>
      </c>
      <c r="F114" s="328">
        <v>3</v>
      </c>
    </row>
    <row r="115" spans="1:6">
      <c r="A115" s="328">
        <v>9054</v>
      </c>
      <c r="B115" s="268" t="s">
        <v>922</v>
      </c>
      <c r="C115" s="329" t="s">
        <v>780</v>
      </c>
      <c r="D115" s="329" t="s">
        <v>752</v>
      </c>
      <c r="E115" s="328" t="s">
        <v>923</v>
      </c>
      <c r="F115" s="328">
        <v>3</v>
      </c>
    </row>
    <row r="116" spans="1:6">
      <c r="A116" s="328">
        <v>9055</v>
      </c>
      <c r="B116" s="268" t="s">
        <v>924</v>
      </c>
      <c r="C116" s="329" t="s">
        <v>751</v>
      </c>
      <c r="D116" s="329" t="s">
        <v>752</v>
      </c>
      <c r="E116" s="328" t="s">
        <v>898</v>
      </c>
      <c r="F116" s="328">
        <v>1</v>
      </c>
    </row>
    <row r="117" spans="1:6">
      <c r="A117" s="328">
        <v>9055.1</v>
      </c>
      <c r="B117" s="268" t="s">
        <v>924</v>
      </c>
      <c r="C117" s="329" t="s">
        <v>751</v>
      </c>
      <c r="D117" s="329" t="s">
        <v>752</v>
      </c>
      <c r="E117" s="328" t="s">
        <v>753</v>
      </c>
      <c r="F117" s="328">
        <v>1</v>
      </c>
    </row>
    <row r="118" spans="1:6">
      <c r="A118" s="328">
        <v>9055.2999999999993</v>
      </c>
      <c r="B118" s="268" t="s">
        <v>924</v>
      </c>
      <c r="C118" s="329" t="s">
        <v>751</v>
      </c>
      <c r="D118" s="329" t="s">
        <v>752</v>
      </c>
      <c r="E118" s="328" t="s">
        <v>925</v>
      </c>
      <c r="F118" s="328">
        <v>1</v>
      </c>
    </row>
    <row r="119" spans="1:6">
      <c r="A119" s="328">
        <v>9060</v>
      </c>
      <c r="B119" s="268" t="s">
        <v>926</v>
      </c>
      <c r="C119" s="329" t="s">
        <v>783</v>
      </c>
      <c r="D119" s="329" t="s">
        <v>754</v>
      </c>
      <c r="E119" s="328" t="s">
        <v>927</v>
      </c>
      <c r="F119" s="328">
        <v>3</v>
      </c>
    </row>
    <row r="120" spans="1:6">
      <c r="A120" s="328">
        <v>9065</v>
      </c>
      <c r="B120" s="268" t="s">
        <v>928</v>
      </c>
      <c r="C120" s="329" t="s">
        <v>855</v>
      </c>
      <c r="D120" s="329" t="s">
        <v>752</v>
      </c>
      <c r="E120" s="328" t="s">
        <v>798</v>
      </c>
      <c r="F120" s="328">
        <v>3</v>
      </c>
    </row>
    <row r="121" spans="1:6">
      <c r="A121" s="328">
        <v>9067</v>
      </c>
      <c r="B121" s="268" t="s">
        <v>928</v>
      </c>
      <c r="C121" s="329" t="s">
        <v>855</v>
      </c>
      <c r="D121" s="329" t="s">
        <v>752</v>
      </c>
      <c r="E121" s="328" t="s">
        <v>798</v>
      </c>
      <c r="F121" s="328">
        <v>3</v>
      </c>
    </row>
    <row r="122" spans="1:6">
      <c r="A122" s="328">
        <v>9070</v>
      </c>
      <c r="B122" s="268" t="s">
        <v>929</v>
      </c>
      <c r="C122" s="329" t="s">
        <v>783</v>
      </c>
      <c r="D122" s="329" t="s">
        <v>754</v>
      </c>
      <c r="E122" s="328" t="s">
        <v>898</v>
      </c>
      <c r="F122" s="328">
        <v>3</v>
      </c>
    </row>
    <row r="123" spans="1:6">
      <c r="A123" s="328">
        <v>9075</v>
      </c>
      <c r="B123" s="268" t="s">
        <v>930</v>
      </c>
      <c r="C123" s="329" t="s">
        <v>783</v>
      </c>
      <c r="D123" s="329" t="s">
        <v>754</v>
      </c>
      <c r="E123" s="328" t="s">
        <v>931</v>
      </c>
      <c r="F123" s="328">
        <v>3</v>
      </c>
    </row>
    <row r="124" spans="1:6">
      <c r="A124" s="328">
        <v>9084</v>
      </c>
      <c r="B124" s="268" t="s">
        <v>932</v>
      </c>
      <c r="C124" s="329" t="s">
        <v>855</v>
      </c>
      <c r="D124" s="329" t="s">
        <v>752</v>
      </c>
      <c r="E124" s="328" t="s">
        <v>749</v>
      </c>
      <c r="F124" s="328">
        <v>3</v>
      </c>
    </row>
    <row r="125" spans="1:6">
      <c r="A125" s="328">
        <v>9086</v>
      </c>
      <c r="B125" s="268" t="s">
        <v>932</v>
      </c>
      <c r="C125" s="329" t="s">
        <v>855</v>
      </c>
      <c r="D125" s="329" t="s">
        <v>752</v>
      </c>
      <c r="E125" s="328" t="s">
        <v>749</v>
      </c>
      <c r="F125" s="328">
        <v>3</v>
      </c>
    </row>
    <row r="126" spans="1:6">
      <c r="A126" s="328">
        <v>9090</v>
      </c>
      <c r="B126" s="268" t="s">
        <v>933</v>
      </c>
      <c r="C126" s="329" t="s">
        <v>855</v>
      </c>
      <c r="D126" s="329" t="s">
        <v>752</v>
      </c>
      <c r="E126" s="328" t="s">
        <v>880</v>
      </c>
      <c r="F126" s="328">
        <v>3</v>
      </c>
    </row>
    <row r="127" spans="1:6">
      <c r="A127" s="328">
        <v>9095</v>
      </c>
      <c r="B127" s="268" t="s">
        <v>933</v>
      </c>
      <c r="C127" s="329" t="s">
        <v>855</v>
      </c>
      <c r="D127" s="329" t="s">
        <v>752</v>
      </c>
      <c r="E127" s="328" t="s">
        <v>880</v>
      </c>
      <c r="F127" s="328">
        <v>3</v>
      </c>
    </row>
    <row r="128" spans="1:6">
      <c r="A128" s="328">
        <v>9100</v>
      </c>
      <c r="B128" s="268" t="s">
        <v>934</v>
      </c>
      <c r="C128" s="329" t="s">
        <v>783</v>
      </c>
      <c r="D128" s="329" t="s">
        <v>754</v>
      </c>
      <c r="E128" s="328" t="s">
        <v>935</v>
      </c>
      <c r="F128" s="328">
        <v>3</v>
      </c>
    </row>
    <row r="129" spans="1:6">
      <c r="A129" s="328">
        <v>9110</v>
      </c>
      <c r="B129" s="268" t="s">
        <v>936</v>
      </c>
      <c r="C129" s="329" t="s">
        <v>780</v>
      </c>
      <c r="D129" s="329" t="s">
        <v>752</v>
      </c>
      <c r="E129" s="328" t="s">
        <v>825</v>
      </c>
      <c r="F129" s="328">
        <v>3</v>
      </c>
    </row>
    <row r="130" spans="1:6">
      <c r="A130" s="328">
        <v>9120</v>
      </c>
      <c r="B130" s="268" t="s">
        <v>937</v>
      </c>
      <c r="C130" s="329" t="s">
        <v>751</v>
      </c>
      <c r="D130" s="329" t="s">
        <v>752</v>
      </c>
      <c r="E130" s="328" t="s">
        <v>798</v>
      </c>
      <c r="F130" s="328">
        <v>3</v>
      </c>
    </row>
    <row r="131" spans="1:6">
      <c r="A131" s="328">
        <v>9121</v>
      </c>
      <c r="B131" s="268" t="s">
        <v>938</v>
      </c>
      <c r="C131" s="329" t="s">
        <v>783</v>
      </c>
      <c r="D131" s="329" t="s">
        <v>754</v>
      </c>
      <c r="E131" s="328" t="s">
        <v>798</v>
      </c>
      <c r="F131" s="328">
        <v>3</v>
      </c>
    </row>
    <row r="132" spans="1:6">
      <c r="A132" s="328">
        <v>9122</v>
      </c>
      <c r="B132" s="268" t="s">
        <v>939</v>
      </c>
      <c r="C132" s="329" t="s">
        <v>751</v>
      </c>
      <c r="D132" s="329" t="s">
        <v>752</v>
      </c>
      <c r="E132" s="328" t="s">
        <v>749</v>
      </c>
      <c r="F132" s="328">
        <v>1</v>
      </c>
    </row>
    <row r="133" spans="1:6">
      <c r="A133" s="328" t="s">
        <v>940</v>
      </c>
      <c r="B133" s="268" t="s">
        <v>941</v>
      </c>
      <c r="C133" s="329" t="s">
        <v>942</v>
      </c>
      <c r="D133" s="329" t="s">
        <v>748</v>
      </c>
      <c r="E133" s="328" t="s">
        <v>874</v>
      </c>
      <c r="F133" s="328">
        <v>1</v>
      </c>
    </row>
    <row r="134" spans="1:6">
      <c r="A134" s="328">
        <v>9122.5</v>
      </c>
      <c r="B134" s="268" t="s">
        <v>939</v>
      </c>
      <c r="C134" s="329" t="s">
        <v>751</v>
      </c>
      <c r="D134" s="329" t="s">
        <v>752</v>
      </c>
      <c r="E134" s="328" t="s">
        <v>749</v>
      </c>
      <c r="F134" s="328">
        <v>1</v>
      </c>
    </row>
    <row r="135" spans="1:6">
      <c r="A135" s="328">
        <v>9123.1</v>
      </c>
      <c r="B135" s="268" t="s">
        <v>943</v>
      </c>
      <c r="C135" s="329" t="s">
        <v>756</v>
      </c>
      <c r="D135" s="329" t="s">
        <v>757</v>
      </c>
      <c r="E135" s="328" t="s">
        <v>798</v>
      </c>
      <c r="F135" s="328">
        <v>3</v>
      </c>
    </row>
    <row r="136" spans="1:6">
      <c r="A136" s="328">
        <v>9123.2000000000007</v>
      </c>
      <c r="B136" s="268" t="s">
        <v>944</v>
      </c>
      <c r="C136" s="329" t="s">
        <v>756</v>
      </c>
      <c r="D136" s="329" t="s">
        <v>757</v>
      </c>
      <c r="E136" s="328" t="s">
        <v>798</v>
      </c>
      <c r="F136" s="328">
        <v>3</v>
      </c>
    </row>
    <row r="137" spans="1:6">
      <c r="A137" s="328">
        <v>9125</v>
      </c>
      <c r="B137" s="268" t="s">
        <v>945</v>
      </c>
      <c r="C137" s="329" t="s">
        <v>751</v>
      </c>
      <c r="D137" s="329" t="s">
        <v>752</v>
      </c>
      <c r="E137" s="328" t="s">
        <v>880</v>
      </c>
      <c r="F137" s="328">
        <v>3</v>
      </c>
    </row>
    <row r="138" spans="1:6">
      <c r="A138" s="328" t="s">
        <v>946</v>
      </c>
      <c r="B138" s="268" t="s">
        <v>947</v>
      </c>
      <c r="C138" s="329" t="s">
        <v>948</v>
      </c>
      <c r="D138" s="329" t="s">
        <v>757</v>
      </c>
      <c r="E138" s="328" t="s">
        <v>825</v>
      </c>
      <c r="F138" s="328">
        <v>1</v>
      </c>
    </row>
    <row r="139" spans="1:6">
      <c r="A139" s="328" t="s">
        <v>949</v>
      </c>
      <c r="B139" s="268" t="s">
        <v>950</v>
      </c>
      <c r="C139" s="329" t="s">
        <v>951</v>
      </c>
      <c r="D139" s="329" t="s">
        <v>757</v>
      </c>
      <c r="E139" s="328" t="s">
        <v>825</v>
      </c>
      <c r="F139" s="328">
        <v>1</v>
      </c>
    </row>
    <row r="140" spans="1:6">
      <c r="A140" s="328" t="s">
        <v>952</v>
      </c>
      <c r="B140" s="268" t="s">
        <v>953</v>
      </c>
      <c r="C140" s="329" t="s">
        <v>828</v>
      </c>
      <c r="D140" s="329" t="s">
        <v>757</v>
      </c>
      <c r="E140" s="328"/>
      <c r="F140" s="328">
        <v>1</v>
      </c>
    </row>
    <row r="141" spans="1:6">
      <c r="A141" s="328">
        <v>9130</v>
      </c>
      <c r="B141" s="268" t="s">
        <v>902</v>
      </c>
      <c r="C141" s="329" t="s">
        <v>954</v>
      </c>
      <c r="D141" s="329" t="s">
        <v>748</v>
      </c>
      <c r="E141" s="328" t="s">
        <v>812</v>
      </c>
      <c r="F141" s="328">
        <v>1</v>
      </c>
    </row>
    <row r="142" spans="1:6">
      <c r="A142" s="328">
        <v>9135</v>
      </c>
      <c r="B142" s="268" t="s">
        <v>955</v>
      </c>
      <c r="C142" s="329" t="s">
        <v>751</v>
      </c>
      <c r="D142" s="329" t="s">
        <v>754</v>
      </c>
      <c r="E142" s="328" t="s">
        <v>758</v>
      </c>
      <c r="F142" s="328">
        <v>3</v>
      </c>
    </row>
    <row r="143" spans="1:6">
      <c r="A143" s="328">
        <v>9145</v>
      </c>
      <c r="B143" s="268" t="s">
        <v>956</v>
      </c>
      <c r="C143" s="329" t="s">
        <v>751</v>
      </c>
      <c r="D143" s="329" t="s">
        <v>752</v>
      </c>
      <c r="E143" s="328" t="s">
        <v>753</v>
      </c>
      <c r="F143" s="328">
        <v>1</v>
      </c>
    </row>
    <row r="144" spans="1:6">
      <c r="A144" s="328">
        <v>9150</v>
      </c>
      <c r="B144" s="268" t="s">
        <v>956</v>
      </c>
      <c r="C144" s="329" t="s">
        <v>751</v>
      </c>
      <c r="D144" s="329" t="s">
        <v>754</v>
      </c>
      <c r="E144" s="328" t="s">
        <v>753</v>
      </c>
      <c r="F144" s="328">
        <v>1</v>
      </c>
    </row>
    <row r="145" spans="1:6">
      <c r="A145" s="328">
        <v>9155</v>
      </c>
      <c r="B145" s="268" t="s">
        <v>956</v>
      </c>
      <c r="C145" s="329" t="s">
        <v>751</v>
      </c>
      <c r="D145" s="329" t="s">
        <v>752</v>
      </c>
      <c r="E145" s="328" t="s">
        <v>753</v>
      </c>
      <c r="F145" s="328">
        <v>1</v>
      </c>
    </row>
    <row r="146" spans="1:6">
      <c r="A146" s="328">
        <v>9160</v>
      </c>
      <c r="B146" s="268" t="s">
        <v>956</v>
      </c>
      <c r="C146" s="329" t="s">
        <v>751</v>
      </c>
      <c r="D146" s="329" t="s">
        <v>754</v>
      </c>
      <c r="E146" s="328" t="s">
        <v>753</v>
      </c>
      <c r="F146" s="328">
        <v>1</v>
      </c>
    </row>
    <row r="147" spans="1:6">
      <c r="A147" s="328">
        <v>9170</v>
      </c>
      <c r="B147" s="268" t="s">
        <v>957</v>
      </c>
      <c r="C147" s="329" t="s">
        <v>855</v>
      </c>
      <c r="D147" s="329" t="s">
        <v>752</v>
      </c>
      <c r="E147" s="328" t="s">
        <v>753</v>
      </c>
      <c r="F147" s="328">
        <v>1</v>
      </c>
    </row>
    <row r="148" spans="1:6">
      <c r="A148" s="328">
        <v>9175</v>
      </c>
      <c r="B148" s="268" t="s">
        <v>958</v>
      </c>
      <c r="C148" s="329" t="s">
        <v>959</v>
      </c>
      <c r="D148" s="329" t="s">
        <v>748</v>
      </c>
      <c r="E148" s="328" t="s">
        <v>880</v>
      </c>
      <c r="F148" s="328">
        <v>20</v>
      </c>
    </row>
    <row r="149" spans="1:6">
      <c r="A149" s="328" t="s">
        <v>960</v>
      </c>
      <c r="B149" s="268" t="s">
        <v>961</v>
      </c>
      <c r="C149" s="329" t="s">
        <v>783</v>
      </c>
      <c r="D149" s="329" t="s">
        <v>754</v>
      </c>
      <c r="E149" s="328" t="s">
        <v>834</v>
      </c>
      <c r="F149" s="328">
        <v>3</v>
      </c>
    </row>
    <row r="150" spans="1:6">
      <c r="A150" s="847"/>
      <c r="B150" s="847"/>
      <c r="C150" s="847"/>
      <c r="D150" s="847"/>
      <c r="E150" s="847"/>
      <c r="F150" s="847"/>
    </row>
    <row r="151" spans="1:6">
      <c r="A151" s="832" t="s">
        <v>962</v>
      </c>
      <c r="B151" s="832"/>
      <c r="C151" s="832"/>
      <c r="D151" s="832"/>
      <c r="E151" s="832"/>
      <c r="F151" s="832"/>
    </row>
    <row r="152" spans="1:6">
      <c r="A152" s="832" t="s">
        <v>963</v>
      </c>
      <c r="B152" s="832"/>
      <c r="C152" s="832"/>
      <c r="D152" s="832"/>
      <c r="E152" s="832"/>
      <c r="F152" s="832"/>
    </row>
  </sheetData>
  <mergeCells count="3">
    <mergeCell ref="A150:F150"/>
    <mergeCell ref="A151:F151"/>
    <mergeCell ref="A152:F152"/>
  </mergeCells>
  <pageMargins left="0.32986111111111099" right="0.43333333333333302" top="0.98402777777777795" bottom="0.98402777777777795" header="0.511811023622047" footer="0.511811023622047"/>
  <pageSetup paperSize="9" scale="80" orientation="portrait" horizontalDpi="300" verticalDpi="30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50"/>
  </sheetPr>
  <dimension ref="A1:F12"/>
  <sheetViews>
    <sheetView topLeftCell="C1" zoomScale="90" zoomScaleNormal="90" workbookViewId="0">
      <selection activeCell="I14" sqref="I14"/>
    </sheetView>
  </sheetViews>
  <sheetFormatPr baseColWidth="10" defaultColWidth="11.42578125" defaultRowHeight="12.75"/>
  <cols>
    <col min="1" max="1" width="28.140625" style="333" customWidth="1"/>
    <col min="2" max="2" width="38" style="333" customWidth="1"/>
    <col min="3" max="3" width="25.28515625" style="333" customWidth="1"/>
    <col min="4" max="4" width="19.28515625" style="333" customWidth="1"/>
    <col min="5" max="5" width="16.28515625" style="333" customWidth="1"/>
    <col min="6" max="6" width="34.28515625" style="333" customWidth="1"/>
    <col min="7" max="7" width="34.5703125" style="333" customWidth="1"/>
    <col min="8" max="255" width="11.42578125" style="333"/>
    <col min="256" max="256" width="21.85546875" style="333" customWidth="1"/>
    <col min="257" max="257" width="28.140625" style="333" customWidth="1"/>
    <col min="258" max="258" width="31.140625" style="333" customWidth="1"/>
    <col min="259" max="259" width="25.28515625" style="333" customWidth="1"/>
    <col min="260" max="260" width="11.42578125" style="333"/>
    <col min="261" max="261" width="16.28515625" style="333" customWidth="1"/>
    <col min="262" max="262" width="34.28515625" style="333" customWidth="1"/>
    <col min="263" max="263" width="34.5703125" style="333" customWidth="1"/>
    <col min="264" max="511" width="11.42578125" style="333"/>
    <col min="512" max="512" width="21.85546875" style="333" customWidth="1"/>
    <col min="513" max="513" width="28.140625" style="333" customWidth="1"/>
    <col min="514" max="514" width="31.140625" style="333" customWidth="1"/>
    <col min="515" max="515" width="25.28515625" style="333" customWidth="1"/>
    <col min="516" max="516" width="11.42578125" style="333"/>
    <col min="517" max="517" width="16.28515625" style="333" customWidth="1"/>
    <col min="518" max="518" width="34.28515625" style="333" customWidth="1"/>
    <col min="519" max="519" width="34.5703125" style="333" customWidth="1"/>
    <col min="520" max="767" width="11.42578125" style="333"/>
    <col min="768" max="768" width="21.85546875" style="333" customWidth="1"/>
    <col min="769" max="769" width="28.140625" style="333" customWidth="1"/>
    <col min="770" max="770" width="31.140625" style="333" customWidth="1"/>
    <col min="771" max="771" width="25.28515625" style="333" customWidth="1"/>
    <col min="772" max="772" width="11.42578125" style="333"/>
    <col min="773" max="773" width="16.28515625" style="333" customWidth="1"/>
    <col min="774" max="774" width="34.28515625" style="333" customWidth="1"/>
    <col min="775" max="775" width="34.5703125" style="333" customWidth="1"/>
    <col min="776" max="1023" width="11.42578125" style="333"/>
    <col min="1024" max="1024" width="21.85546875" style="333" customWidth="1"/>
    <col min="1025" max="1025" width="28.140625" style="333" customWidth="1"/>
    <col min="1026" max="1026" width="31.140625" style="333" customWidth="1"/>
    <col min="1027" max="1027" width="25.28515625" style="333" customWidth="1"/>
    <col min="1028" max="1028" width="11.42578125" style="333"/>
    <col min="1029" max="1029" width="16.28515625" style="333" customWidth="1"/>
    <col min="1030" max="1030" width="34.28515625" style="333" customWidth="1"/>
    <col min="1031" max="1031" width="34.5703125" style="333" customWidth="1"/>
    <col min="1032" max="1279" width="11.42578125" style="333"/>
    <col min="1280" max="1280" width="21.85546875" style="333" customWidth="1"/>
    <col min="1281" max="1281" width="28.140625" style="333" customWidth="1"/>
    <col min="1282" max="1282" width="31.140625" style="333" customWidth="1"/>
    <col min="1283" max="1283" width="25.28515625" style="333" customWidth="1"/>
    <col min="1284" max="1284" width="11.42578125" style="333"/>
    <col min="1285" max="1285" width="16.28515625" style="333" customWidth="1"/>
    <col min="1286" max="1286" width="34.28515625" style="333" customWidth="1"/>
    <col min="1287" max="1287" width="34.5703125" style="333" customWidth="1"/>
    <col min="1288" max="1535" width="11.42578125" style="333"/>
    <col min="1536" max="1536" width="21.85546875" style="333" customWidth="1"/>
    <col min="1537" max="1537" width="28.140625" style="333" customWidth="1"/>
    <col min="1538" max="1538" width="31.140625" style="333" customWidth="1"/>
    <col min="1539" max="1539" width="25.28515625" style="333" customWidth="1"/>
    <col min="1540" max="1540" width="11.42578125" style="333"/>
    <col min="1541" max="1541" width="16.28515625" style="333" customWidth="1"/>
    <col min="1542" max="1542" width="34.28515625" style="333" customWidth="1"/>
    <col min="1543" max="1543" width="34.5703125" style="333" customWidth="1"/>
    <col min="1544" max="1791" width="11.42578125" style="333"/>
    <col min="1792" max="1792" width="21.85546875" style="333" customWidth="1"/>
    <col min="1793" max="1793" width="28.140625" style="333" customWidth="1"/>
    <col min="1794" max="1794" width="31.140625" style="333" customWidth="1"/>
    <col min="1795" max="1795" width="25.28515625" style="333" customWidth="1"/>
    <col min="1796" max="1796" width="11.42578125" style="333"/>
    <col min="1797" max="1797" width="16.28515625" style="333" customWidth="1"/>
    <col min="1798" max="1798" width="34.28515625" style="333" customWidth="1"/>
    <col min="1799" max="1799" width="34.5703125" style="333" customWidth="1"/>
    <col min="1800" max="2047" width="11.42578125" style="333"/>
    <col min="2048" max="2048" width="21.85546875" style="333" customWidth="1"/>
    <col min="2049" max="2049" width="28.140625" style="333" customWidth="1"/>
    <col min="2050" max="2050" width="31.140625" style="333" customWidth="1"/>
    <col min="2051" max="2051" width="25.28515625" style="333" customWidth="1"/>
    <col min="2052" max="2052" width="11.42578125" style="333"/>
    <col min="2053" max="2053" width="16.28515625" style="333" customWidth="1"/>
    <col min="2054" max="2054" width="34.28515625" style="333" customWidth="1"/>
    <col min="2055" max="2055" width="34.5703125" style="333" customWidth="1"/>
    <col min="2056" max="2303" width="11.42578125" style="333"/>
    <col min="2304" max="2304" width="21.85546875" style="333" customWidth="1"/>
    <col min="2305" max="2305" width="28.140625" style="333" customWidth="1"/>
    <col min="2306" max="2306" width="31.140625" style="333" customWidth="1"/>
    <col min="2307" max="2307" width="25.28515625" style="333" customWidth="1"/>
    <col min="2308" max="2308" width="11.42578125" style="333"/>
    <col min="2309" max="2309" width="16.28515625" style="333" customWidth="1"/>
    <col min="2310" max="2310" width="34.28515625" style="333" customWidth="1"/>
    <col min="2311" max="2311" width="34.5703125" style="333" customWidth="1"/>
    <col min="2312" max="2559" width="11.42578125" style="333"/>
    <col min="2560" max="2560" width="21.85546875" style="333" customWidth="1"/>
    <col min="2561" max="2561" width="28.140625" style="333" customWidth="1"/>
    <col min="2562" max="2562" width="31.140625" style="333" customWidth="1"/>
    <col min="2563" max="2563" width="25.28515625" style="333" customWidth="1"/>
    <col min="2564" max="2564" width="11.42578125" style="333"/>
    <col min="2565" max="2565" width="16.28515625" style="333" customWidth="1"/>
    <col min="2566" max="2566" width="34.28515625" style="333" customWidth="1"/>
    <col min="2567" max="2567" width="34.5703125" style="333" customWidth="1"/>
    <col min="2568" max="2815" width="11.42578125" style="333"/>
    <col min="2816" max="2816" width="21.85546875" style="333" customWidth="1"/>
    <col min="2817" max="2817" width="28.140625" style="333" customWidth="1"/>
    <col min="2818" max="2818" width="31.140625" style="333" customWidth="1"/>
    <col min="2819" max="2819" width="25.28515625" style="333" customWidth="1"/>
    <col min="2820" max="2820" width="11.42578125" style="333"/>
    <col min="2821" max="2821" width="16.28515625" style="333" customWidth="1"/>
    <col min="2822" max="2822" width="34.28515625" style="333" customWidth="1"/>
    <col min="2823" max="2823" width="34.5703125" style="333" customWidth="1"/>
    <col min="2824" max="3071" width="11.42578125" style="333"/>
    <col min="3072" max="3072" width="21.85546875" style="333" customWidth="1"/>
    <col min="3073" max="3073" width="28.140625" style="333" customWidth="1"/>
    <col min="3074" max="3074" width="31.140625" style="333" customWidth="1"/>
    <col min="3075" max="3075" width="25.28515625" style="333" customWidth="1"/>
    <col min="3076" max="3076" width="11.42578125" style="333"/>
    <col min="3077" max="3077" width="16.28515625" style="333" customWidth="1"/>
    <col min="3078" max="3078" width="34.28515625" style="333" customWidth="1"/>
    <col min="3079" max="3079" width="34.5703125" style="333" customWidth="1"/>
    <col min="3080" max="3327" width="11.42578125" style="333"/>
    <col min="3328" max="3328" width="21.85546875" style="333" customWidth="1"/>
    <col min="3329" max="3329" width="28.140625" style="333" customWidth="1"/>
    <col min="3330" max="3330" width="31.140625" style="333" customWidth="1"/>
    <col min="3331" max="3331" width="25.28515625" style="333" customWidth="1"/>
    <col min="3332" max="3332" width="11.42578125" style="333"/>
    <col min="3333" max="3333" width="16.28515625" style="333" customWidth="1"/>
    <col min="3334" max="3334" width="34.28515625" style="333" customWidth="1"/>
    <col min="3335" max="3335" width="34.5703125" style="333" customWidth="1"/>
    <col min="3336" max="3583" width="11.42578125" style="333"/>
    <col min="3584" max="3584" width="21.85546875" style="333" customWidth="1"/>
    <col min="3585" max="3585" width="28.140625" style="333" customWidth="1"/>
    <col min="3586" max="3586" width="31.140625" style="333" customWidth="1"/>
    <col min="3587" max="3587" width="25.28515625" style="333" customWidth="1"/>
    <col min="3588" max="3588" width="11.42578125" style="333"/>
    <col min="3589" max="3589" width="16.28515625" style="333" customWidth="1"/>
    <col min="3590" max="3590" width="34.28515625" style="333" customWidth="1"/>
    <col min="3591" max="3591" width="34.5703125" style="333" customWidth="1"/>
    <col min="3592" max="3839" width="11.42578125" style="333"/>
    <col min="3840" max="3840" width="21.85546875" style="333" customWidth="1"/>
    <col min="3841" max="3841" width="28.140625" style="333" customWidth="1"/>
    <col min="3842" max="3842" width="31.140625" style="333" customWidth="1"/>
    <col min="3843" max="3843" width="25.28515625" style="333" customWidth="1"/>
    <col min="3844" max="3844" width="11.42578125" style="333"/>
    <col min="3845" max="3845" width="16.28515625" style="333" customWidth="1"/>
    <col min="3846" max="3846" width="34.28515625" style="333" customWidth="1"/>
    <col min="3847" max="3847" width="34.5703125" style="333" customWidth="1"/>
    <col min="3848" max="4095" width="11.42578125" style="333"/>
    <col min="4096" max="4096" width="21.85546875" style="333" customWidth="1"/>
    <col min="4097" max="4097" width="28.140625" style="333" customWidth="1"/>
    <col min="4098" max="4098" width="31.140625" style="333" customWidth="1"/>
    <col min="4099" max="4099" width="25.28515625" style="333" customWidth="1"/>
    <col min="4100" max="4100" width="11.42578125" style="333"/>
    <col min="4101" max="4101" width="16.28515625" style="333" customWidth="1"/>
    <col min="4102" max="4102" width="34.28515625" style="333" customWidth="1"/>
    <col min="4103" max="4103" width="34.5703125" style="333" customWidth="1"/>
    <col min="4104" max="4351" width="11.42578125" style="333"/>
    <col min="4352" max="4352" width="21.85546875" style="333" customWidth="1"/>
    <col min="4353" max="4353" width="28.140625" style="333" customWidth="1"/>
    <col min="4354" max="4354" width="31.140625" style="333" customWidth="1"/>
    <col min="4355" max="4355" width="25.28515625" style="333" customWidth="1"/>
    <col min="4356" max="4356" width="11.42578125" style="333"/>
    <col min="4357" max="4357" width="16.28515625" style="333" customWidth="1"/>
    <col min="4358" max="4358" width="34.28515625" style="333" customWidth="1"/>
    <col min="4359" max="4359" width="34.5703125" style="333" customWidth="1"/>
    <col min="4360" max="4607" width="11.42578125" style="333"/>
    <col min="4608" max="4608" width="21.85546875" style="333" customWidth="1"/>
    <col min="4609" max="4609" width="28.140625" style="333" customWidth="1"/>
    <col min="4610" max="4610" width="31.140625" style="333" customWidth="1"/>
    <col min="4611" max="4611" width="25.28515625" style="333" customWidth="1"/>
    <col min="4612" max="4612" width="11.42578125" style="333"/>
    <col min="4613" max="4613" width="16.28515625" style="333" customWidth="1"/>
    <col min="4614" max="4614" width="34.28515625" style="333" customWidth="1"/>
    <col min="4615" max="4615" width="34.5703125" style="333" customWidth="1"/>
    <col min="4616" max="4863" width="11.42578125" style="333"/>
    <col min="4864" max="4864" width="21.85546875" style="333" customWidth="1"/>
    <col min="4865" max="4865" width="28.140625" style="333" customWidth="1"/>
    <col min="4866" max="4866" width="31.140625" style="333" customWidth="1"/>
    <col min="4867" max="4867" width="25.28515625" style="333" customWidth="1"/>
    <col min="4868" max="4868" width="11.42578125" style="333"/>
    <col min="4869" max="4869" width="16.28515625" style="333" customWidth="1"/>
    <col min="4870" max="4870" width="34.28515625" style="333" customWidth="1"/>
    <col min="4871" max="4871" width="34.5703125" style="333" customWidth="1"/>
    <col min="4872" max="5119" width="11.42578125" style="333"/>
    <col min="5120" max="5120" width="21.85546875" style="333" customWidth="1"/>
    <col min="5121" max="5121" width="28.140625" style="333" customWidth="1"/>
    <col min="5122" max="5122" width="31.140625" style="333" customWidth="1"/>
    <col min="5123" max="5123" width="25.28515625" style="333" customWidth="1"/>
    <col min="5124" max="5124" width="11.42578125" style="333"/>
    <col min="5125" max="5125" width="16.28515625" style="333" customWidth="1"/>
    <col min="5126" max="5126" width="34.28515625" style="333" customWidth="1"/>
    <col min="5127" max="5127" width="34.5703125" style="333" customWidth="1"/>
    <col min="5128" max="5375" width="11.42578125" style="333"/>
    <col min="5376" max="5376" width="21.85546875" style="333" customWidth="1"/>
    <col min="5377" max="5377" width="28.140625" style="333" customWidth="1"/>
    <col min="5378" max="5378" width="31.140625" style="333" customWidth="1"/>
    <col min="5379" max="5379" width="25.28515625" style="333" customWidth="1"/>
    <col min="5380" max="5380" width="11.42578125" style="333"/>
    <col min="5381" max="5381" width="16.28515625" style="333" customWidth="1"/>
    <col min="5382" max="5382" width="34.28515625" style="333" customWidth="1"/>
    <col min="5383" max="5383" width="34.5703125" style="333" customWidth="1"/>
    <col min="5384" max="5631" width="11.42578125" style="333"/>
    <col min="5632" max="5632" width="21.85546875" style="333" customWidth="1"/>
    <col min="5633" max="5633" width="28.140625" style="333" customWidth="1"/>
    <col min="5634" max="5634" width="31.140625" style="333" customWidth="1"/>
    <col min="5635" max="5635" width="25.28515625" style="333" customWidth="1"/>
    <col min="5636" max="5636" width="11.42578125" style="333"/>
    <col min="5637" max="5637" width="16.28515625" style="333" customWidth="1"/>
    <col min="5638" max="5638" width="34.28515625" style="333" customWidth="1"/>
    <col min="5639" max="5639" width="34.5703125" style="333" customWidth="1"/>
    <col min="5640" max="5887" width="11.42578125" style="333"/>
    <col min="5888" max="5888" width="21.85546875" style="333" customWidth="1"/>
    <col min="5889" max="5889" width="28.140625" style="333" customWidth="1"/>
    <col min="5890" max="5890" width="31.140625" style="333" customWidth="1"/>
    <col min="5891" max="5891" width="25.28515625" style="333" customWidth="1"/>
    <col min="5892" max="5892" width="11.42578125" style="333"/>
    <col min="5893" max="5893" width="16.28515625" style="333" customWidth="1"/>
    <col min="5894" max="5894" width="34.28515625" style="333" customWidth="1"/>
    <col min="5895" max="5895" width="34.5703125" style="333" customWidth="1"/>
    <col min="5896" max="6143" width="11.42578125" style="333"/>
    <col min="6144" max="6144" width="21.85546875" style="333" customWidth="1"/>
    <col min="6145" max="6145" width="28.140625" style="333" customWidth="1"/>
    <col min="6146" max="6146" width="31.140625" style="333" customWidth="1"/>
    <col min="6147" max="6147" width="25.28515625" style="333" customWidth="1"/>
    <col min="6148" max="6148" width="11.42578125" style="333"/>
    <col min="6149" max="6149" width="16.28515625" style="333" customWidth="1"/>
    <col min="6150" max="6150" width="34.28515625" style="333" customWidth="1"/>
    <col min="6151" max="6151" width="34.5703125" style="333" customWidth="1"/>
    <col min="6152" max="6399" width="11.42578125" style="333"/>
    <col min="6400" max="6400" width="21.85546875" style="333" customWidth="1"/>
    <col min="6401" max="6401" width="28.140625" style="333" customWidth="1"/>
    <col min="6402" max="6402" width="31.140625" style="333" customWidth="1"/>
    <col min="6403" max="6403" width="25.28515625" style="333" customWidth="1"/>
    <col min="6404" max="6404" width="11.42578125" style="333"/>
    <col min="6405" max="6405" width="16.28515625" style="333" customWidth="1"/>
    <col min="6406" max="6406" width="34.28515625" style="333" customWidth="1"/>
    <col min="6407" max="6407" width="34.5703125" style="333" customWidth="1"/>
    <col min="6408" max="6655" width="11.42578125" style="333"/>
    <col min="6656" max="6656" width="21.85546875" style="333" customWidth="1"/>
    <col min="6657" max="6657" width="28.140625" style="333" customWidth="1"/>
    <col min="6658" max="6658" width="31.140625" style="333" customWidth="1"/>
    <col min="6659" max="6659" width="25.28515625" style="333" customWidth="1"/>
    <col min="6660" max="6660" width="11.42578125" style="333"/>
    <col min="6661" max="6661" width="16.28515625" style="333" customWidth="1"/>
    <col min="6662" max="6662" width="34.28515625" style="333" customWidth="1"/>
    <col min="6663" max="6663" width="34.5703125" style="333" customWidth="1"/>
    <col min="6664" max="6911" width="11.42578125" style="333"/>
    <col min="6912" max="6912" width="21.85546875" style="333" customWidth="1"/>
    <col min="6913" max="6913" width="28.140625" style="333" customWidth="1"/>
    <col min="6914" max="6914" width="31.140625" style="333" customWidth="1"/>
    <col min="6915" max="6915" width="25.28515625" style="333" customWidth="1"/>
    <col min="6916" max="6916" width="11.42578125" style="333"/>
    <col min="6917" max="6917" width="16.28515625" style="333" customWidth="1"/>
    <col min="6918" max="6918" width="34.28515625" style="333" customWidth="1"/>
    <col min="6919" max="6919" width="34.5703125" style="333" customWidth="1"/>
    <col min="6920" max="7167" width="11.42578125" style="333"/>
    <col min="7168" max="7168" width="21.85546875" style="333" customWidth="1"/>
    <col min="7169" max="7169" width="28.140625" style="333" customWidth="1"/>
    <col min="7170" max="7170" width="31.140625" style="333" customWidth="1"/>
    <col min="7171" max="7171" width="25.28515625" style="333" customWidth="1"/>
    <col min="7172" max="7172" width="11.42578125" style="333"/>
    <col min="7173" max="7173" width="16.28515625" style="333" customWidth="1"/>
    <col min="7174" max="7174" width="34.28515625" style="333" customWidth="1"/>
    <col min="7175" max="7175" width="34.5703125" style="333" customWidth="1"/>
    <col min="7176" max="7423" width="11.42578125" style="333"/>
    <col min="7424" max="7424" width="21.85546875" style="333" customWidth="1"/>
    <col min="7425" max="7425" width="28.140625" style="333" customWidth="1"/>
    <col min="7426" max="7426" width="31.140625" style="333" customWidth="1"/>
    <col min="7427" max="7427" width="25.28515625" style="333" customWidth="1"/>
    <col min="7428" max="7428" width="11.42578125" style="333"/>
    <col min="7429" max="7429" width="16.28515625" style="333" customWidth="1"/>
    <col min="7430" max="7430" width="34.28515625" style="333" customWidth="1"/>
    <col min="7431" max="7431" width="34.5703125" style="333" customWidth="1"/>
    <col min="7432" max="7679" width="11.42578125" style="333"/>
    <col min="7680" max="7680" width="21.85546875" style="333" customWidth="1"/>
    <col min="7681" max="7681" width="28.140625" style="333" customWidth="1"/>
    <col min="7682" max="7682" width="31.140625" style="333" customWidth="1"/>
    <col min="7683" max="7683" width="25.28515625" style="333" customWidth="1"/>
    <col min="7684" max="7684" width="11.42578125" style="333"/>
    <col min="7685" max="7685" width="16.28515625" style="333" customWidth="1"/>
    <col min="7686" max="7686" width="34.28515625" style="333" customWidth="1"/>
    <col min="7687" max="7687" width="34.5703125" style="333" customWidth="1"/>
    <col min="7688" max="7935" width="11.42578125" style="333"/>
    <col min="7936" max="7936" width="21.85546875" style="333" customWidth="1"/>
    <col min="7937" max="7937" width="28.140625" style="333" customWidth="1"/>
    <col min="7938" max="7938" width="31.140625" style="333" customWidth="1"/>
    <col min="7939" max="7939" width="25.28515625" style="333" customWidth="1"/>
    <col min="7940" max="7940" width="11.42578125" style="333"/>
    <col min="7941" max="7941" width="16.28515625" style="333" customWidth="1"/>
    <col min="7942" max="7942" width="34.28515625" style="333" customWidth="1"/>
    <col min="7943" max="7943" width="34.5703125" style="333" customWidth="1"/>
    <col min="7944" max="8191" width="11.42578125" style="333"/>
    <col min="8192" max="8192" width="21.85546875" style="333" customWidth="1"/>
    <col min="8193" max="8193" width="28.140625" style="333" customWidth="1"/>
    <col min="8194" max="8194" width="31.140625" style="333" customWidth="1"/>
    <col min="8195" max="8195" width="25.28515625" style="333" customWidth="1"/>
    <col min="8196" max="8196" width="11.42578125" style="333"/>
    <col min="8197" max="8197" width="16.28515625" style="333" customWidth="1"/>
    <col min="8198" max="8198" width="34.28515625" style="333" customWidth="1"/>
    <col min="8199" max="8199" width="34.5703125" style="333" customWidth="1"/>
    <col min="8200" max="8447" width="11.42578125" style="333"/>
    <col min="8448" max="8448" width="21.85546875" style="333" customWidth="1"/>
    <col min="8449" max="8449" width="28.140625" style="333" customWidth="1"/>
    <col min="8450" max="8450" width="31.140625" style="333" customWidth="1"/>
    <col min="8451" max="8451" width="25.28515625" style="333" customWidth="1"/>
    <col min="8452" max="8452" width="11.42578125" style="333"/>
    <col min="8453" max="8453" width="16.28515625" style="333" customWidth="1"/>
    <col min="8454" max="8454" width="34.28515625" style="333" customWidth="1"/>
    <col min="8455" max="8455" width="34.5703125" style="333" customWidth="1"/>
    <col min="8456" max="8703" width="11.42578125" style="333"/>
    <col min="8704" max="8704" width="21.85546875" style="333" customWidth="1"/>
    <col min="8705" max="8705" width="28.140625" style="333" customWidth="1"/>
    <col min="8706" max="8706" width="31.140625" style="333" customWidth="1"/>
    <col min="8707" max="8707" width="25.28515625" style="333" customWidth="1"/>
    <col min="8708" max="8708" width="11.42578125" style="333"/>
    <col min="8709" max="8709" width="16.28515625" style="333" customWidth="1"/>
    <col min="8710" max="8710" width="34.28515625" style="333" customWidth="1"/>
    <col min="8711" max="8711" width="34.5703125" style="333" customWidth="1"/>
    <col min="8712" max="8959" width="11.42578125" style="333"/>
    <col min="8960" max="8960" width="21.85546875" style="333" customWidth="1"/>
    <col min="8961" max="8961" width="28.140625" style="333" customWidth="1"/>
    <col min="8962" max="8962" width="31.140625" style="333" customWidth="1"/>
    <col min="8963" max="8963" width="25.28515625" style="333" customWidth="1"/>
    <col min="8964" max="8964" width="11.42578125" style="333"/>
    <col min="8965" max="8965" width="16.28515625" style="333" customWidth="1"/>
    <col min="8966" max="8966" width="34.28515625" style="333" customWidth="1"/>
    <col min="8967" max="8967" width="34.5703125" style="333" customWidth="1"/>
    <col min="8968" max="9215" width="11.42578125" style="333"/>
    <col min="9216" max="9216" width="21.85546875" style="333" customWidth="1"/>
    <col min="9217" max="9217" width="28.140625" style="333" customWidth="1"/>
    <col min="9218" max="9218" width="31.140625" style="333" customWidth="1"/>
    <col min="9219" max="9219" width="25.28515625" style="333" customWidth="1"/>
    <col min="9220" max="9220" width="11.42578125" style="333"/>
    <col min="9221" max="9221" width="16.28515625" style="333" customWidth="1"/>
    <col min="9222" max="9222" width="34.28515625" style="333" customWidth="1"/>
    <col min="9223" max="9223" width="34.5703125" style="333" customWidth="1"/>
    <col min="9224" max="9471" width="11.42578125" style="333"/>
    <col min="9472" max="9472" width="21.85546875" style="333" customWidth="1"/>
    <col min="9473" max="9473" width="28.140625" style="333" customWidth="1"/>
    <col min="9474" max="9474" width="31.140625" style="333" customWidth="1"/>
    <col min="9475" max="9475" width="25.28515625" style="333" customWidth="1"/>
    <col min="9476" max="9476" width="11.42578125" style="333"/>
    <col min="9477" max="9477" width="16.28515625" style="333" customWidth="1"/>
    <col min="9478" max="9478" width="34.28515625" style="333" customWidth="1"/>
    <col min="9479" max="9479" width="34.5703125" style="333" customWidth="1"/>
    <col min="9480" max="9727" width="11.42578125" style="333"/>
    <col min="9728" max="9728" width="21.85546875" style="333" customWidth="1"/>
    <col min="9729" max="9729" width="28.140625" style="333" customWidth="1"/>
    <col min="9730" max="9730" width="31.140625" style="333" customWidth="1"/>
    <col min="9731" max="9731" width="25.28515625" style="333" customWidth="1"/>
    <col min="9732" max="9732" width="11.42578125" style="333"/>
    <col min="9733" max="9733" width="16.28515625" style="333" customWidth="1"/>
    <col min="9734" max="9734" width="34.28515625" style="333" customWidth="1"/>
    <col min="9735" max="9735" width="34.5703125" style="333" customWidth="1"/>
    <col min="9736" max="9983" width="11.42578125" style="333"/>
    <col min="9984" max="9984" width="21.85546875" style="333" customWidth="1"/>
    <col min="9985" max="9985" width="28.140625" style="333" customWidth="1"/>
    <col min="9986" max="9986" width="31.140625" style="333" customWidth="1"/>
    <col min="9987" max="9987" width="25.28515625" style="333" customWidth="1"/>
    <col min="9988" max="9988" width="11.42578125" style="333"/>
    <col min="9989" max="9989" width="16.28515625" style="333" customWidth="1"/>
    <col min="9990" max="9990" width="34.28515625" style="333" customWidth="1"/>
    <col min="9991" max="9991" width="34.5703125" style="333" customWidth="1"/>
    <col min="9992" max="10239" width="11.42578125" style="333"/>
    <col min="10240" max="10240" width="21.85546875" style="333" customWidth="1"/>
    <col min="10241" max="10241" width="28.140625" style="333" customWidth="1"/>
    <col min="10242" max="10242" width="31.140625" style="333" customWidth="1"/>
    <col min="10243" max="10243" width="25.28515625" style="333" customWidth="1"/>
    <col min="10244" max="10244" width="11.42578125" style="333"/>
    <col min="10245" max="10245" width="16.28515625" style="333" customWidth="1"/>
    <col min="10246" max="10246" width="34.28515625" style="333" customWidth="1"/>
    <col min="10247" max="10247" width="34.5703125" style="333" customWidth="1"/>
    <col min="10248" max="10495" width="11.42578125" style="333"/>
    <col min="10496" max="10496" width="21.85546875" style="333" customWidth="1"/>
    <col min="10497" max="10497" width="28.140625" style="333" customWidth="1"/>
    <col min="10498" max="10498" width="31.140625" style="333" customWidth="1"/>
    <col min="10499" max="10499" width="25.28515625" style="333" customWidth="1"/>
    <col min="10500" max="10500" width="11.42578125" style="333"/>
    <col min="10501" max="10501" width="16.28515625" style="333" customWidth="1"/>
    <col min="10502" max="10502" width="34.28515625" style="333" customWidth="1"/>
    <col min="10503" max="10503" width="34.5703125" style="333" customWidth="1"/>
    <col min="10504" max="10751" width="11.42578125" style="333"/>
    <col min="10752" max="10752" width="21.85546875" style="333" customWidth="1"/>
    <col min="10753" max="10753" width="28.140625" style="333" customWidth="1"/>
    <col min="10754" max="10754" width="31.140625" style="333" customWidth="1"/>
    <col min="10755" max="10755" width="25.28515625" style="333" customWidth="1"/>
    <col min="10756" max="10756" width="11.42578125" style="333"/>
    <col min="10757" max="10757" width="16.28515625" style="333" customWidth="1"/>
    <col min="10758" max="10758" width="34.28515625" style="333" customWidth="1"/>
    <col min="10759" max="10759" width="34.5703125" style="333" customWidth="1"/>
    <col min="10760" max="11007" width="11.42578125" style="333"/>
    <col min="11008" max="11008" width="21.85546875" style="333" customWidth="1"/>
    <col min="11009" max="11009" width="28.140625" style="333" customWidth="1"/>
    <col min="11010" max="11010" width="31.140625" style="333" customWidth="1"/>
    <col min="11011" max="11011" width="25.28515625" style="333" customWidth="1"/>
    <col min="11012" max="11012" width="11.42578125" style="333"/>
    <col min="11013" max="11013" width="16.28515625" style="333" customWidth="1"/>
    <col min="11014" max="11014" width="34.28515625" style="333" customWidth="1"/>
    <col min="11015" max="11015" width="34.5703125" style="333" customWidth="1"/>
    <col min="11016" max="11263" width="11.42578125" style="333"/>
    <col min="11264" max="11264" width="21.85546875" style="333" customWidth="1"/>
    <col min="11265" max="11265" width="28.140625" style="333" customWidth="1"/>
    <col min="11266" max="11266" width="31.140625" style="333" customWidth="1"/>
    <col min="11267" max="11267" width="25.28515625" style="333" customWidth="1"/>
    <col min="11268" max="11268" width="11.42578125" style="333"/>
    <col min="11269" max="11269" width="16.28515625" style="333" customWidth="1"/>
    <col min="11270" max="11270" width="34.28515625" style="333" customWidth="1"/>
    <col min="11271" max="11271" width="34.5703125" style="333" customWidth="1"/>
    <col min="11272" max="11519" width="11.42578125" style="333"/>
    <col min="11520" max="11520" width="21.85546875" style="333" customWidth="1"/>
    <col min="11521" max="11521" width="28.140625" style="333" customWidth="1"/>
    <col min="11522" max="11522" width="31.140625" style="333" customWidth="1"/>
    <col min="11523" max="11523" width="25.28515625" style="333" customWidth="1"/>
    <col min="11524" max="11524" width="11.42578125" style="333"/>
    <col min="11525" max="11525" width="16.28515625" style="333" customWidth="1"/>
    <col min="11526" max="11526" width="34.28515625" style="333" customWidth="1"/>
    <col min="11527" max="11527" width="34.5703125" style="333" customWidth="1"/>
    <col min="11528" max="11775" width="11.42578125" style="333"/>
    <col min="11776" max="11776" width="21.85546875" style="333" customWidth="1"/>
    <col min="11777" max="11777" width="28.140625" style="333" customWidth="1"/>
    <col min="11778" max="11778" width="31.140625" style="333" customWidth="1"/>
    <col min="11779" max="11779" width="25.28515625" style="333" customWidth="1"/>
    <col min="11780" max="11780" width="11.42578125" style="333"/>
    <col min="11781" max="11781" width="16.28515625" style="333" customWidth="1"/>
    <col min="11782" max="11782" width="34.28515625" style="333" customWidth="1"/>
    <col min="11783" max="11783" width="34.5703125" style="333" customWidth="1"/>
    <col min="11784" max="12031" width="11.42578125" style="333"/>
    <col min="12032" max="12032" width="21.85546875" style="333" customWidth="1"/>
    <col min="12033" max="12033" width="28.140625" style="333" customWidth="1"/>
    <col min="12034" max="12034" width="31.140625" style="333" customWidth="1"/>
    <col min="12035" max="12035" width="25.28515625" style="333" customWidth="1"/>
    <col min="12036" max="12036" width="11.42578125" style="333"/>
    <col min="12037" max="12037" width="16.28515625" style="333" customWidth="1"/>
    <col min="12038" max="12038" width="34.28515625" style="333" customWidth="1"/>
    <col min="12039" max="12039" width="34.5703125" style="333" customWidth="1"/>
    <col min="12040" max="12287" width="11.42578125" style="333"/>
    <col min="12288" max="12288" width="21.85546875" style="333" customWidth="1"/>
    <col min="12289" max="12289" width="28.140625" style="333" customWidth="1"/>
    <col min="12290" max="12290" width="31.140625" style="333" customWidth="1"/>
    <col min="12291" max="12291" width="25.28515625" style="333" customWidth="1"/>
    <col min="12292" max="12292" width="11.42578125" style="333"/>
    <col min="12293" max="12293" width="16.28515625" style="333" customWidth="1"/>
    <col min="12294" max="12294" width="34.28515625" style="333" customWidth="1"/>
    <col min="12295" max="12295" width="34.5703125" style="333" customWidth="1"/>
    <col min="12296" max="12543" width="11.42578125" style="333"/>
    <col min="12544" max="12544" width="21.85546875" style="333" customWidth="1"/>
    <col min="12545" max="12545" width="28.140625" style="333" customWidth="1"/>
    <col min="12546" max="12546" width="31.140625" style="333" customWidth="1"/>
    <col min="12547" max="12547" width="25.28515625" style="333" customWidth="1"/>
    <col min="12548" max="12548" width="11.42578125" style="333"/>
    <col min="12549" max="12549" width="16.28515625" style="333" customWidth="1"/>
    <col min="12550" max="12550" width="34.28515625" style="333" customWidth="1"/>
    <col min="12551" max="12551" width="34.5703125" style="333" customWidth="1"/>
    <col min="12552" max="12799" width="11.42578125" style="333"/>
    <col min="12800" max="12800" width="21.85546875" style="333" customWidth="1"/>
    <col min="12801" max="12801" width="28.140625" style="333" customWidth="1"/>
    <col min="12802" max="12802" width="31.140625" style="333" customWidth="1"/>
    <col min="12803" max="12803" width="25.28515625" style="333" customWidth="1"/>
    <col min="12804" max="12804" width="11.42578125" style="333"/>
    <col min="12805" max="12805" width="16.28515625" style="333" customWidth="1"/>
    <col min="12806" max="12806" width="34.28515625" style="333" customWidth="1"/>
    <col min="12807" max="12807" width="34.5703125" style="333" customWidth="1"/>
    <col min="12808" max="13055" width="11.42578125" style="333"/>
    <col min="13056" max="13056" width="21.85546875" style="333" customWidth="1"/>
    <col min="13057" max="13057" width="28.140625" style="333" customWidth="1"/>
    <col min="13058" max="13058" width="31.140625" style="333" customWidth="1"/>
    <col min="13059" max="13059" width="25.28515625" style="333" customWidth="1"/>
    <col min="13060" max="13060" width="11.42578125" style="333"/>
    <col min="13061" max="13061" width="16.28515625" style="333" customWidth="1"/>
    <col min="13062" max="13062" width="34.28515625" style="333" customWidth="1"/>
    <col min="13063" max="13063" width="34.5703125" style="333" customWidth="1"/>
    <col min="13064" max="13311" width="11.42578125" style="333"/>
    <col min="13312" max="13312" width="21.85546875" style="333" customWidth="1"/>
    <col min="13313" max="13313" width="28.140625" style="333" customWidth="1"/>
    <col min="13314" max="13314" width="31.140625" style="333" customWidth="1"/>
    <col min="13315" max="13315" width="25.28515625" style="333" customWidth="1"/>
    <col min="13316" max="13316" width="11.42578125" style="333"/>
    <col min="13317" max="13317" width="16.28515625" style="333" customWidth="1"/>
    <col min="13318" max="13318" width="34.28515625" style="333" customWidth="1"/>
    <col min="13319" max="13319" width="34.5703125" style="333" customWidth="1"/>
    <col min="13320" max="13567" width="11.42578125" style="333"/>
    <col min="13568" max="13568" width="21.85546875" style="333" customWidth="1"/>
    <col min="13569" max="13569" width="28.140625" style="333" customWidth="1"/>
    <col min="13570" max="13570" width="31.140625" style="333" customWidth="1"/>
    <col min="13571" max="13571" width="25.28515625" style="333" customWidth="1"/>
    <col min="13572" max="13572" width="11.42578125" style="333"/>
    <col min="13573" max="13573" width="16.28515625" style="333" customWidth="1"/>
    <col min="13574" max="13574" width="34.28515625" style="333" customWidth="1"/>
    <col min="13575" max="13575" width="34.5703125" style="333" customWidth="1"/>
    <col min="13576" max="13823" width="11.42578125" style="333"/>
    <col min="13824" max="13824" width="21.85546875" style="333" customWidth="1"/>
    <col min="13825" max="13825" width="28.140625" style="333" customWidth="1"/>
    <col min="13826" max="13826" width="31.140625" style="333" customWidth="1"/>
    <col min="13827" max="13827" width="25.28515625" style="333" customWidth="1"/>
    <col min="13828" max="13828" width="11.42578125" style="333"/>
    <col min="13829" max="13829" width="16.28515625" style="333" customWidth="1"/>
    <col min="13830" max="13830" width="34.28515625" style="333" customWidth="1"/>
    <col min="13831" max="13831" width="34.5703125" style="333" customWidth="1"/>
    <col min="13832" max="14079" width="11.42578125" style="333"/>
    <col min="14080" max="14080" width="21.85546875" style="333" customWidth="1"/>
    <col min="14081" max="14081" width="28.140625" style="333" customWidth="1"/>
    <col min="14082" max="14082" width="31.140625" style="333" customWidth="1"/>
    <col min="14083" max="14083" width="25.28515625" style="333" customWidth="1"/>
    <col min="14084" max="14084" width="11.42578125" style="333"/>
    <col min="14085" max="14085" width="16.28515625" style="333" customWidth="1"/>
    <col min="14086" max="14086" width="34.28515625" style="333" customWidth="1"/>
    <col min="14087" max="14087" width="34.5703125" style="333" customWidth="1"/>
    <col min="14088" max="14335" width="11.42578125" style="333"/>
    <col min="14336" max="14336" width="21.85546875" style="333" customWidth="1"/>
    <col min="14337" max="14337" width="28.140625" style="333" customWidth="1"/>
    <col min="14338" max="14338" width="31.140625" style="333" customWidth="1"/>
    <col min="14339" max="14339" width="25.28515625" style="333" customWidth="1"/>
    <col min="14340" max="14340" width="11.42578125" style="333"/>
    <col min="14341" max="14341" width="16.28515625" style="333" customWidth="1"/>
    <col min="14342" max="14342" width="34.28515625" style="333" customWidth="1"/>
    <col min="14343" max="14343" width="34.5703125" style="333" customWidth="1"/>
    <col min="14344" max="14591" width="11.42578125" style="333"/>
    <col min="14592" max="14592" width="21.85546875" style="333" customWidth="1"/>
    <col min="14593" max="14593" width="28.140625" style="333" customWidth="1"/>
    <col min="14594" max="14594" width="31.140625" style="333" customWidth="1"/>
    <col min="14595" max="14595" width="25.28515625" style="333" customWidth="1"/>
    <col min="14596" max="14596" width="11.42578125" style="333"/>
    <col min="14597" max="14597" width="16.28515625" style="333" customWidth="1"/>
    <col min="14598" max="14598" width="34.28515625" style="333" customWidth="1"/>
    <col min="14599" max="14599" width="34.5703125" style="333" customWidth="1"/>
    <col min="14600" max="14847" width="11.42578125" style="333"/>
    <col min="14848" max="14848" width="21.85546875" style="333" customWidth="1"/>
    <col min="14849" max="14849" width="28.140625" style="333" customWidth="1"/>
    <col min="14850" max="14850" width="31.140625" style="333" customWidth="1"/>
    <col min="14851" max="14851" width="25.28515625" style="333" customWidth="1"/>
    <col min="14852" max="14852" width="11.42578125" style="333"/>
    <col min="14853" max="14853" width="16.28515625" style="333" customWidth="1"/>
    <col min="14854" max="14854" width="34.28515625" style="333" customWidth="1"/>
    <col min="14855" max="14855" width="34.5703125" style="333" customWidth="1"/>
    <col min="14856" max="15103" width="11.42578125" style="333"/>
    <col min="15104" max="15104" width="21.85546875" style="333" customWidth="1"/>
    <col min="15105" max="15105" width="28.140625" style="333" customWidth="1"/>
    <col min="15106" max="15106" width="31.140625" style="333" customWidth="1"/>
    <col min="15107" max="15107" width="25.28515625" style="333" customWidth="1"/>
    <col min="15108" max="15108" width="11.42578125" style="333"/>
    <col min="15109" max="15109" width="16.28515625" style="333" customWidth="1"/>
    <col min="15110" max="15110" width="34.28515625" style="333" customWidth="1"/>
    <col min="15111" max="15111" width="34.5703125" style="333" customWidth="1"/>
    <col min="15112" max="15359" width="11.42578125" style="333"/>
    <col min="15360" max="15360" width="21.85546875" style="333" customWidth="1"/>
    <col min="15361" max="15361" width="28.140625" style="333" customWidth="1"/>
    <col min="15362" max="15362" width="31.140625" style="333" customWidth="1"/>
    <col min="15363" max="15363" width="25.28515625" style="333" customWidth="1"/>
    <col min="15364" max="15364" width="11.42578125" style="333"/>
    <col min="15365" max="15365" width="16.28515625" style="333" customWidth="1"/>
    <col min="15366" max="15366" width="34.28515625" style="333" customWidth="1"/>
    <col min="15367" max="15367" width="34.5703125" style="333" customWidth="1"/>
    <col min="15368" max="15615" width="11.42578125" style="333"/>
    <col min="15616" max="15616" width="21.85546875" style="333" customWidth="1"/>
    <col min="15617" max="15617" width="28.140625" style="333" customWidth="1"/>
    <col min="15618" max="15618" width="31.140625" style="333" customWidth="1"/>
    <col min="15619" max="15619" width="25.28515625" style="333" customWidth="1"/>
    <col min="15620" max="15620" width="11.42578125" style="333"/>
    <col min="15621" max="15621" width="16.28515625" style="333" customWidth="1"/>
    <col min="15622" max="15622" width="34.28515625" style="333" customWidth="1"/>
    <col min="15623" max="15623" width="34.5703125" style="333" customWidth="1"/>
    <col min="15624" max="15871" width="11.42578125" style="333"/>
    <col min="15872" max="15872" width="21.85546875" style="333" customWidth="1"/>
    <col min="15873" max="15873" width="28.140625" style="333" customWidth="1"/>
    <col min="15874" max="15874" width="31.140625" style="333" customWidth="1"/>
    <col min="15875" max="15875" width="25.28515625" style="333" customWidth="1"/>
    <col min="15876" max="15876" width="11.42578125" style="333"/>
    <col min="15877" max="15877" width="16.28515625" style="333" customWidth="1"/>
    <col min="15878" max="15878" width="34.28515625" style="333" customWidth="1"/>
    <col min="15879" max="15879" width="34.5703125" style="333" customWidth="1"/>
    <col min="15880" max="16127" width="11.42578125" style="333"/>
    <col min="16128" max="16128" width="21.85546875" style="333" customWidth="1"/>
    <col min="16129" max="16129" width="28.140625" style="333" customWidth="1"/>
    <col min="16130" max="16130" width="31.140625" style="333" customWidth="1"/>
    <col min="16131" max="16131" width="25.28515625" style="333" customWidth="1"/>
    <col min="16132" max="16132" width="11.42578125" style="333"/>
    <col min="16133" max="16133" width="16.28515625" style="333" customWidth="1"/>
    <col min="16134" max="16134" width="34.28515625" style="333" customWidth="1"/>
    <col min="16135" max="16135" width="34.5703125" style="333" customWidth="1"/>
    <col min="16136" max="16384" width="11.42578125" style="333"/>
  </cols>
  <sheetData>
    <row r="1" spans="1:6" ht="80.45" customHeight="1">
      <c r="A1" s="334" t="s">
        <v>32</v>
      </c>
    </row>
    <row r="2" spans="1:6" ht="15.75">
      <c r="A2" s="335" t="s">
        <v>38</v>
      </c>
    </row>
    <row r="4" spans="1:6" ht="38.25">
      <c r="A4" s="336" t="s">
        <v>964</v>
      </c>
      <c r="B4" s="336" t="s">
        <v>449</v>
      </c>
      <c r="C4" s="337" t="s">
        <v>965</v>
      </c>
      <c r="D4" s="337" t="s">
        <v>966</v>
      </c>
      <c r="E4" s="337" t="s">
        <v>967</v>
      </c>
      <c r="F4" s="337" t="s">
        <v>968</v>
      </c>
    </row>
    <row r="5" spans="1:6">
      <c r="A5" s="338" t="s">
        <v>969</v>
      </c>
      <c r="B5" s="338" t="s">
        <v>617</v>
      </c>
      <c r="C5" s="339">
        <v>6</v>
      </c>
      <c r="D5" s="158" t="s">
        <v>970</v>
      </c>
      <c r="E5" s="158" t="s">
        <v>971</v>
      </c>
      <c r="F5" s="340" t="s">
        <v>972</v>
      </c>
    </row>
    <row r="6" spans="1:6">
      <c r="A6" s="338" t="s">
        <v>973</v>
      </c>
      <c r="B6" s="338" t="s">
        <v>974</v>
      </c>
      <c r="C6" s="339">
        <v>1</v>
      </c>
      <c r="D6" s="158">
        <v>7</v>
      </c>
      <c r="E6" s="158" t="s">
        <v>975</v>
      </c>
      <c r="F6" s="340" t="s">
        <v>976</v>
      </c>
    </row>
    <row r="7" spans="1:6">
      <c r="A7" s="338" t="s">
        <v>969</v>
      </c>
      <c r="B7" s="338" t="s">
        <v>977</v>
      </c>
      <c r="C7" s="339">
        <v>2</v>
      </c>
      <c r="D7" s="158" t="s">
        <v>978</v>
      </c>
      <c r="E7" s="158" t="s">
        <v>979</v>
      </c>
      <c r="F7" s="340" t="s">
        <v>972</v>
      </c>
    </row>
    <row r="8" spans="1:6">
      <c r="A8" s="338" t="s">
        <v>980</v>
      </c>
      <c r="B8" s="338" t="s">
        <v>617</v>
      </c>
      <c r="C8" s="339">
        <v>33</v>
      </c>
      <c r="D8" s="158">
        <v>17</v>
      </c>
      <c r="E8" s="158">
        <v>51</v>
      </c>
      <c r="F8" s="340" t="s">
        <v>981</v>
      </c>
    </row>
    <row r="9" spans="1:6">
      <c r="A9" s="338" t="s">
        <v>980</v>
      </c>
      <c r="B9" s="338" t="s">
        <v>683</v>
      </c>
      <c r="C9" s="339">
        <v>2</v>
      </c>
      <c r="D9" s="158">
        <v>17</v>
      </c>
      <c r="E9" s="158">
        <v>17</v>
      </c>
      <c r="F9" s="340" t="s">
        <v>981</v>
      </c>
    </row>
    <row r="10" spans="1:6">
      <c r="A10" s="338" t="s">
        <v>980</v>
      </c>
      <c r="B10" s="338" t="s">
        <v>483</v>
      </c>
      <c r="C10" s="339">
        <v>5</v>
      </c>
      <c r="D10" s="158">
        <v>17</v>
      </c>
      <c r="E10" s="158">
        <v>34</v>
      </c>
      <c r="F10" s="340" t="s">
        <v>981</v>
      </c>
    </row>
    <row r="11" spans="1:6">
      <c r="A11" s="338" t="s">
        <v>980</v>
      </c>
      <c r="B11" s="338" t="s">
        <v>982</v>
      </c>
      <c r="C11" s="339">
        <v>38</v>
      </c>
      <c r="D11" s="158">
        <v>17</v>
      </c>
      <c r="E11" s="158">
        <v>51</v>
      </c>
      <c r="F11" s="340" t="s">
        <v>981</v>
      </c>
    </row>
    <row r="12" spans="1:6">
      <c r="A12" s="338" t="s">
        <v>980</v>
      </c>
      <c r="B12" s="338" t="s">
        <v>484</v>
      </c>
      <c r="C12" s="339">
        <v>14</v>
      </c>
      <c r="D12" s="158">
        <v>17</v>
      </c>
      <c r="E12" s="158"/>
      <c r="F12" s="340" t="s">
        <v>981</v>
      </c>
    </row>
  </sheetData>
  <printOptions horizontalCentered="1"/>
  <pageMargins left="0.15763888888888899" right="0.75" top="0.905555555555556" bottom="1" header="0.511811023622047" footer="0.511811023622047"/>
  <pageSetup paperSize="9" scale="69" orientation="landscape"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
  <sheetViews>
    <sheetView zoomScale="90" zoomScaleNormal="90" workbookViewId="0">
      <selection activeCell="E48" sqref="E48"/>
    </sheetView>
  </sheetViews>
  <sheetFormatPr baseColWidth="10" defaultColWidth="11.42578125" defaultRowHeight="12.75"/>
  <cols>
    <col min="1" max="16384" width="11.42578125" style="20"/>
  </cols>
  <sheetData/>
  <pageMargins left="0.7" right="0.7" top="0.75" bottom="0.75" header="0.511811023622047" footer="0.511811023622047"/>
  <pageSetup paperSize="9" scale="71" orientation="portrait" horizontalDpi="300" verticalDpi="30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50"/>
  </sheetPr>
  <dimension ref="A1:P36"/>
  <sheetViews>
    <sheetView zoomScale="90" zoomScaleNormal="90" workbookViewId="0">
      <selection activeCell="H1" sqref="H1"/>
    </sheetView>
  </sheetViews>
  <sheetFormatPr baseColWidth="10" defaultColWidth="11.42578125" defaultRowHeight="15"/>
  <cols>
    <col min="1" max="1" width="26.28515625" style="341" customWidth="1"/>
    <col min="2" max="2" width="19.85546875" style="341" customWidth="1"/>
    <col min="3" max="4" width="11.42578125" style="341"/>
    <col min="5" max="5" width="4.5703125" style="341" customWidth="1"/>
    <col min="6" max="7" width="11.42578125" style="341"/>
    <col min="8" max="8" width="21.140625" style="341" customWidth="1"/>
    <col min="9" max="9" width="6.85546875" style="341" customWidth="1"/>
    <col min="10" max="10" width="6" style="341" customWidth="1"/>
    <col min="11" max="11" width="7.7109375" style="341" customWidth="1"/>
    <col min="12" max="13" width="11.42578125" style="341"/>
    <col min="14" max="15" width="9.42578125" style="341" customWidth="1"/>
    <col min="16" max="16" width="6.28515625" style="341" customWidth="1"/>
    <col min="17" max="16384" width="11.42578125" style="341"/>
  </cols>
  <sheetData>
    <row r="1" spans="1:16" s="20" customFormat="1" ht="77.849999999999994" customHeight="1"/>
    <row r="2" spans="1:16" ht="18.75">
      <c r="A2" s="342" t="s">
        <v>39</v>
      </c>
    </row>
    <row r="3" spans="1:16">
      <c r="A3" s="343"/>
    </row>
    <row r="4" spans="1:16" ht="15.75">
      <c r="A4" s="344" t="s">
        <v>40</v>
      </c>
    </row>
    <row r="6" spans="1:16">
      <c r="A6" s="343" t="s">
        <v>41</v>
      </c>
      <c r="B6" s="345"/>
      <c r="C6" s="345"/>
      <c r="D6" s="345"/>
      <c r="E6" s="345"/>
      <c r="F6" s="345"/>
      <c r="G6" s="345"/>
      <c r="H6" s="345"/>
      <c r="I6" s="345"/>
      <c r="J6" s="345"/>
      <c r="K6" s="345"/>
      <c r="L6" s="345"/>
      <c r="M6" s="345"/>
      <c r="N6" s="345"/>
      <c r="O6" s="345"/>
      <c r="P6" s="345"/>
    </row>
    <row r="7" spans="1:16">
      <c r="A7" s="346"/>
      <c r="B7" s="346"/>
      <c r="C7" s="346"/>
      <c r="D7" s="346"/>
      <c r="E7" s="346"/>
      <c r="F7" s="346"/>
      <c r="G7" s="346"/>
      <c r="H7" s="346"/>
      <c r="I7" s="346"/>
      <c r="J7" s="346"/>
      <c r="K7" s="346"/>
      <c r="L7" s="346"/>
      <c r="M7" s="346"/>
      <c r="N7" s="346"/>
      <c r="O7" s="346"/>
      <c r="P7" s="346"/>
    </row>
    <row r="8" spans="1:16" ht="30" customHeight="1">
      <c r="A8" s="848" t="s">
        <v>607</v>
      </c>
      <c r="B8" s="848"/>
      <c r="C8" s="848" t="s">
        <v>608</v>
      </c>
      <c r="D8" s="848"/>
      <c r="E8" s="337" t="s">
        <v>983</v>
      </c>
      <c r="F8" s="848" t="s">
        <v>984</v>
      </c>
      <c r="G8" s="848"/>
      <c r="H8" s="337" t="s">
        <v>444</v>
      </c>
      <c r="I8" s="848" t="s">
        <v>985</v>
      </c>
      <c r="J8" s="848"/>
      <c r="K8" s="337" t="s">
        <v>986</v>
      </c>
      <c r="L8" s="848" t="s">
        <v>987</v>
      </c>
      <c r="M8" s="848"/>
      <c r="N8" s="848" t="s">
        <v>988</v>
      </c>
      <c r="O8" s="848"/>
      <c r="P8" s="337" t="s">
        <v>989</v>
      </c>
    </row>
    <row r="9" spans="1:16" ht="30" customHeight="1">
      <c r="A9" s="849" t="s">
        <v>484</v>
      </c>
      <c r="B9" s="849"/>
      <c r="C9" s="850" t="s">
        <v>990</v>
      </c>
      <c r="D9" s="850"/>
      <c r="E9" s="350">
        <v>1</v>
      </c>
      <c r="F9" s="849" t="s">
        <v>991</v>
      </c>
      <c r="G9" s="849"/>
      <c r="H9" s="351" t="s">
        <v>992</v>
      </c>
      <c r="I9" s="849" t="s">
        <v>993</v>
      </c>
      <c r="J9" s="849"/>
      <c r="K9" s="350" t="s">
        <v>994</v>
      </c>
      <c r="L9" s="851">
        <v>31</v>
      </c>
      <c r="M9" s="851"/>
      <c r="N9" s="851" t="s">
        <v>995</v>
      </c>
      <c r="O9" s="851"/>
      <c r="P9" s="350">
        <v>1984</v>
      </c>
    </row>
    <row r="10" spans="1:16" ht="30" customHeight="1">
      <c r="A10" s="849" t="s">
        <v>484</v>
      </c>
      <c r="B10" s="849"/>
      <c r="C10" s="850" t="s">
        <v>990</v>
      </c>
      <c r="D10" s="850"/>
      <c r="E10" s="350">
        <v>1</v>
      </c>
      <c r="F10" s="849" t="s">
        <v>991</v>
      </c>
      <c r="G10" s="849"/>
      <c r="H10" s="351" t="s">
        <v>996</v>
      </c>
      <c r="I10" s="849" t="s">
        <v>993</v>
      </c>
      <c r="J10" s="849"/>
      <c r="K10" s="350" t="s">
        <v>997</v>
      </c>
      <c r="L10" s="851">
        <v>36</v>
      </c>
      <c r="M10" s="851"/>
      <c r="N10" s="851" t="s">
        <v>998</v>
      </c>
      <c r="O10" s="851"/>
      <c r="P10" s="350">
        <v>1990</v>
      </c>
    </row>
    <row r="11" spans="1:16" ht="30" customHeight="1">
      <c r="A11" s="849" t="s">
        <v>484</v>
      </c>
      <c r="B11" s="849"/>
      <c r="C11" s="850" t="s">
        <v>990</v>
      </c>
      <c r="D11" s="850"/>
      <c r="E11" s="350">
        <v>3</v>
      </c>
      <c r="F11" s="849" t="s">
        <v>999</v>
      </c>
      <c r="G11" s="849"/>
      <c r="H11" s="351" t="s">
        <v>1000</v>
      </c>
      <c r="I11" s="849" t="s">
        <v>993</v>
      </c>
      <c r="J11" s="849"/>
      <c r="K11" s="350">
        <v>65</v>
      </c>
      <c r="L11" s="851">
        <v>38</v>
      </c>
      <c r="M11" s="851"/>
      <c r="N11" s="851"/>
      <c r="O11" s="851"/>
      <c r="P11" s="350">
        <v>2004</v>
      </c>
    </row>
    <row r="13" spans="1:16">
      <c r="A13" s="343" t="s">
        <v>42</v>
      </c>
      <c r="B13" s="345"/>
      <c r="C13" s="345"/>
      <c r="D13" s="345"/>
      <c r="E13" s="345"/>
      <c r="F13" s="345"/>
      <c r="G13" s="345"/>
      <c r="H13" s="345"/>
      <c r="I13" s="345"/>
      <c r="J13" s="345"/>
      <c r="K13" s="345"/>
      <c r="L13" s="345"/>
      <c r="M13" s="345"/>
      <c r="N13" s="345"/>
      <c r="O13" s="345"/>
      <c r="P13" s="345"/>
    </row>
    <row r="14" spans="1:16">
      <c r="A14" s="345"/>
      <c r="B14" s="345"/>
      <c r="C14" s="345"/>
      <c r="D14" s="345"/>
      <c r="E14" s="345"/>
      <c r="F14" s="345"/>
      <c r="G14" s="345"/>
      <c r="H14" s="345"/>
      <c r="I14" s="345"/>
      <c r="J14" s="345"/>
      <c r="K14" s="345"/>
      <c r="L14" s="345"/>
      <c r="M14" s="345"/>
      <c r="N14" s="345"/>
      <c r="O14" s="345"/>
      <c r="P14" s="345"/>
    </row>
    <row r="15" spans="1:16" ht="28.5" customHeight="1">
      <c r="A15" s="848" t="s">
        <v>607</v>
      </c>
      <c r="B15" s="848"/>
      <c r="C15" s="848" t="s">
        <v>608</v>
      </c>
      <c r="D15" s="848"/>
      <c r="E15" s="337" t="s">
        <v>983</v>
      </c>
      <c r="F15" s="848" t="s">
        <v>984</v>
      </c>
      <c r="G15" s="848"/>
      <c r="H15" s="337" t="s">
        <v>444</v>
      </c>
      <c r="I15" s="848" t="s">
        <v>985</v>
      </c>
      <c r="J15" s="848"/>
      <c r="K15" s="337" t="s">
        <v>986</v>
      </c>
      <c r="L15" s="848" t="s">
        <v>987</v>
      </c>
      <c r="M15" s="848"/>
      <c r="N15" s="848" t="s">
        <v>1001</v>
      </c>
      <c r="O15" s="848"/>
      <c r="P15" s="337" t="s">
        <v>989</v>
      </c>
    </row>
    <row r="16" spans="1:16">
      <c r="A16" s="849" t="s">
        <v>1002</v>
      </c>
      <c r="B16" s="849"/>
      <c r="C16" s="849" t="s">
        <v>1003</v>
      </c>
      <c r="D16" s="849"/>
      <c r="E16" s="352">
        <v>2</v>
      </c>
      <c r="F16" s="849" t="s">
        <v>1004</v>
      </c>
      <c r="G16" s="849"/>
      <c r="H16" s="348" t="s">
        <v>1005</v>
      </c>
      <c r="I16" s="849" t="s">
        <v>1006</v>
      </c>
      <c r="J16" s="849"/>
      <c r="K16" s="350">
        <v>52</v>
      </c>
      <c r="L16" s="851">
        <v>45</v>
      </c>
      <c r="M16" s="851"/>
      <c r="N16" s="851">
        <v>700</v>
      </c>
      <c r="O16" s="851"/>
      <c r="P16" s="350">
        <v>2002</v>
      </c>
    </row>
    <row r="17" spans="1:16">
      <c r="A17" s="849" t="s">
        <v>1002</v>
      </c>
      <c r="B17" s="849"/>
      <c r="C17" s="850" t="s">
        <v>1007</v>
      </c>
      <c r="D17" s="850"/>
      <c r="E17" s="350">
        <v>1</v>
      </c>
      <c r="F17" s="849" t="s">
        <v>1004</v>
      </c>
      <c r="G17" s="849"/>
      <c r="H17" s="348" t="s">
        <v>1005</v>
      </c>
      <c r="I17" s="849" t="s">
        <v>1006</v>
      </c>
      <c r="J17" s="849"/>
      <c r="K17" s="350">
        <v>52</v>
      </c>
      <c r="L17" s="851">
        <v>45</v>
      </c>
      <c r="M17" s="851"/>
      <c r="N17" s="851">
        <v>600</v>
      </c>
      <c r="O17" s="851"/>
      <c r="P17" s="350">
        <v>1996</v>
      </c>
    </row>
    <row r="18" spans="1:16">
      <c r="A18" s="849" t="s">
        <v>1002</v>
      </c>
      <c r="B18" s="849"/>
      <c r="C18" s="850" t="s">
        <v>1007</v>
      </c>
      <c r="D18" s="850"/>
      <c r="E18" s="350">
        <v>1</v>
      </c>
      <c r="F18" s="849" t="s">
        <v>1008</v>
      </c>
      <c r="G18" s="849"/>
      <c r="H18" s="348" t="s">
        <v>1005</v>
      </c>
      <c r="I18" s="849" t="s">
        <v>1006</v>
      </c>
      <c r="J18" s="849"/>
      <c r="K18" s="350">
        <v>52</v>
      </c>
      <c r="L18" s="851">
        <v>48</v>
      </c>
      <c r="M18" s="851"/>
      <c r="N18" s="851">
        <v>700</v>
      </c>
      <c r="O18" s="851"/>
      <c r="P18" s="350">
        <v>2004</v>
      </c>
    </row>
    <row r="19" spans="1:16">
      <c r="A19" s="849" t="s">
        <v>1002</v>
      </c>
      <c r="B19" s="849"/>
      <c r="C19" s="850" t="s">
        <v>1007</v>
      </c>
      <c r="D19" s="850"/>
      <c r="E19" s="350">
        <v>1</v>
      </c>
      <c r="F19" s="849" t="s">
        <v>1009</v>
      </c>
      <c r="G19" s="849"/>
      <c r="H19" s="348" t="s">
        <v>1005</v>
      </c>
      <c r="I19" s="849" t="s">
        <v>1006</v>
      </c>
      <c r="J19" s="849"/>
      <c r="K19" s="350">
        <v>74</v>
      </c>
      <c r="L19" s="851">
        <v>45</v>
      </c>
      <c r="M19" s="851"/>
      <c r="N19" s="851">
        <v>900</v>
      </c>
      <c r="O19" s="851"/>
      <c r="P19" s="350">
        <v>2007</v>
      </c>
    </row>
    <row r="20" spans="1:16">
      <c r="A20" s="849" t="s">
        <v>1002</v>
      </c>
      <c r="B20" s="849"/>
      <c r="C20" s="849" t="s">
        <v>1010</v>
      </c>
      <c r="D20" s="849"/>
      <c r="E20" s="350">
        <v>1</v>
      </c>
      <c r="F20" s="849" t="s">
        <v>1011</v>
      </c>
      <c r="G20" s="849"/>
      <c r="H20" s="348" t="s">
        <v>1005</v>
      </c>
      <c r="I20" s="348" t="s">
        <v>1006</v>
      </c>
      <c r="J20" s="348"/>
      <c r="K20" s="353">
        <v>80</v>
      </c>
      <c r="L20" s="852">
        <v>46.6</v>
      </c>
      <c r="M20" s="852"/>
      <c r="N20" s="853">
        <v>970</v>
      </c>
      <c r="O20" s="853"/>
      <c r="P20" s="350">
        <v>2001</v>
      </c>
    </row>
    <row r="21" spans="1:16">
      <c r="A21" s="849" t="s">
        <v>1002</v>
      </c>
      <c r="B21" s="849"/>
      <c r="C21" s="849" t="s">
        <v>1012</v>
      </c>
      <c r="D21" s="849"/>
      <c r="E21" s="350">
        <v>1</v>
      </c>
      <c r="F21" s="849" t="s">
        <v>1013</v>
      </c>
      <c r="G21" s="849"/>
      <c r="H21" s="348" t="s">
        <v>1005</v>
      </c>
      <c r="I21" s="849" t="s">
        <v>1006</v>
      </c>
      <c r="J21" s="849"/>
      <c r="K21" s="353">
        <v>63</v>
      </c>
      <c r="L21" s="852">
        <v>47</v>
      </c>
      <c r="M21" s="852"/>
      <c r="N21" s="853">
        <v>1500</v>
      </c>
      <c r="O21" s="853"/>
      <c r="P21" s="350">
        <v>2006</v>
      </c>
    </row>
    <row r="22" spans="1:16">
      <c r="A22" s="850" t="s">
        <v>1002</v>
      </c>
      <c r="B22" s="850"/>
      <c r="C22" s="850" t="s">
        <v>1012</v>
      </c>
      <c r="D22" s="850"/>
      <c r="E22" s="352">
        <v>1</v>
      </c>
      <c r="F22" s="850" t="s">
        <v>1014</v>
      </c>
      <c r="G22" s="850"/>
      <c r="H22" s="349" t="s">
        <v>1005</v>
      </c>
      <c r="I22" s="850" t="s">
        <v>1006</v>
      </c>
      <c r="J22" s="850"/>
      <c r="K22" s="354">
        <v>100</v>
      </c>
      <c r="L22" s="854">
        <v>50</v>
      </c>
      <c r="M22" s="854"/>
      <c r="N22" s="853">
        <v>1112</v>
      </c>
      <c r="O22" s="853"/>
      <c r="P22" s="350">
        <v>2013</v>
      </c>
    </row>
    <row r="23" spans="1:16">
      <c r="A23" s="849" t="s">
        <v>1002</v>
      </c>
      <c r="B23" s="849"/>
      <c r="C23" s="849" t="s">
        <v>1012</v>
      </c>
      <c r="D23" s="849"/>
      <c r="E23" s="350">
        <v>1</v>
      </c>
      <c r="F23" s="849" t="s">
        <v>1015</v>
      </c>
      <c r="G23" s="849"/>
      <c r="H23" s="348" t="s">
        <v>1005</v>
      </c>
      <c r="I23" s="849" t="s">
        <v>1006</v>
      </c>
      <c r="J23" s="849"/>
      <c r="K23" s="353">
        <v>100</v>
      </c>
      <c r="L23" s="855">
        <v>50</v>
      </c>
      <c r="M23" s="855"/>
      <c r="N23" s="853">
        <v>1007</v>
      </c>
      <c r="O23" s="853"/>
      <c r="P23" s="350">
        <v>2018</v>
      </c>
    </row>
    <row r="24" spans="1:16">
      <c r="A24" s="849" t="s">
        <v>1016</v>
      </c>
      <c r="B24" s="849"/>
      <c r="C24" s="849" t="s">
        <v>1003</v>
      </c>
      <c r="D24" s="849"/>
      <c r="E24" s="350">
        <v>1</v>
      </c>
      <c r="F24" s="849" t="s">
        <v>1017</v>
      </c>
      <c r="G24" s="849"/>
      <c r="H24" s="348" t="s">
        <v>1005</v>
      </c>
      <c r="I24" s="849" t="s">
        <v>1006</v>
      </c>
      <c r="J24" s="849"/>
      <c r="K24" s="350">
        <v>300</v>
      </c>
      <c r="L24" s="851">
        <v>64</v>
      </c>
      <c r="M24" s="851"/>
      <c r="N24" s="856">
        <v>2300</v>
      </c>
      <c r="O24" s="856"/>
      <c r="P24" s="350">
        <v>2015</v>
      </c>
    </row>
    <row r="25" spans="1:16">
      <c r="A25" s="849" t="s">
        <v>1002</v>
      </c>
      <c r="B25" s="849"/>
      <c r="C25" s="849" t="s">
        <v>1003</v>
      </c>
      <c r="D25" s="849"/>
      <c r="E25" s="350">
        <v>1</v>
      </c>
      <c r="F25" s="849" t="s">
        <v>1017</v>
      </c>
      <c r="G25" s="849"/>
      <c r="H25" s="348" t="s">
        <v>1005</v>
      </c>
      <c r="I25" s="849" t="s">
        <v>1006</v>
      </c>
      <c r="J25" s="849"/>
      <c r="K25" s="350">
        <v>300</v>
      </c>
      <c r="L25" s="851">
        <v>64</v>
      </c>
      <c r="M25" s="851"/>
      <c r="N25" s="856">
        <v>2300</v>
      </c>
      <c r="O25" s="856"/>
      <c r="P25" s="350">
        <v>2024</v>
      </c>
    </row>
    <row r="26" spans="1:16">
      <c r="A26" s="355"/>
      <c r="B26" s="355"/>
      <c r="C26" s="355"/>
      <c r="D26" s="355"/>
      <c r="E26" s="356"/>
      <c r="F26" s="355"/>
      <c r="G26" s="355"/>
      <c r="H26" s="355"/>
      <c r="I26" s="355"/>
      <c r="J26" s="355"/>
      <c r="K26" s="356"/>
      <c r="L26" s="356"/>
      <c r="M26" s="356"/>
      <c r="N26" s="357"/>
      <c r="O26" s="356"/>
      <c r="P26" s="356"/>
    </row>
    <row r="27" spans="1:16">
      <c r="A27" s="343" t="s">
        <v>43</v>
      </c>
      <c r="B27" s="345"/>
      <c r="C27" s="345"/>
      <c r="D27" s="345"/>
      <c r="E27" s="345"/>
      <c r="F27" s="345"/>
      <c r="G27" s="345"/>
      <c r="H27" s="345"/>
    </row>
    <row r="28" spans="1:16">
      <c r="A28" s="346"/>
      <c r="B28" s="346"/>
      <c r="C28" s="346"/>
      <c r="D28" s="346"/>
      <c r="E28" s="346"/>
      <c r="F28" s="346"/>
      <c r="G28" s="346"/>
      <c r="H28" s="346"/>
    </row>
    <row r="29" spans="1:16">
      <c r="A29" s="857" t="s">
        <v>444</v>
      </c>
      <c r="B29" s="857"/>
      <c r="C29" s="857"/>
      <c r="D29" s="857" t="s">
        <v>1018</v>
      </c>
      <c r="E29" s="857"/>
      <c r="F29" s="857" t="s">
        <v>1019</v>
      </c>
      <c r="G29" s="857"/>
      <c r="H29" s="358" t="s">
        <v>1020</v>
      </c>
    </row>
    <row r="30" spans="1:16">
      <c r="A30" s="858" t="s">
        <v>1021</v>
      </c>
      <c r="B30" s="858"/>
      <c r="C30" s="858"/>
      <c r="D30" s="851"/>
      <c r="E30" s="851"/>
      <c r="F30" s="851"/>
      <c r="G30" s="851"/>
      <c r="H30" s="350"/>
    </row>
    <row r="31" spans="1:16">
      <c r="A31" s="849" t="s">
        <v>1022</v>
      </c>
      <c r="B31" s="849"/>
      <c r="C31" s="849"/>
      <c r="D31" s="851"/>
      <c r="E31" s="851"/>
      <c r="F31" s="851"/>
      <c r="G31" s="851"/>
      <c r="H31" s="350"/>
    </row>
    <row r="32" spans="1:16">
      <c r="A32" s="849" t="s">
        <v>1023</v>
      </c>
      <c r="B32" s="849"/>
      <c r="C32" s="849"/>
      <c r="D32" s="859"/>
      <c r="E32" s="859"/>
      <c r="F32" s="851"/>
      <c r="G32" s="851"/>
      <c r="H32" s="350"/>
    </row>
    <row r="33" spans="1:8">
      <c r="A33" s="849" t="s">
        <v>1024</v>
      </c>
      <c r="B33" s="849"/>
      <c r="C33" s="849"/>
      <c r="D33" s="851"/>
      <c r="E33" s="851"/>
      <c r="F33" s="851"/>
      <c r="G33" s="851"/>
      <c r="H33" s="350"/>
    </row>
    <row r="34" spans="1:8">
      <c r="A34" s="849" t="s">
        <v>1025</v>
      </c>
      <c r="B34" s="849"/>
      <c r="C34" s="849"/>
      <c r="D34" s="851"/>
      <c r="E34" s="851"/>
      <c r="F34" s="851">
        <v>5</v>
      </c>
      <c r="G34" s="851"/>
      <c r="H34" s="350">
        <v>5</v>
      </c>
    </row>
    <row r="35" spans="1:8">
      <c r="A35" s="858" t="s">
        <v>1026</v>
      </c>
      <c r="B35" s="858"/>
      <c r="C35" s="858"/>
      <c r="D35" s="851">
        <v>0</v>
      </c>
      <c r="E35" s="851"/>
      <c r="F35" s="851">
        <v>11</v>
      </c>
      <c r="G35" s="851"/>
      <c r="H35" s="350">
        <v>11</v>
      </c>
    </row>
    <row r="36" spans="1:8">
      <c r="A36" s="860" t="s">
        <v>1027</v>
      </c>
      <c r="B36" s="860"/>
      <c r="C36" s="860"/>
      <c r="D36" s="861">
        <v>0</v>
      </c>
      <c r="E36" s="861"/>
      <c r="F36" s="861">
        <v>16</v>
      </c>
      <c r="G36" s="861"/>
      <c r="H36" s="359">
        <v>16</v>
      </c>
    </row>
  </sheetData>
  <mergeCells count="113">
    <mergeCell ref="A36:C36"/>
    <mergeCell ref="D36:E36"/>
    <mergeCell ref="F36:G36"/>
    <mergeCell ref="A33:C33"/>
    <mergeCell ref="D33:E33"/>
    <mergeCell ref="F33:G33"/>
    <mergeCell ref="A34:C34"/>
    <mergeCell ref="D34:E34"/>
    <mergeCell ref="F34:G34"/>
    <mergeCell ref="A35:C35"/>
    <mergeCell ref="D35:E35"/>
    <mergeCell ref="F35:G35"/>
    <mergeCell ref="A30:C30"/>
    <mergeCell ref="D30:E30"/>
    <mergeCell ref="F30:G30"/>
    <mergeCell ref="A31:C31"/>
    <mergeCell ref="D31:E31"/>
    <mergeCell ref="F31:G31"/>
    <mergeCell ref="A32:C32"/>
    <mergeCell ref="D32:E32"/>
    <mergeCell ref="F32:G32"/>
    <mergeCell ref="A25:B25"/>
    <mergeCell ref="C25:D25"/>
    <mergeCell ref="F25:G25"/>
    <mergeCell ref="I25:J25"/>
    <mergeCell ref="L25:M25"/>
    <mergeCell ref="N25:O25"/>
    <mergeCell ref="A29:C29"/>
    <mergeCell ref="D29:E29"/>
    <mergeCell ref="F29:G29"/>
    <mergeCell ref="A23:B23"/>
    <mergeCell ref="C23:D23"/>
    <mergeCell ref="F23:G23"/>
    <mergeCell ref="I23:J23"/>
    <mergeCell ref="L23:M23"/>
    <mergeCell ref="N23:O23"/>
    <mergeCell ref="A24:B24"/>
    <mergeCell ref="C24:D24"/>
    <mergeCell ref="F24:G24"/>
    <mergeCell ref="I24:J24"/>
    <mergeCell ref="L24:M24"/>
    <mergeCell ref="N24:O24"/>
    <mergeCell ref="A21:B21"/>
    <mergeCell ref="C21:D21"/>
    <mergeCell ref="F21:G21"/>
    <mergeCell ref="I21:J21"/>
    <mergeCell ref="L21:M21"/>
    <mergeCell ref="N21:O21"/>
    <mergeCell ref="A22:B22"/>
    <mergeCell ref="C22:D22"/>
    <mergeCell ref="F22:G22"/>
    <mergeCell ref="I22:J22"/>
    <mergeCell ref="L22:M22"/>
    <mergeCell ref="N22:O22"/>
    <mergeCell ref="A19:B19"/>
    <mergeCell ref="C19:D19"/>
    <mergeCell ref="F19:G19"/>
    <mergeCell ref="I19:J19"/>
    <mergeCell ref="L19:M19"/>
    <mergeCell ref="N19:O19"/>
    <mergeCell ref="A20:B20"/>
    <mergeCell ref="C20:D20"/>
    <mergeCell ref="F20:G20"/>
    <mergeCell ref="L20:M20"/>
    <mergeCell ref="N20:O20"/>
    <mergeCell ref="A17:B17"/>
    <mergeCell ref="C17:D17"/>
    <mergeCell ref="F17:G17"/>
    <mergeCell ref="I17:J17"/>
    <mergeCell ref="L17:M17"/>
    <mergeCell ref="N17:O17"/>
    <mergeCell ref="A18:B18"/>
    <mergeCell ref="C18:D18"/>
    <mergeCell ref="F18:G18"/>
    <mergeCell ref="I18:J18"/>
    <mergeCell ref="L18:M18"/>
    <mergeCell ref="N18:O18"/>
    <mergeCell ref="A15:B15"/>
    <mergeCell ref="C15:D15"/>
    <mergeCell ref="F15:G15"/>
    <mergeCell ref="I15:J15"/>
    <mergeCell ref="L15:M15"/>
    <mergeCell ref="N15:O15"/>
    <mergeCell ref="A16:B16"/>
    <mergeCell ref="C16:D16"/>
    <mergeCell ref="F16:G16"/>
    <mergeCell ref="I16:J16"/>
    <mergeCell ref="L16:M16"/>
    <mergeCell ref="N16:O16"/>
    <mergeCell ref="A10:B10"/>
    <mergeCell ref="C10:D10"/>
    <mergeCell ref="F10:G10"/>
    <mergeCell ref="I10:J10"/>
    <mergeCell ref="L10:M10"/>
    <mergeCell ref="N10:O10"/>
    <mergeCell ref="A11:B11"/>
    <mergeCell ref="C11:D11"/>
    <mergeCell ref="F11:G11"/>
    <mergeCell ref="I11:J11"/>
    <mergeCell ref="L11:M11"/>
    <mergeCell ref="N11:O11"/>
    <mergeCell ref="A8:B8"/>
    <mergeCell ref="C8:D8"/>
    <mergeCell ref="F8:G8"/>
    <mergeCell ref="I8:J8"/>
    <mergeCell ref="L8:M8"/>
    <mergeCell ref="N8:O8"/>
    <mergeCell ref="A9:B9"/>
    <mergeCell ref="C9:D9"/>
    <mergeCell ref="F9:G9"/>
    <mergeCell ref="I9:J9"/>
    <mergeCell ref="L9:M9"/>
    <mergeCell ref="N9:O9"/>
  </mergeCells>
  <pageMargins left="0.70833333333333304" right="0.70833333333333304" top="0.74791666666666701" bottom="0.74791666666666701" header="0.511811023622047" footer="0.511811023622047"/>
  <pageSetup paperSize="9" scale="72" orientation="landscape" horizontalDpi="300" verticalDpi="30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50"/>
  </sheetPr>
  <dimension ref="A1:E83"/>
  <sheetViews>
    <sheetView zoomScale="90" zoomScaleNormal="90" workbookViewId="0">
      <selection activeCell="D1" sqref="D1"/>
    </sheetView>
  </sheetViews>
  <sheetFormatPr baseColWidth="10" defaultColWidth="11.42578125" defaultRowHeight="12.75"/>
  <cols>
    <col min="1" max="1" width="48.42578125" style="360" customWidth="1"/>
    <col min="2" max="2" width="34" style="361" customWidth="1"/>
    <col min="3" max="3" width="19.85546875" style="362" customWidth="1"/>
    <col min="4" max="4" width="29.28515625" style="360" customWidth="1"/>
    <col min="5" max="5" width="76.7109375" style="360" customWidth="1"/>
    <col min="6" max="252" width="11.42578125" style="360"/>
    <col min="253" max="253" width="48.42578125" style="360" customWidth="1"/>
    <col min="254" max="254" width="26.5703125" style="360" customWidth="1"/>
    <col min="255" max="255" width="29.28515625" style="360" customWidth="1"/>
    <col min="256" max="259" width="11.42578125" style="360"/>
    <col min="260" max="260" width="12.28515625" style="360" customWidth="1"/>
    <col min="261" max="261" width="12.7109375" style="360" customWidth="1"/>
    <col min="262" max="508" width="11.42578125" style="360"/>
    <col min="509" max="509" width="48.42578125" style="360" customWidth="1"/>
    <col min="510" max="510" width="26.5703125" style="360" customWidth="1"/>
    <col min="511" max="511" width="29.28515625" style="360" customWidth="1"/>
    <col min="512" max="515" width="11.42578125" style="360"/>
    <col min="516" max="516" width="12.28515625" style="360" customWidth="1"/>
    <col min="517" max="517" width="12.7109375" style="360" customWidth="1"/>
    <col min="518" max="764" width="11.42578125" style="360"/>
    <col min="765" max="765" width="48.42578125" style="360" customWidth="1"/>
    <col min="766" max="766" width="26.5703125" style="360" customWidth="1"/>
    <col min="767" max="767" width="29.28515625" style="360" customWidth="1"/>
    <col min="768" max="771" width="11.42578125" style="360"/>
    <col min="772" max="772" width="12.28515625" style="360" customWidth="1"/>
    <col min="773" max="773" width="12.7109375" style="360" customWidth="1"/>
    <col min="774" max="1020" width="11.42578125" style="360"/>
    <col min="1021" max="1021" width="48.42578125" style="360" customWidth="1"/>
    <col min="1022" max="1022" width="26.5703125" style="360" customWidth="1"/>
    <col min="1023" max="1023" width="29.28515625" style="360" customWidth="1"/>
    <col min="1024" max="1027" width="11.42578125" style="360"/>
    <col min="1028" max="1028" width="12.28515625" style="360" customWidth="1"/>
    <col min="1029" max="1029" width="12.7109375" style="360" customWidth="1"/>
    <col min="1030" max="1276" width="11.42578125" style="360"/>
    <col min="1277" max="1277" width="48.42578125" style="360" customWidth="1"/>
    <col min="1278" max="1278" width="26.5703125" style="360" customWidth="1"/>
    <col min="1279" max="1279" width="29.28515625" style="360" customWidth="1"/>
    <col min="1280" max="1283" width="11.42578125" style="360"/>
    <col min="1284" max="1284" width="12.28515625" style="360" customWidth="1"/>
    <col min="1285" max="1285" width="12.7109375" style="360" customWidth="1"/>
    <col min="1286" max="1532" width="11.42578125" style="360"/>
    <col min="1533" max="1533" width="48.42578125" style="360" customWidth="1"/>
    <col min="1534" max="1534" width="26.5703125" style="360" customWidth="1"/>
    <col min="1535" max="1535" width="29.28515625" style="360" customWidth="1"/>
    <col min="1536" max="1539" width="11.42578125" style="360"/>
    <col min="1540" max="1540" width="12.28515625" style="360" customWidth="1"/>
    <col min="1541" max="1541" width="12.7109375" style="360" customWidth="1"/>
    <col min="1542" max="1788" width="11.42578125" style="360"/>
    <col min="1789" max="1789" width="48.42578125" style="360" customWidth="1"/>
    <col min="1790" max="1790" width="26.5703125" style="360" customWidth="1"/>
    <col min="1791" max="1791" width="29.28515625" style="360" customWidth="1"/>
    <col min="1792" max="1795" width="11.42578125" style="360"/>
    <col min="1796" max="1796" width="12.28515625" style="360" customWidth="1"/>
    <col min="1797" max="1797" width="12.7109375" style="360" customWidth="1"/>
    <col min="1798" max="2044" width="11.42578125" style="360"/>
    <col min="2045" max="2045" width="48.42578125" style="360" customWidth="1"/>
    <col min="2046" max="2046" width="26.5703125" style="360" customWidth="1"/>
    <col min="2047" max="2047" width="29.28515625" style="360" customWidth="1"/>
    <col min="2048" max="2051" width="11.42578125" style="360"/>
    <col min="2052" max="2052" width="12.28515625" style="360" customWidth="1"/>
    <col min="2053" max="2053" width="12.7109375" style="360" customWidth="1"/>
    <col min="2054" max="2300" width="11.42578125" style="360"/>
    <col min="2301" max="2301" width="48.42578125" style="360" customWidth="1"/>
    <col min="2302" max="2302" width="26.5703125" style="360" customWidth="1"/>
    <col min="2303" max="2303" width="29.28515625" style="360" customWidth="1"/>
    <col min="2304" max="2307" width="11.42578125" style="360"/>
    <col min="2308" max="2308" width="12.28515625" style="360" customWidth="1"/>
    <col min="2309" max="2309" width="12.7109375" style="360" customWidth="1"/>
    <col min="2310" max="2556" width="11.42578125" style="360"/>
    <col min="2557" max="2557" width="48.42578125" style="360" customWidth="1"/>
    <col min="2558" max="2558" width="26.5703125" style="360" customWidth="1"/>
    <col min="2559" max="2559" width="29.28515625" style="360" customWidth="1"/>
    <col min="2560" max="2563" width="11.42578125" style="360"/>
    <col min="2564" max="2564" width="12.28515625" style="360" customWidth="1"/>
    <col min="2565" max="2565" width="12.7109375" style="360" customWidth="1"/>
    <col min="2566" max="2812" width="11.42578125" style="360"/>
    <col min="2813" max="2813" width="48.42578125" style="360" customWidth="1"/>
    <col min="2814" max="2814" width="26.5703125" style="360" customWidth="1"/>
    <col min="2815" max="2815" width="29.28515625" style="360" customWidth="1"/>
    <col min="2816" max="2819" width="11.42578125" style="360"/>
    <col min="2820" max="2820" width="12.28515625" style="360" customWidth="1"/>
    <col min="2821" max="2821" width="12.7109375" style="360" customWidth="1"/>
    <col min="2822" max="3068" width="11.42578125" style="360"/>
    <col min="3069" max="3069" width="48.42578125" style="360" customWidth="1"/>
    <col min="3070" max="3070" width="26.5703125" style="360" customWidth="1"/>
    <col min="3071" max="3071" width="29.28515625" style="360" customWidth="1"/>
    <col min="3072" max="3075" width="11.42578125" style="360"/>
    <col min="3076" max="3076" width="12.28515625" style="360" customWidth="1"/>
    <col min="3077" max="3077" width="12.7109375" style="360" customWidth="1"/>
    <col min="3078" max="3324" width="11.42578125" style="360"/>
    <col min="3325" max="3325" width="48.42578125" style="360" customWidth="1"/>
    <col min="3326" max="3326" width="26.5703125" style="360" customWidth="1"/>
    <col min="3327" max="3327" width="29.28515625" style="360" customWidth="1"/>
    <col min="3328" max="3331" width="11.42578125" style="360"/>
    <col min="3332" max="3332" width="12.28515625" style="360" customWidth="1"/>
    <col min="3333" max="3333" width="12.7109375" style="360" customWidth="1"/>
    <col min="3334" max="3580" width="11.42578125" style="360"/>
    <col min="3581" max="3581" width="48.42578125" style="360" customWidth="1"/>
    <col min="3582" max="3582" width="26.5703125" style="360" customWidth="1"/>
    <col min="3583" max="3583" width="29.28515625" style="360" customWidth="1"/>
    <col min="3584" max="3587" width="11.42578125" style="360"/>
    <col min="3588" max="3588" width="12.28515625" style="360" customWidth="1"/>
    <col min="3589" max="3589" width="12.7109375" style="360" customWidth="1"/>
    <col min="3590" max="3836" width="11.42578125" style="360"/>
    <col min="3837" max="3837" width="48.42578125" style="360" customWidth="1"/>
    <col min="3838" max="3838" width="26.5703125" style="360" customWidth="1"/>
    <col min="3839" max="3839" width="29.28515625" style="360" customWidth="1"/>
    <col min="3840" max="3843" width="11.42578125" style="360"/>
    <col min="3844" max="3844" width="12.28515625" style="360" customWidth="1"/>
    <col min="3845" max="3845" width="12.7109375" style="360" customWidth="1"/>
    <col min="3846" max="4092" width="11.42578125" style="360"/>
    <col min="4093" max="4093" width="48.42578125" style="360" customWidth="1"/>
    <col min="4094" max="4094" width="26.5703125" style="360" customWidth="1"/>
    <col min="4095" max="4095" width="29.28515625" style="360" customWidth="1"/>
    <col min="4096" max="4099" width="11.42578125" style="360"/>
    <col min="4100" max="4100" width="12.28515625" style="360" customWidth="1"/>
    <col min="4101" max="4101" width="12.7109375" style="360" customWidth="1"/>
    <col min="4102" max="4348" width="11.42578125" style="360"/>
    <col min="4349" max="4349" width="48.42578125" style="360" customWidth="1"/>
    <col min="4350" max="4350" width="26.5703125" style="360" customWidth="1"/>
    <col min="4351" max="4351" width="29.28515625" style="360" customWidth="1"/>
    <col min="4352" max="4355" width="11.42578125" style="360"/>
    <col min="4356" max="4356" width="12.28515625" style="360" customWidth="1"/>
    <col min="4357" max="4357" width="12.7109375" style="360" customWidth="1"/>
    <col min="4358" max="4604" width="11.42578125" style="360"/>
    <col min="4605" max="4605" width="48.42578125" style="360" customWidth="1"/>
    <col min="4606" max="4606" width="26.5703125" style="360" customWidth="1"/>
    <col min="4607" max="4607" width="29.28515625" style="360" customWidth="1"/>
    <col min="4608" max="4611" width="11.42578125" style="360"/>
    <col min="4612" max="4612" width="12.28515625" style="360" customWidth="1"/>
    <col min="4613" max="4613" width="12.7109375" style="360" customWidth="1"/>
    <col min="4614" max="4860" width="11.42578125" style="360"/>
    <col min="4861" max="4861" width="48.42578125" style="360" customWidth="1"/>
    <col min="4862" max="4862" width="26.5703125" style="360" customWidth="1"/>
    <col min="4863" max="4863" width="29.28515625" style="360" customWidth="1"/>
    <col min="4864" max="4867" width="11.42578125" style="360"/>
    <col min="4868" max="4868" width="12.28515625" style="360" customWidth="1"/>
    <col min="4869" max="4869" width="12.7109375" style="360" customWidth="1"/>
    <col min="4870" max="5116" width="11.42578125" style="360"/>
    <col min="5117" max="5117" width="48.42578125" style="360" customWidth="1"/>
    <col min="5118" max="5118" width="26.5703125" style="360" customWidth="1"/>
    <col min="5119" max="5119" width="29.28515625" style="360" customWidth="1"/>
    <col min="5120" max="5123" width="11.42578125" style="360"/>
    <col min="5124" max="5124" width="12.28515625" style="360" customWidth="1"/>
    <col min="5125" max="5125" width="12.7109375" style="360" customWidth="1"/>
    <col min="5126" max="5372" width="11.42578125" style="360"/>
    <col min="5373" max="5373" width="48.42578125" style="360" customWidth="1"/>
    <col min="5374" max="5374" width="26.5703125" style="360" customWidth="1"/>
    <col min="5375" max="5375" width="29.28515625" style="360" customWidth="1"/>
    <col min="5376" max="5379" width="11.42578125" style="360"/>
    <col min="5380" max="5380" width="12.28515625" style="360" customWidth="1"/>
    <col min="5381" max="5381" width="12.7109375" style="360" customWidth="1"/>
    <col min="5382" max="5628" width="11.42578125" style="360"/>
    <col min="5629" max="5629" width="48.42578125" style="360" customWidth="1"/>
    <col min="5630" max="5630" width="26.5703125" style="360" customWidth="1"/>
    <col min="5631" max="5631" width="29.28515625" style="360" customWidth="1"/>
    <col min="5632" max="5635" width="11.42578125" style="360"/>
    <col min="5636" max="5636" width="12.28515625" style="360" customWidth="1"/>
    <col min="5637" max="5637" width="12.7109375" style="360" customWidth="1"/>
    <col min="5638" max="5884" width="11.42578125" style="360"/>
    <col min="5885" max="5885" width="48.42578125" style="360" customWidth="1"/>
    <col min="5886" max="5886" width="26.5703125" style="360" customWidth="1"/>
    <col min="5887" max="5887" width="29.28515625" style="360" customWidth="1"/>
    <col min="5888" max="5891" width="11.42578125" style="360"/>
    <col min="5892" max="5892" width="12.28515625" style="360" customWidth="1"/>
    <col min="5893" max="5893" width="12.7109375" style="360" customWidth="1"/>
    <col min="5894" max="6140" width="11.42578125" style="360"/>
    <col min="6141" max="6141" width="48.42578125" style="360" customWidth="1"/>
    <col min="6142" max="6142" width="26.5703125" style="360" customWidth="1"/>
    <col min="6143" max="6143" width="29.28515625" style="360" customWidth="1"/>
    <col min="6144" max="6147" width="11.42578125" style="360"/>
    <col min="6148" max="6148" width="12.28515625" style="360" customWidth="1"/>
    <col min="6149" max="6149" width="12.7109375" style="360" customWidth="1"/>
    <col min="6150" max="6396" width="11.42578125" style="360"/>
    <col min="6397" max="6397" width="48.42578125" style="360" customWidth="1"/>
    <col min="6398" max="6398" width="26.5703125" style="360" customWidth="1"/>
    <col min="6399" max="6399" width="29.28515625" style="360" customWidth="1"/>
    <col min="6400" max="6403" width="11.42578125" style="360"/>
    <col min="6404" max="6404" width="12.28515625" style="360" customWidth="1"/>
    <col min="6405" max="6405" width="12.7109375" style="360" customWidth="1"/>
    <col min="6406" max="6652" width="11.42578125" style="360"/>
    <col min="6653" max="6653" width="48.42578125" style="360" customWidth="1"/>
    <col min="6654" max="6654" width="26.5703125" style="360" customWidth="1"/>
    <col min="6655" max="6655" width="29.28515625" style="360" customWidth="1"/>
    <col min="6656" max="6659" width="11.42578125" style="360"/>
    <col min="6660" max="6660" width="12.28515625" style="360" customWidth="1"/>
    <col min="6661" max="6661" width="12.7109375" style="360" customWidth="1"/>
    <col min="6662" max="6908" width="11.42578125" style="360"/>
    <col min="6909" max="6909" width="48.42578125" style="360" customWidth="1"/>
    <col min="6910" max="6910" width="26.5703125" style="360" customWidth="1"/>
    <col min="6911" max="6911" width="29.28515625" style="360" customWidth="1"/>
    <col min="6912" max="6915" width="11.42578125" style="360"/>
    <col min="6916" max="6916" width="12.28515625" style="360" customWidth="1"/>
    <col min="6917" max="6917" width="12.7109375" style="360" customWidth="1"/>
    <col min="6918" max="7164" width="11.42578125" style="360"/>
    <col min="7165" max="7165" width="48.42578125" style="360" customWidth="1"/>
    <col min="7166" max="7166" width="26.5703125" style="360" customWidth="1"/>
    <col min="7167" max="7167" width="29.28515625" style="360" customWidth="1"/>
    <col min="7168" max="7171" width="11.42578125" style="360"/>
    <col min="7172" max="7172" width="12.28515625" style="360" customWidth="1"/>
    <col min="7173" max="7173" width="12.7109375" style="360" customWidth="1"/>
    <col min="7174" max="7420" width="11.42578125" style="360"/>
    <col min="7421" max="7421" width="48.42578125" style="360" customWidth="1"/>
    <col min="7422" max="7422" width="26.5703125" style="360" customWidth="1"/>
    <col min="7423" max="7423" width="29.28515625" style="360" customWidth="1"/>
    <col min="7424" max="7427" width="11.42578125" style="360"/>
    <col min="7428" max="7428" width="12.28515625" style="360" customWidth="1"/>
    <col min="7429" max="7429" width="12.7109375" style="360" customWidth="1"/>
    <col min="7430" max="7676" width="11.42578125" style="360"/>
    <col min="7677" max="7677" width="48.42578125" style="360" customWidth="1"/>
    <col min="7678" max="7678" width="26.5703125" style="360" customWidth="1"/>
    <col min="7679" max="7679" width="29.28515625" style="360" customWidth="1"/>
    <col min="7680" max="7683" width="11.42578125" style="360"/>
    <col min="7684" max="7684" width="12.28515625" style="360" customWidth="1"/>
    <col min="7685" max="7685" width="12.7109375" style="360" customWidth="1"/>
    <col min="7686" max="7932" width="11.42578125" style="360"/>
    <col min="7933" max="7933" width="48.42578125" style="360" customWidth="1"/>
    <col min="7934" max="7934" width="26.5703125" style="360" customWidth="1"/>
    <col min="7935" max="7935" width="29.28515625" style="360" customWidth="1"/>
    <col min="7936" max="7939" width="11.42578125" style="360"/>
    <col min="7940" max="7940" width="12.28515625" style="360" customWidth="1"/>
    <col min="7941" max="7941" width="12.7109375" style="360" customWidth="1"/>
    <col min="7942" max="8188" width="11.42578125" style="360"/>
    <col min="8189" max="8189" width="48.42578125" style="360" customWidth="1"/>
    <col min="8190" max="8190" width="26.5703125" style="360" customWidth="1"/>
    <col min="8191" max="8191" width="29.28515625" style="360" customWidth="1"/>
    <col min="8192" max="8195" width="11.42578125" style="360"/>
    <col min="8196" max="8196" width="12.28515625" style="360" customWidth="1"/>
    <col min="8197" max="8197" width="12.7109375" style="360" customWidth="1"/>
    <col min="8198" max="8444" width="11.42578125" style="360"/>
    <col min="8445" max="8445" width="48.42578125" style="360" customWidth="1"/>
    <col min="8446" max="8446" width="26.5703125" style="360" customWidth="1"/>
    <col min="8447" max="8447" width="29.28515625" style="360" customWidth="1"/>
    <col min="8448" max="8451" width="11.42578125" style="360"/>
    <col min="8452" max="8452" width="12.28515625" style="360" customWidth="1"/>
    <col min="8453" max="8453" width="12.7109375" style="360" customWidth="1"/>
    <col min="8454" max="8700" width="11.42578125" style="360"/>
    <col min="8701" max="8701" width="48.42578125" style="360" customWidth="1"/>
    <col min="8702" max="8702" width="26.5703125" style="360" customWidth="1"/>
    <col min="8703" max="8703" width="29.28515625" style="360" customWidth="1"/>
    <col min="8704" max="8707" width="11.42578125" style="360"/>
    <col min="8708" max="8708" width="12.28515625" style="360" customWidth="1"/>
    <col min="8709" max="8709" width="12.7109375" style="360" customWidth="1"/>
    <col min="8710" max="8956" width="11.42578125" style="360"/>
    <col min="8957" max="8957" width="48.42578125" style="360" customWidth="1"/>
    <col min="8958" max="8958" width="26.5703125" style="360" customWidth="1"/>
    <col min="8959" max="8959" width="29.28515625" style="360" customWidth="1"/>
    <col min="8960" max="8963" width="11.42578125" style="360"/>
    <col min="8964" max="8964" width="12.28515625" style="360" customWidth="1"/>
    <col min="8965" max="8965" width="12.7109375" style="360" customWidth="1"/>
    <col min="8966" max="9212" width="11.42578125" style="360"/>
    <col min="9213" max="9213" width="48.42578125" style="360" customWidth="1"/>
    <col min="9214" max="9214" width="26.5703125" style="360" customWidth="1"/>
    <col min="9215" max="9215" width="29.28515625" style="360" customWidth="1"/>
    <col min="9216" max="9219" width="11.42578125" style="360"/>
    <col min="9220" max="9220" width="12.28515625" style="360" customWidth="1"/>
    <col min="9221" max="9221" width="12.7109375" style="360" customWidth="1"/>
    <col min="9222" max="9468" width="11.42578125" style="360"/>
    <col min="9469" max="9469" width="48.42578125" style="360" customWidth="1"/>
    <col min="9470" max="9470" width="26.5703125" style="360" customWidth="1"/>
    <col min="9471" max="9471" width="29.28515625" style="360" customWidth="1"/>
    <col min="9472" max="9475" width="11.42578125" style="360"/>
    <col min="9476" max="9476" width="12.28515625" style="360" customWidth="1"/>
    <col min="9477" max="9477" width="12.7109375" style="360" customWidth="1"/>
    <col min="9478" max="9724" width="11.42578125" style="360"/>
    <col min="9725" max="9725" width="48.42578125" style="360" customWidth="1"/>
    <col min="9726" max="9726" width="26.5703125" style="360" customWidth="1"/>
    <col min="9727" max="9727" width="29.28515625" style="360" customWidth="1"/>
    <col min="9728" max="9731" width="11.42578125" style="360"/>
    <col min="9732" max="9732" width="12.28515625" style="360" customWidth="1"/>
    <col min="9733" max="9733" width="12.7109375" style="360" customWidth="1"/>
    <col min="9734" max="9980" width="11.42578125" style="360"/>
    <col min="9981" max="9981" width="48.42578125" style="360" customWidth="1"/>
    <col min="9982" max="9982" width="26.5703125" style="360" customWidth="1"/>
    <col min="9983" max="9983" width="29.28515625" style="360" customWidth="1"/>
    <col min="9984" max="9987" width="11.42578125" style="360"/>
    <col min="9988" max="9988" width="12.28515625" style="360" customWidth="1"/>
    <col min="9989" max="9989" width="12.7109375" style="360" customWidth="1"/>
    <col min="9990" max="10236" width="11.42578125" style="360"/>
    <col min="10237" max="10237" width="48.42578125" style="360" customWidth="1"/>
    <col min="10238" max="10238" width="26.5703125" style="360" customWidth="1"/>
    <col min="10239" max="10239" width="29.28515625" style="360" customWidth="1"/>
    <col min="10240" max="10243" width="11.42578125" style="360"/>
    <col min="10244" max="10244" width="12.28515625" style="360" customWidth="1"/>
    <col min="10245" max="10245" width="12.7109375" style="360" customWidth="1"/>
    <col min="10246" max="10492" width="11.42578125" style="360"/>
    <col min="10493" max="10493" width="48.42578125" style="360" customWidth="1"/>
    <col min="10494" max="10494" width="26.5703125" style="360" customWidth="1"/>
    <col min="10495" max="10495" width="29.28515625" style="360" customWidth="1"/>
    <col min="10496" max="10499" width="11.42578125" style="360"/>
    <col min="10500" max="10500" width="12.28515625" style="360" customWidth="1"/>
    <col min="10501" max="10501" width="12.7109375" style="360" customWidth="1"/>
    <col min="10502" max="10748" width="11.42578125" style="360"/>
    <col min="10749" max="10749" width="48.42578125" style="360" customWidth="1"/>
    <col min="10750" max="10750" width="26.5703125" style="360" customWidth="1"/>
    <col min="10751" max="10751" width="29.28515625" style="360" customWidth="1"/>
    <col min="10752" max="10755" width="11.42578125" style="360"/>
    <col min="10756" max="10756" width="12.28515625" style="360" customWidth="1"/>
    <col min="10757" max="10757" width="12.7109375" style="360" customWidth="1"/>
    <col min="10758" max="11004" width="11.42578125" style="360"/>
    <col min="11005" max="11005" width="48.42578125" style="360" customWidth="1"/>
    <col min="11006" max="11006" width="26.5703125" style="360" customWidth="1"/>
    <col min="11007" max="11007" width="29.28515625" style="360" customWidth="1"/>
    <col min="11008" max="11011" width="11.42578125" style="360"/>
    <col min="11012" max="11012" width="12.28515625" style="360" customWidth="1"/>
    <col min="11013" max="11013" width="12.7109375" style="360" customWidth="1"/>
    <col min="11014" max="11260" width="11.42578125" style="360"/>
    <col min="11261" max="11261" width="48.42578125" style="360" customWidth="1"/>
    <col min="11262" max="11262" width="26.5703125" style="360" customWidth="1"/>
    <col min="11263" max="11263" width="29.28515625" style="360" customWidth="1"/>
    <col min="11264" max="11267" width="11.42578125" style="360"/>
    <col min="11268" max="11268" width="12.28515625" style="360" customWidth="1"/>
    <col min="11269" max="11269" width="12.7109375" style="360" customWidth="1"/>
    <col min="11270" max="11516" width="11.42578125" style="360"/>
    <col min="11517" max="11517" width="48.42578125" style="360" customWidth="1"/>
    <col min="11518" max="11518" width="26.5703125" style="360" customWidth="1"/>
    <col min="11519" max="11519" width="29.28515625" style="360" customWidth="1"/>
    <col min="11520" max="11523" width="11.42578125" style="360"/>
    <col min="11524" max="11524" width="12.28515625" style="360" customWidth="1"/>
    <col min="11525" max="11525" width="12.7109375" style="360" customWidth="1"/>
    <col min="11526" max="11772" width="11.42578125" style="360"/>
    <col min="11773" max="11773" width="48.42578125" style="360" customWidth="1"/>
    <col min="11774" max="11774" width="26.5703125" style="360" customWidth="1"/>
    <col min="11775" max="11775" width="29.28515625" style="360" customWidth="1"/>
    <col min="11776" max="11779" width="11.42578125" style="360"/>
    <col min="11780" max="11780" width="12.28515625" style="360" customWidth="1"/>
    <col min="11781" max="11781" width="12.7109375" style="360" customWidth="1"/>
    <col min="11782" max="12028" width="11.42578125" style="360"/>
    <col min="12029" max="12029" width="48.42578125" style="360" customWidth="1"/>
    <col min="12030" max="12030" width="26.5703125" style="360" customWidth="1"/>
    <col min="12031" max="12031" width="29.28515625" style="360" customWidth="1"/>
    <col min="12032" max="12035" width="11.42578125" style="360"/>
    <col min="12036" max="12036" width="12.28515625" style="360" customWidth="1"/>
    <col min="12037" max="12037" width="12.7109375" style="360" customWidth="1"/>
    <col min="12038" max="12284" width="11.42578125" style="360"/>
    <col min="12285" max="12285" width="48.42578125" style="360" customWidth="1"/>
    <col min="12286" max="12286" width="26.5703125" style="360" customWidth="1"/>
    <col min="12287" max="12287" width="29.28515625" style="360" customWidth="1"/>
    <col min="12288" max="12291" width="11.42578125" style="360"/>
    <col min="12292" max="12292" width="12.28515625" style="360" customWidth="1"/>
    <col min="12293" max="12293" width="12.7109375" style="360" customWidth="1"/>
    <col min="12294" max="12540" width="11.42578125" style="360"/>
    <col min="12541" max="12541" width="48.42578125" style="360" customWidth="1"/>
    <col min="12542" max="12542" width="26.5703125" style="360" customWidth="1"/>
    <col min="12543" max="12543" width="29.28515625" style="360" customWidth="1"/>
    <col min="12544" max="12547" width="11.42578125" style="360"/>
    <col min="12548" max="12548" width="12.28515625" style="360" customWidth="1"/>
    <col min="12549" max="12549" width="12.7109375" style="360" customWidth="1"/>
    <col min="12550" max="12796" width="11.42578125" style="360"/>
    <col min="12797" max="12797" width="48.42578125" style="360" customWidth="1"/>
    <col min="12798" max="12798" width="26.5703125" style="360" customWidth="1"/>
    <col min="12799" max="12799" width="29.28515625" style="360" customWidth="1"/>
    <col min="12800" max="12803" width="11.42578125" style="360"/>
    <col min="12804" max="12804" width="12.28515625" style="360" customWidth="1"/>
    <col min="12805" max="12805" width="12.7109375" style="360" customWidth="1"/>
    <col min="12806" max="13052" width="11.42578125" style="360"/>
    <col min="13053" max="13053" width="48.42578125" style="360" customWidth="1"/>
    <col min="13054" max="13054" width="26.5703125" style="360" customWidth="1"/>
    <col min="13055" max="13055" width="29.28515625" style="360" customWidth="1"/>
    <col min="13056" max="13059" width="11.42578125" style="360"/>
    <col min="13060" max="13060" width="12.28515625" style="360" customWidth="1"/>
    <col min="13061" max="13061" width="12.7109375" style="360" customWidth="1"/>
    <col min="13062" max="13308" width="11.42578125" style="360"/>
    <col min="13309" max="13309" width="48.42578125" style="360" customWidth="1"/>
    <col min="13310" max="13310" width="26.5703125" style="360" customWidth="1"/>
    <col min="13311" max="13311" width="29.28515625" style="360" customWidth="1"/>
    <col min="13312" max="13315" width="11.42578125" style="360"/>
    <col min="13316" max="13316" width="12.28515625" style="360" customWidth="1"/>
    <col min="13317" max="13317" width="12.7109375" style="360" customWidth="1"/>
    <col min="13318" max="13564" width="11.42578125" style="360"/>
    <col min="13565" max="13565" width="48.42578125" style="360" customWidth="1"/>
    <col min="13566" max="13566" width="26.5703125" style="360" customWidth="1"/>
    <col min="13567" max="13567" width="29.28515625" style="360" customWidth="1"/>
    <col min="13568" max="13571" width="11.42578125" style="360"/>
    <col min="13572" max="13572" width="12.28515625" style="360" customWidth="1"/>
    <col min="13573" max="13573" width="12.7109375" style="360" customWidth="1"/>
    <col min="13574" max="13820" width="11.42578125" style="360"/>
    <col min="13821" max="13821" width="48.42578125" style="360" customWidth="1"/>
    <col min="13822" max="13822" width="26.5703125" style="360" customWidth="1"/>
    <col min="13823" max="13823" width="29.28515625" style="360" customWidth="1"/>
    <col min="13824" max="13827" width="11.42578125" style="360"/>
    <col min="13828" max="13828" width="12.28515625" style="360" customWidth="1"/>
    <col min="13829" max="13829" width="12.7109375" style="360" customWidth="1"/>
    <col min="13830" max="14076" width="11.42578125" style="360"/>
    <col min="14077" max="14077" width="48.42578125" style="360" customWidth="1"/>
    <col min="14078" max="14078" width="26.5703125" style="360" customWidth="1"/>
    <col min="14079" max="14079" width="29.28515625" style="360" customWidth="1"/>
    <col min="14080" max="14083" width="11.42578125" style="360"/>
    <col min="14084" max="14084" width="12.28515625" style="360" customWidth="1"/>
    <col min="14085" max="14085" width="12.7109375" style="360" customWidth="1"/>
    <col min="14086" max="14332" width="11.42578125" style="360"/>
    <col min="14333" max="14333" width="48.42578125" style="360" customWidth="1"/>
    <col min="14334" max="14334" width="26.5703125" style="360" customWidth="1"/>
    <col min="14335" max="14335" width="29.28515625" style="360" customWidth="1"/>
    <col min="14336" max="14339" width="11.42578125" style="360"/>
    <col min="14340" max="14340" width="12.28515625" style="360" customWidth="1"/>
    <col min="14341" max="14341" width="12.7109375" style="360" customWidth="1"/>
    <col min="14342" max="14588" width="11.42578125" style="360"/>
    <col min="14589" max="14589" width="48.42578125" style="360" customWidth="1"/>
    <col min="14590" max="14590" width="26.5703125" style="360" customWidth="1"/>
    <col min="14591" max="14591" width="29.28515625" style="360" customWidth="1"/>
    <col min="14592" max="14595" width="11.42578125" style="360"/>
    <col min="14596" max="14596" width="12.28515625" style="360" customWidth="1"/>
    <col min="14597" max="14597" width="12.7109375" style="360" customWidth="1"/>
    <col min="14598" max="14844" width="11.42578125" style="360"/>
    <col min="14845" max="14845" width="48.42578125" style="360" customWidth="1"/>
    <col min="14846" max="14846" width="26.5703125" style="360" customWidth="1"/>
    <col min="14847" max="14847" width="29.28515625" style="360" customWidth="1"/>
    <col min="14848" max="14851" width="11.42578125" style="360"/>
    <col min="14852" max="14852" width="12.28515625" style="360" customWidth="1"/>
    <col min="14853" max="14853" width="12.7109375" style="360" customWidth="1"/>
    <col min="14854" max="15100" width="11.42578125" style="360"/>
    <col min="15101" max="15101" width="48.42578125" style="360" customWidth="1"/>
    <col min="15102" max="15102" width="26.5703125" style="360" customWidth="1"/>
    <col min="15103" max="15103" width="29.28515625" style="360" customWidth="1"/>
    <col min="15104" max="15107" width="11.42578125" style="360"/>
    <col min="15108" max="15108" width="12.28515625" style="360" customWidth="1"/>
    <col min="15109" max="15109" width="12.7109375" style="360" customWidth="1"/>
    <col min="15110" max="15356" width="11.42578125" style="360"/>
    <col min="15357" max="15357" width="48.42578125" style="360" customWidth="1"/>
    <col min="15358" max="15358" width="26.5703125" style="360" customWidth="1"/>
    <col min="15359" max="15359" width="29.28515625" style="360" customWidth="1"/>
    <col min="15360" max="15363" width="11.42578125" style="360"/>
    <col min="15364" max="15364" width="12.28515625" style="360" customWidth="1"/>
    <col min="15365" max="15365" width="12.7109375" style="360" customWidth="1"/>
    <col min="15366" max="15612" width="11.42578125" style="360"/>
    <col min="15613" max="15613" width="48.42578125" style="360" customWidth="1"/>
    <col min="15614" max="15614" width="26.5703125" style="360" customWidth="1"/>
    <col min="15615" max="15615" width="29.28515625" style="360" customWidth="1"/>
    <col min="15616" max="15619" width="11.42578125" style="360"/>
    <col min="15620" max="15620" width="12.28515625" style="360" customWidth="1"/>
    <col min="15621" max="15621" width="12.7109375" style="360" customWidth="1"/>
    <col min="15622" max="15868" width="11.42578125" style="360"/>
    <col min="15869" max="15869" width="48.42578125" style="360" customWidth="1"/>
    <col min="15870" max="15870" width="26.5703125" style="360" customWidth="1"/>
    <col min="15871" max="15871" width="29.28515625" style="360" customWidth="1"/>
    <col min="15872" max="15875" width="11.42578125" style="360"/>
    <col min="15876" max="15876" width="12.28515625" style="360" customWidth="1"/>
    <col min="15877" max="15877" width="12.7109375" style="360" customWidth="1"/>
    <col min="15878" max="16124" width="11.42578125" style="360"/>
    <col min="16125" max="16125" width="48.42578125" style="360" customWidth="1"/>
    <col min="16126" max="16126" width="26.5703125" style="360" customWidth="1"/>
    <col min="16127" max="16127" width="29.28515625" style="360" customWidth="1"/>
    <col min="16128" max="16131" width="11.42578125" style="360"/>
    <col min="16132" max="16132" width="12.28515625" style="360" customWidth="1"/>
    <col min="16133" max="16133" width="12.7109375" style="360" customWidth="1"/>
    <col min="16134" max="16384" width="11.42578125" style="360"/>
  </cols>
  <sheetData>
    <row r="1" spans="1:5" s="20" customFormat="1" ht="102" customHeight="1"/>
    <row r="2" spans="1:5" ht="15.75">
      <c r="A2" s="363" t="s">
        <v>44</v>
      </c>
      <c r="B2" s="364"/>
      <c r="C2" s="365"/>
      <c r="D2" s="364"/>
      <c r="E2" s="364"/>
    </row>
    <row r="3" spans="1:5" ht="16.5" customHeight="1">
      <c r="A3" s="366"/>
      <c r="B3" s="364"/>
      <c r="C3" s="365"/>
      <c r="D3" s="364"/>
      <c r="E3" s="364"/>
    </row>
    <row r="4" spans="1:5">
      <c r="A4" s="367" t="s">
        <v>607</v>
      </c>
      <c r="B4" s="368" t="s">
        <v>608</v>
      </c>
      <c r="C4" s="369" t="s">
        <v>1028</v>
      </c>
      <c r="D4" s="862" t="s">
        <v>425</v>
      </c>
      <c r="E4" s="862"/>
    </row>
    <row r="5" spans="1:5">
      <c r="A5" s="863" t="s">
        <v>1029</v>
      </c>
      <c r="B5" s="864" t="s">
        <v>1030</v>
      </c>
      <c r="C5" s="865">
        <v>2008</v>
      </c>
      <c r="D5" s="866" t="s">
        <v>1031</v>
      </c>
      <c r="E5" s="866"/>
    </row>
    <row r="6" spans="1:5">
      <c r="A6" s="863"/>
      <c r="B6" s="864"/>
      <c r="C6" s="865"/>
      <c r="D6" s="867" t="s">
        <v>1032</v>
      </c>
      <c r="E6" s="867"/>
    </row>
    <row r="7" spans="1:5">
      <c r="A7" s="863"/>
      <c r="B7" s="864"/>
      <c r="C7" s="865"/>
      <c r="D7" s="867" t="s">
        <v>1033</v>
      </c>
      <c r="E7" s="867"/>
    </row>
    <row r="8" spans="1:5">
      <c r="A8" s="863"/>
      <c r="B8" s="864"/>
      <c r="C8" s="865"/>
      <c r="D8" s="867" t="s">
        <v>1034</v>
      </c>
      <c r="E8" s="867"/>
    </row>
    <row r="9" spans="1:5">
      <c r="A9" s="863"/>
      <c r="B9" s="864"/>
      <c r="C9" s="865"/>
      <c r="D9" s="867" t="s">
        <v>1035</v>
      </c>
      <c r="E9" s="867"/>
    </row>
    <row r="10" spans="1:5">
      <c r="A10" s="863"/>
      <c r="B10" s="864"/>
      <c r="C10" s="865"/>
      <c r="D10" s="867" t="s">
        <v>1036</v>
      </c>
      <c r="E10" s="867"/>
    </row>
    <row r="11" spans="1:5">
      <c r="A11" s="863"/>
      <c r="B11" s="864"/>
      <c r="C11" s="865"/>
      <c r="D11" s="867" t="s">
        <v>1037</v>
      </c>
      <c r="E11" s="867"/>
    </row>
    <row r="12" spans="1:5">
      <c r="A12" s="863"/>
      <c r="B12" s="864"/>
      <c r="C12" s="865"/>
      <c r="D12" s="867" t="s">
        <v>1038</v>
      </c>
      <c r="E12" s="867"/>
    </row>
    <row r="13" spans="1:5">
      <c r="A13" s="863"/>
      <c r="B13" s="864"/>
      <c r="C13" s="865"/>
      <c r="D13" s="867" t="s">
        <v>1039</v>
      </c>
      <c r="E13" s="867"/>
    </row>
    <row r="14" spans="1:5">
      <c r="A14" s="863"/>
      <c r="B14" s="864"/>
      <c r="C14" s="865"/>
      <c r="D14" s="868" t="s">
        <v>1040</v>
      </c>
      <c r="E14" s="868"/>
    </row>
    <row r="15" spans="1:5" ht="15" customHeight="1">
      <c r="A15" s="869" t="s">
        <v>1041</v>
      </c>
      <c r="B15" s="870" t="s">
        <v>622</v>
      </c>
      <c r="C15" s="871">
        <v>1975</v>
      </c>
      <c r="D15" s="872" t="s">
        <v>1042</v>
      </c>
      <c r="E15" s="872"/>
    </row>
    <row r="16" spans="1:5">
      <c r="A16" s="869"/>
      <c r="B16" s="870"/>
      <c r="C16" s="871"/>
      <c r="D16" s="873" t="s">
        <v>1043</v>
      </c>
      <c r="E16" s="873"/>
    </row>
    <row r="17" spans="1:5">
      <c r="A17" s="869"/>
      <c r="B17" s="870"/>
      <c r="C17" s="871"/>
      <c r="D17" s="874" t="s">
        <v>1044</v>
      </c>
      <c r="E17" s="874"/>
    </row>
    <row r="18" spans="1:5">
      <c r="A18" s="869" t="s">
        <v>1045</v>
      </c>
      <c r="B18" s="870" t="s">
        <v>1046</v>
      </c>
      <c r="C18" s="875">
        <v>2010</v>
      </c>
      <c r="D18" s="373" t="s">
        <v>1047</v>
      </c>
      <c r="E18" s="374"/>
    </row>
    <row r="19" spans="1:5">
      <c r="A19" s="869"/>
      <c r="B19" s="870"/>
      <c r="C19" s="875"/>
      <c r="D19" s="874" t="s">
        <v>1048</v>
      </c>
      <c r="E19" s="874"/>
    </row>
    <row r="20" spans="1:5">
      <c r="A20" s="869" t="s">
        <v>1049</v>
      </c>
      <c r="B20" s="876" t="s">
        <v>622</v>
      </c>
      <c r="C20" s="375">
        <v>1966</v>
      </c>
      <c r="D20" s="376" t="s">
        <v>1050</v>
      </c>
      <c r="E20" s="377"/>
    </row>
    <row r="21" spans="1:5">
      <c r="A21" s="869"/>
      <c r="B21" s="876"/>
      <c r="C21" s="877">
        <v>1999</v>
      </c>
      <c r="D21" s="376" t="s">
        <v>1051</v>
      </c>
      <c r="E21" s="377"/>
    </row>
    <row r="22" spans="1:5">
      <c r="A22" s="869"/>
      <c r="B22" s="876"/>
      <c r="C22" s="877"/>
      <c r="D22" s="378" t="s">
        <v>1044</v>
      </c>
      <c r="E22" s="379"/>
    </row>
    <row r="23" spans="1:5">
      <c r="A23" s="380" t="s">
        <v>1052</v>
      </c>
      <c r="B23" s="381" t="s">
        <v>1053</v>
      </c>
      <c r="C23" s="382">
        <v>1966</v>
      </c>
      <c r="D23" s="878" t="s">
        <v>1054</v>
      </c>
      <c r="E23" s="878"/>
    </row>
    <row r="24" spans="1:5">
      <c r="A24" s="879" t="s">
        <v>1055</v>
      </c>
      <c r="B24" s="870" t="s">
        <v>622</v>
      </c>
      <c r="C24" s="880">
        <v>1966</v>
      </c>
      <c r="D24" s="373" t="s">
        <v>1056</v>
      </c>
      <c r="E24" s="383"/>
    </row>
    <row r="25" spans="1:5">
      <c r="A25" s="879"/>
      <c r="B25" s="870"/>
      <c r="C25" s="880"/>
      <c r="D25" s="384" t="s">
        <v>1057</v>
      </c>
      <c r="E25" s="377" t="s">
        <v>1058</v>
      </c>
    </row>
    <row r="26" spans="1:5">
      <c r="A26" s="879"/>
      <c r="B26" s="870"/>
      <c r="C26" s="880"/>
      <c r="D26" s="384"/>
      <c r="E26" s="377" t="s">
        <v>1059</v>
      </c>
    </row>
    <row r="27" spans="1:5">
      <c r="A27" s="879"/>
      <c r="B27" s="870"/>
      <c r="C27" s="880"/>
      <c r="D27" s="384"/>
      <c r="E27" s="377" t="s">
        <v>1060</v>
      </c>
    </row>
    <row r="28" spans="1:5">
      <c r="A28" s="879"/>
      <c r="B28" s="870"/>
      <c r="C28" s="880"/>
      <c r="D28" s="384"/>
      <c r="E28" s="377" t="s">
        <v>1061</v>
      </c>
    </row>
    <row r="29" spans="1:5">
      <c r="A29" s="879"/>
      <c r="B29" s="870"/>
      <c r="C29" s="880"/>
      <c r="D29" s="384" t="s">
        <v>1062</v>
      </c>
      <c r="E29" s="377" t="s">
        <v>1058</v>
      </c>
    </row>
    <row r="30" spans="1:5">
      <c r="A30" s="879"/>
      <c r="B30" s="870"/>
      <c r="C30" s="880"/>
      <c r="D30" s="384"/>
      <c r="E30" s="377" t="s">
        <v>1059</v>
      </c>
    </row>
    <row r="31" spans="1:5">
      <c r="A31" s="879"/>
      <c r="B31" s="870"/>
      <c r="C31" s="880"/>
      <c r="D31" s="384"/>
      <c r="E31" s="377" t="s">
        <v>1063</v>
      </c>
    </row>
    <row r="32" spans="1:5">
      <c r="A32" s="879"/>
      <c r="B32" s="870"/>
      <c r="C32" s="880"/>
      <c r="D32" s="384"/>
      <c r="E32" s="377" t="s">
        <v>1064</v>
      </c>
    </row>
    <row r="33" spans="1:5">
      <c r="A33" s="879"/>
      <c r="B33" s="870"/>
      <c r="C33" s="880"/>
      <c r="D33" s="384" t="s">
        <v>1042</v>
      </c>
      <c r="E33" s="377"/>
    </row>
    <row r="34" spans="1:5">
      <c r="A34" s="879"/>
      <c r="B34" s="870"/>
      <c r="C34" s="880"/>
      <c r="D34" s="384"/>
      <c r="E34" s="377" t="s">
        <v>1065</v>
      </c>
    </row>
    <row r="35" spans="1:5">
      <c r="A35" s="879"/>
      <c r="B35" s="870"/>
      <c r="C35" s="880"/>
      <c r="D35" s="384"/>
      <c r="E35" s="377" t="s">
        <v>1066</v>
      </c>
    </row>
    <row r="36" spans="1:5">
      <c r="A36" s="879"/>
      <c r="B36" s="870"/>
      <c r="C36" s="880"/>
      <c r="D36" s="384"/>
      <c r="E36" s="377" t="s">
        <v>1067</v>
      </c>
    </row>
    <row r="37" spans="1:5">
      <c r="A37" s="879"/>
      <c r="B37" s="870"/>
      <c r="C37" s="880"/>
      <c r="D37" s="384"/>
      <c r="E37" s="377" t="s">
        <v>1068</v>
      </c>
    </row>
    <row r="38" spans="1:5">
      <c r="A38" s="879"/>
      <c r="B38" s="870"/>
      <c r="C38" s="880"/>
      <c r="D38" s="385" t="s">
        <v>1069</v>
      </c>
      <c r="E38" s="379"/>
    </row>
    <row r="39" spans="1:5">
      <c r="A39" s="881" t="s">
        <v>1070</v>
      </c>
      <c r="B39" s="881" t="s">
        <v>1046</v>
      </c>
      <c r="C39" s="882">
        <v>1975</v>
      </c>
      <c r="D39" s="373" t="s">
        <v>1042</v>
      </c>
      <c r="E39" s="374"/>
    </row>
    <row r="40" spans="1:5">
      <c r="A40" s="881"/>
      <c r="B40" s="881"/>
      <c r="C40" s="882"/>
      <c r="D40" s="385" t="s">
        <v>1071</v>
      </c>
      <c r="E40" s="387"/>
    </row>
    <row r="41" spans="1:5">
      <c r="A41" s="870" t="s">
        <v>1072</v>
      </c>
      <c r="B41" s="870" t="s">
        <v>1053</v>
      </c>
      <c r="C41" s="882">
        <v>1976</v>
      </c>
      <c r="D41" s="878" t="s">
        <v>1073</v>
      </c>
      <c r="E41" s="878"/>
    </row>
    <row r="42" spans="1:5">
      <c r="A42" s="870"/>
      <c r="B42" s="870"/>
      <c r="C42" s="882"/>
      <c r="D42" s="373" t="s">
        <v>1074</v>
      </c>
      <c r="E42" s="388" t="s">
        <v>1075</v>
      </c>
    </row>
    <row r="43" spans="1:5">
      <c r="A43" s="870"/>
      <c r="B43" s="870"/>
      <c r="C43" s="882"/>
      <c r="D43" s="384"/>
      <c r="E43" s="389" t="s">
        <v>1076</v>
      </c>
    </row>
    <row r="44" spans="1:5">
      <c r="A44" s="870"/>
      <c r="B44" s="870"/>
      <c r="C44" s="882"/>
      <c r="D44" s="384"/>
      <c r="E44" s="389" t="s">
        <v>1077</v>
      </c>
    </row>
    <row r="45" spans="1:5">
      <c r="A45" s="870"/>
      <c r="B45" s="870"/>
      <c r="C45" s="882"/>
      <c r="D45" s="384"/>
      <c r="E45" s="389" t="s">
        <v>1078</v>
      </c>
    </row>
    <row r="46" spans="1:5">
      <c r="A46" s="870"/>
      <c r="B46" s="870"/>
      <c r="C46" s="882"/>
      <c r="D46" s="385"/>
      <c r="E46" s="390" t="s">
        <v>1079</v>
      </c>
    </row>
    <row r="47" spans="1:5">
      <c r="A47" s="870"/>
      <c r="B47" s="870"/>
      <c r="C47" s="882"/>
      <c r="D47" s="373" t="s">
        <v>1080</v>
      </c>
      <c r="E47" s="388" t="s">
        <v>1081</v>
      </c>
    </row>
    <row r="48" spans="1:5">
      <c r="A48" s="870"/>
      <c r="B48" s="870"/>
      <c r="C48" s="882"/>
      <c r="D48" s="391"/>
      <c r="E48" s="371" t="s">
        <v>1082</v>
      </c>
    </row>
    <row r="49" spans="1:5">
      <c r="A49" s="870"/>
      <c r="B49" s="870"/>
      <c r="C49" s="882"/>
      <c r="D49" s="391"/>
      <c r="E49" s="371" t="s">
        <v>1083</v>
      </c>
    </row>
    <row r="50" spans="1:5">
      <c r="A50" s="870"/>
      <c r="B50" s="870"/>
      <c r="C50" s="882"/>
      <c r="D50" s="384"/>
      <c r="E50" s="389" t="s">
        <v>1078</v>
      </c>
    </row>
    <row r="51" spans="1:5">
      <c r="A51" s="870"/>
      <c r="B51" s="870"/>
      <c r="C51" s="882"/>
      <c r="D51" s="385"/>
      <c r="E51" s="390" t="s">
        <v>1084</v>
      </c>
    </row>
    <row r="52" spans="1:5">
      <c r="A52" s="870"/>
      <c r="B52" s="870"/>
      <c r="C52" s="882"/>
      <c r="D52" s="373" t="s">
        <v>1085</v>
      </c>
      <c r="E52" s="388" t="s">
        <v>1086</v>
      </c>
    </row>
    <row r="53" spans="1:5">
      <c r="A53" s="870"/>
      <c r="B53" s="870"/>
      <c r="C53" s="882"/>
      <c r="D53" s="392"/>
      <c r="E53" s="372" t="s">
        <v>1087</v>
      </c>
    </row>
    <row r="54" spans="1:5">
      <c r="A54" s="870"/>
      <c r="B54" s="870"/>
      <c r="C54" s="882"/>
      <c r="D54" s="384" t="s">
        <v>1088</v>
      </c>
      <c r="E54" s="389" t="s">
        <v>1089</v>
      </c>
    </row>
    <row r="55" spans="1:5">
      <c r="A55" s="870"/>
      <c r="B55" s="870"/>
      <c r="C55" s="882"/>
      <c r="D55" s="384"/>
      <c r="E55" s="389" t="s">
        <v>1076</v>
      </c>
    </row>
    <row r="56" spans="1:5">
      <c r="A56" s="870"/>
      <c r="B56" s="870"/>
      <c r="C56" s="882"/>
      <c r="D56" s="385"/>
      <c r="E56" s="372" t="s">
        <v>1048</v>
      </c>
    </row>
    <row r="57" spans="1:5">
      <c r="A57" s="870" t="s">
        <v>1090</v>
      </c>
      <c r="B57" s="870" t="s">
        <v>501</v>
      </c>
      <c r="C57" s="882">
        <v>1981</v>
      </c>
      <c r="D57" s="373" t="s">
        <v>1091</v>
      </c>
      <c r="E57" s="374"/>
    </row>
    <row r="58" spans="1:5">
      <c r="A58" s="870"/>
      <c r="B58" s="870"/>
      <c r="C58" s="882"/>
      <c r="D58" s="385" t="s">
        <v>1048</v>
      </c>
      <c r="E58" s="393"/>
    </row>
    <row r="59" spans="1:5">
      <c r="A59" s="870" t="s">
        <v>1092</v>
      </c>
      <c r="B59" s="870" t="s">
        <v>1046</v>
      </c>
      <c r="C59" s="871">
        <v>1984</v>
      </c>
      <c r="D59" s="373" t="s">
        <v>1093</v>
      </c>
      <c r="E59" s="374"/>
    </row>
    <row r="60" spans="1:5">
      <c r="A60" s="870"/>
      <c r="B60" s="870"/>
      <c r="C60" s="871"/>
      <c r="D60" s="385" t="s">
        <v>1048</v>
      </c>
      <c r="E60" s="393"/>
    </row>
    <row r="61" spans="1:5">
      <c r="A61" s="876" t="s">
        <v>484</v>
      </c>
      <c r="B61" s="870" t="s">
        <v>622</v>
      </c>
      <c r="C61" s="882">
        <v>1987</v>
      </c>
      <c r="D61" s="394" t="s">
        <v>1094</v>
      </c>
      <c r="E61" s="374"/>
    </row>
    <row r="62" spans="1:5">
      <c r="A62" s="876"/>
      <c r="B62" s="870"/>
      <c r="C62" s="882"/>
      <c r="D62" s="378" t="s">
        <v>1095</v>
      </c>
      <c r="E62" s="393"/>
    </row>
    <row r="63" spans="1:5">
      <c r="A63" s="876" t="s">
        <v>510</v>
      </c>
      <c r="B63" s="870" t="s">
        <v>1096</v>
      </c>
      <c r="C63" s="882">
        <v>1988</v>
      </c>
      <c r="D63" s="394" t="s">
        <v>1097</v>
      </c>
      <c r="E63" s="374"/>
    </row>
    <row r="64" spans="1:5">
      <c r="A64" s="876"/>
      <c r="B64" s="870"/>
      <c r="C64" s="882"/>
      <c r="D64" s="376" t="s">
        <v>1098</v>
      </c>
      <c r="E64" s="387"/>
    </row>
    <row r="65" spans="1:5">
      <c r="A65" s="876"/>
      <c r="B65" s="870"/>
      <c r="C65" s="882"/>
      <c r="D65" s="376" t="s">
        <v>1099</v>
      </c>
      <c r="E65" s="387"/>
    </row>
    <row r="66" spans="1:5">
      <c r="A66" s="876"/>
      <c r="B66" s="870"/>
      <c r="C66" s="882"/>
      <c r="D66" s="378" t="s">
        <v>1100</v>
      </c>
      <c r="E66" s="393"/>
    </row>
    <row r="67" spans="1:5">
      <c r="A67" s="876" t="s">
        <v>1101</v>
      </c>
      <c r="B67" s="870" t="s">
        <v>1030</v>
      </c>
      <c r="C67" s="882">
        <v>1995</v>
      </c>
      <c r="D67" s="394" t="s">
        <v>1102</v>
      </c>
      <c r="E67" s="374"/>
    </row>
    <row r="68" spans="1:5" ht="14.25">
      <c r="A68" s="876"/>
      <c r="B68" s="870"/>
      <c r="C68" s="882"/>
      <c r="D68" s="376" t="s">
        <v>1103</v>
      </c>
      <c r="E68" s="387"/>
    </row>
    <row r="69" spans="1:5">
      <c r="A69" s="876"/>
      <c r="B69" s="870"/>
      <c r="C69" s="882"/>
      <c r="D69" s="376" t="s">
        <v>1104</v>
      </c>
      <c r="E69" s="387"/>
    </row>
    <row r="70" spans="1:5">
      <c r="A70" s="876"/>
      <c r="B70" s="870"/>
      <c r="C70" s="882"/>
      <c r="D70" s="376" t="s">
        <v>1105</v>
      </c>
      <c r="E70" s="387"/>
    </row>
    <row r="71" spans="1:5">
      <c r="A71" s="876"/>
      <c r="B71" s="870"/>
      <c r="C71" s="882"/>
      <c r="D71" s="376" t="s">
        <v>1106</v>
      </c>
      <c r="E71" s="387"/>
    </row>
    <row r="72" spans="1:5">
      <c r="A72" s="876"/>
      <c r="B72" s="870"/>
      <c r="C72" s="882"/>
      <c r="D72" s="378" t="s">
        <v>1107</v>
      </c>
      <c r="E72" s="393"/>
    </row>
    <row r="73" spans="1:5">
      <c r="A73" s="870" t="s">
        <v>1108</v>
      </c>
      <c r="B73" s="883" t="s">
        <v>1030</v>
      </c>
      <c r="C73" s="884">
        <v>2009</v>
      </c>
      <c r="D73" s="885" t="s">
        <v>1102</v>
      </c>
      <c r="E73" s="885"/>
    </row>
    <row r="74" spans="1:5" ht="14.25">
      <c r="A74" s="870"/>
      <c r="B74" s="883"/>
      <c r="C74" s="884"/>
      <c r="D74" s="886" t="s">
        <v>1109</v>
      </c>
      <c r="E74" s="886"/>
    </row>
    <row r="75" spans="1:5" ht="15">
      <c r="A75" s="870"/>
      <c r="B75" s="883"/>
      <c r="C75" s="884"/>
      <c r="D75" s="397" t="s">
        <v>1106</v>
      </c>
      <c r="E75" s="398"/>
    </row>
    <row r="76" spans="1:5" ht="15">
      <c r="A76" s="870"/>
      <c r="B76" s="883"/>
      <c r="C76" s="884"/>
      <c r="D76" s="397" t="s">
        <v>1110</v>
      </c>
      <c r="E76" s="398"/>
    </row>
    <row r="77" spans="1:5" ht="15">
      <c r="A77" s="870"/>
      <c r="B77" s="883"/>
      <c r="C77" s="884"/>
      <c r="D77" s="397" t="s">
        <v>1111</v>
      </c>
      <c r="E77" s="398"/>
    </row>
    <row r="78" spans="1:5">
      <c r="A78" s="870"/>
      <c r="B78" s="883"/>
      <c r="C78" s="884"/>
      <c r="D78" s="887" t="s">
        <v>1112</v>
      </c>
      <c r="E78" s="887"/>
    </row>
    <row r="79" spans="1:5">
      <c r="A79" s="386" t="s">
        <v>1113</v>
      </c>
      <c r="B79" s="399" t="s">
        <v>1030</v>
      </c>
      <c r="C79" s="400">
        <v>2021</v>
      </c>
      <c r="D79" s="885" t="s">
        <v>1114</v>
      </c>
      <c r="E79" s="885"/>
    </row>
    <row r="80" spans="1:5">
      <c r="A80" s="386" t="s">
        <v>1115</v>
      </c>
      <c r="B80" s="401" t="s">
        <v>1116</v>
      </c>
      <c r="C80" s="400">
        <v>2015</v>
      </c>
      <c r="D80" s="402" t="s">
        <v>1117</v>
      </c>
      <c r="E80" s="395"/>
    </row>
    <row r="81" spans="1:5">
      <c r="A81" s="403"/>
      <c r="B81" s="404"/>
      <c r="C81" s="405"/>
      <c r="D81" s="397" t="s">
        <v>1118</v>
      </c>
      <c r="E81" s="396"/>
    </row>
    <row r="82" spans="1:5">
      <c r="A82" s="406"/>
      <c r="B82" s="370"/>
      <c r="C82" s="407"/>
      <c r="D82" s="408" t="s">
        <v>1119</v>
      </c>
      <c r="E82" s="409"/>
    </row>
    <row r="83" spans="1:5">
      <c r="C83" s="410"/>
    </row>
  </sheetData>
  <mergeCells count="60">
    <mergeCell ref="D79:E79"/>
    <mergeCell ref="A73:A78"/>
    <mergeCell ref="B73:B78"/>
    <mergeCell ref="C73:C78"/>
    <mergeCell ref="D73:E73"/>
    <mergeCell ref="D74:E74"/>
    <mergeCell ref="D78:E78"/>
    <mergeCell ref="A63:A66"/>
    <mergeCell ref="B63:B66"/>
    <mergeCell ref="C63:C66"/>
    <mergeCell ref="A67:A72"/>
    <mergeCell ref="B67:B72"/>
    <mergeCell ref="C67:C72"/>
    <mergeCell ref="A59:A60"/>
    <mergeCell ref="B59:B60"/>
    <mergeCell ref="C59:C60"/>
    <mergeCell ref="A61:A62"/>
    <mergeCell ref="B61:B62"/>
    <mergeCell ref="C61:C62"/>
    <mergeCell ref="A41:A56"/>
    <mergeCell ref="B41:B56"/>
    <mergeCell ref="C41:C56"/>
    <mergeCell ref="D41:E41"/>
    <mergeCell ref="A57:A58"/>
    <mergeCell ref="B57:B58"/>
    <mergeCell ref="C57:C58"/>
    <mergeCell ref="D23:E23"/>
    <mergeCell ref="A24:A38"/>
    <mergeCell ref="B24:B38"/>
    <mergeCell ref="C24:C38"/>
    <mergeCell ref="A39:A40"/>
    <mergeCell ref="B39:B40"/>
    <mergeCell ref="C39:C40"/>
    <mergeCell ref="A18:A19"/>
    <mergeCell ref="B18:B19"/>
    <mergeCell ref="C18:C19"/>
    <mergeCell ref="D19:E19"/>
    <mergeCell ref="A20:A22"/>
    <mergeCell ref="B20:B22"/>
    <mergeCell ref="C21:C22"/>
    <mergeCell ref="A15:A17"/>
    <mergeCell ref="B15:B17"/>
    <mergeCell ref="C15:C17"/>
    <mergeCell ref="D15:E15"/>
    <mergeCell ref="D16:E16"/>
    <mergeCell ref="D17:E17"/>
    <mergeCell ref="D4:E4"/>
    <mergeCell ref="A5:A14"/>
    <mergeCell ref="B5:B14"/>
    <mergeCell ref="C5:C14"/>
    <mergeCell ref="D5:E5"/>
    <mergeCell ref="D6:E6"/>
    <mergeCell ref="D7:E7"/>
    <mergeCell ref="D8:E8"/>
    <mergeCell ref="D9:E9"/>
    <mergeCell ref="D10:E10"/>
    <mergeCell ref="D11:E11"/>
    <mergeCell ref="D12:E12"/>
    <mergeCell ref="D13:E13"/>
    <mergeCell ref="D14:E14"/>
  </mergeCells>
  <pageMargins left="0.7" right="0.7" top="0.75" bottom="0.75" header="0.511811023622047" footer="0.511811023622047"/>
  <pageSetup paperSize="9" scale="40" orientation="portrait" horizontalDpi="300" verticalDpi="30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50"/>
  </sheetPr>
  <dimension ref="A1:F484"/>
  <sheetViews>
    <sheetView zoomScale="90" zoomScaleNormal="90" workbookViewId="0">
      <selection activeCell="G4" sqref="G4"/>
    </sheetView>
  </sheetViews>
  <sheetFormatPr baseColWidth="10" defaultColWidth="11.42578125" defaultRowHeight="15"/>
  <cols>
    <col min="1" max="2" width="11.42578125" style="411"/>
    <col min="3" max="3" width="17.28515625" style="411" customWidth="1"/>
    <col min="4" max="4" width="11.42578125" style="411"/>
    <col min="5" max="5" width="37" style="411" customWidth="1"/>
    <col min="6" max="6" width="32.85546875" style="411" customWidth="1"/>
    <col min="7" max="7" width="18.7109375" style="411" customWidth="1"/>
    <col min="8" max="16384" width="11.42578125" style="411"/>
  </cols>
  <sheetData>
    <row r="1" spans="1:6" s="20" customFormat="1" ht="92.1" customHeight="1"/>
    <row r="2" spans="1:6" ht="15.75">
      <c r="A2" s="363" t="s">
        <v>1120</v>
      </c>
      <c r="B2" s="412"/>
      <c r="C2" s="412"/>
      <c r="D2" s="413"/>
      <c r="E2" s="412"/>
      <c r="F2" s="412"/>
    </row>
    <row r="3" spans="1:6">
      <c r="A3" s="412"/>
      <c r="B3" s="412"/>
      <c r="C3" s="412"/>
      <c r="D3" s="413"/>
      <c r="E3" s="412"/>
      <c r="F3" s="412"/>
    </row>
    <row r="4" spans="1:6">
      <c r="A4" s="857" t="s">
        <v>1121</v>
      </c>
      <c r="B4" s="857"/>
      <c r="C4" s="414" t="s">
        <v>608</v>
      </c>
      <c r="D4" s="358" t="s">
        <v>983</v>
      </c>
      <c r="E4" s="358" t="s">
        <v>1122</v>
      </c>
      <c r="F4" s="358" t="s">
        <v>425</v>
      </c>
    </row>
    <row r="5" spans="1:6">
      <c r="A5" s="850" t="s">
        <v>1123</v>
      </c>
      <c r="B5" s="850"/>
      <c r="C5" s="415" t="s">
        <v>1007</v>
      </c>
      <c r="D5" s="415">
        <v>1</v>
      </c>
      <c r="E5" s="415" t="s">
        <v>1006</v>
      </c>
      <c r="F5" s="352" t="s">
        <v>1124</v>
      </c>
    </row>
    <row r="6" spans="1:6">
      <c r="A6" s="850" t="s">
        <v>1125</v>
      </c>
      <c r="B6" s="850"/>
      <c r="C6" s="415" t="s">
        <v>1007</v>
      </c>
      <c r="D6" s="415">
        <v>1</v>
      </c>
      <c r="E6" s="415" t="s">
        <v>1006</v>
      </c>
      <c r="F6" s="352" t="s">
        <v>1126</v>
      </c>
    </row>
    <row r="7" spans="1:6">
      <c r="A7" s="850" t="s">
        <v>1127</v>
      </c>
      <c r="B7" s="850"/>
      <c r="C7" s="415" t="s">
        <v>1007</v>
      </c>
      <c r="D7" s="415">
        <v>1</v>
      </c>
      <c r="E7" s="415"/>
      <c r="F7" s="416" t="s">
        <v>1128</v>
      </c>
    </row>
    <row r="8" spans="1:6">
      <c r="A8" s="850" t="s">
        <v>1127</v>
      </c>
      <c r="B8" s="850"/>
      <c r="C8" s="415" t="s">
        <v>1007</v>
      </c>
      <c r="D8" s="415">
        <v>1</v>
      </c>
      <c r="E8" s="415"/>
      <c r="F8" s="416" t="s">
        <v>1129</v>
      </c>
    </row>
    <row r="9" spans="1:6">
      <c r="A9" s="850" t="s">
        <v>1127</v>
      </c>
      <c r="B9" s="850"/>
      <c r="C9" s="415" t="s">
        <v>1007</v>
      </c>
      <c r="D9" s="415">
        <v>1</v>
      </c>
      <c r="E9" s="415"/>
      <c r="F9" s="416" t="s">
        <v>1128</v>
      </c>
    </row>
    <row r="10" spans="1:6">
      <c r="A10" s="850" t="s">
        <v>1127</v>
      </c>
      <c r="B10" s="850"/>
      <c r="C10" s="415" t="s">
        <v>1007</v>
      </c>
      <c r="D10" s="415">
        <v>1</v>
      </c>
      <c r="E10" s="415"/>
      <c r="F10" s="416" t="s">
        <v>1128</v>
      </c>
    </row>
    <row r="11" spans="1:6">
      <c r="A11" s="850" t="s">
        <v>1127</v>
      </c>
      <c r="B11" s="850"/>
      <c r="C11" s="415" t="s">
        <v>1007</v>
      </c>
      <c r="D11" s="415">
        <v>1</v>
      </c>
      <c r="E11" s="415"/>
      <c r="F11" s="416" t="s">
        <v>1128</v>
      </c>
    </row>
    <row r="12" spans="1:6" ht="15" customHeight="1">
      <c r="A12" s="850" t="s">
        <v>1127</v>
      </c>
      <c r="B12" s="850"/>
      <c r="C12" s="415" t="s">
        <v>1007</v>
      </c>
      <c r="D12" s="415">
        <v>1</v>
      </c>
      <c r="E12" s="415"/>
      <c r="F12" s="416" t="s">
        <v>1130</v>
      </c>
    </row>
    <row r="13" spans="1:6" ht="15" customHeight="1">
      <c r="A13" s="850" t="s">
        <v>1127</v>
      </c>
      <c r="B13" s="850"/>
      <c r="C13" s="415" t="s">
        <v>1007</v>
      </c>
      <c r="D13" s="415">
        <v>1</v>
      </c>
      <c r="E13" s="415"/>
      <c r="F13" s="416" t="s">
        <v>1131</v>
      </c>
    </row>
    <row r="14" spans="1:6">
      <c r="A14" s="850" t="s">
        <v>1127</v>
      </c>
      <c r="B14" s="850"/>
      <c r="C14" s="415" t="s">
        <v>1007</v>
      </c>
      <c r="D14" s="415">
        <v>1</v>
      </c>
      <c r="E14" s="415"/>
      <c r="F14" s="416" t="s">
        <v>1132</v>
      </c>
    </row>
    <row r="15" spans="1:6">
      <c r="A15" s="850" t="s">
        <v>1127</v>
      </c>
      <c r="B15" s="850"/>
      <c r="C15" s="415" t="s">
        <v>1007</v>
      </c>
      <c r="D15" s="415">
        <v>1</v>
      </c>
      <c r="E15" s="415"/>
      <c r="F15" s="416" t="s">
        <v>1133</v>
      </c>
    </row>
    <row r="16" spans="1:6">
      <c r="A16" s="850" t="s">
        <v>1127</v>
      </c>
      <c r="B16" s="850"/>
      <c r="C16" s="415" t="s">
        <v>1007</v>
      </c>
      <c r="D16" s="415">
        <v>1</v>
      </c>
      <c r="E16" s="415"/>
      <c r="F16" s="416" t="s">
        <v>1134</v>
      </c>
    </row>
    <row r="17" spans="1:6">
      <c r="A17" s="850" t="s">
        <v>1135</v>
      </c>
      <c r="B17" s="850"/>
      <c r="C17" s="415" t="s">
        <v>1007</v>
      </c>
      <c r="D17" s="415">
        <v>1</v>
      </c>
      <c r="E17" s="415" t="s">
        <v>1006</v>
      </c>
      <c r="F17" s="352" t="s">
        <v>1136</v>
      </c>
    </row>
    <row r="18" spans="1:6">
      <c r="A18" s="850" t="s">
        <v>1135</v>
      </c>
      <c r="B18" s="850"/>
      <c r="C18" s="415" t="s">
        <v>1007</v>
      </c>
      <c r="D18" s="415">
        <v>1</v>
      </c>
      <c r="E18" s="415" t="s">
        <v>1006</v>
      </c>
      <c r="F18" s="352" t="s">
        <v>1137</v>
      </c>
    </row>
    <row r="19" spans="1:6">
      <c r="A19" s="850" t="s">
        <v>1135</v>
      </c>
      <c r="B19" s="850"/>
      <c r="C19" s="415" t="s">
        <v>1007</v>
      </c>
      <c r="D19" s="415">
        <v>1</v>
      </c>
      <c r="E19" s="415" t="s">
        <v>1006</v>
      </c>
      <c r="F19" s="352" t="s">
        <v>1137</v>
      </c>
    </row>
    <row r="20" spans="1:6">
      <c r="A20" s="850" t="s">
        <v>1135</v>
      </c>
      <c r="B20" s="850"/>
      <c r="C20" s="415" t="s">
        <v>1007</v>
      </c>
      <c r="D20" s="415">
        <v>1</v>
      </c>
      <c r="E20" s="415" t="s">
        <v>1006</v>
      </c>
      <c r="F20" s="352" t="s">
        <v>1138</v>
      </c>
    </row>
    <row r="21" spans="1:6">
      <c r="A21" s="850" t="s">
        <v>1135</v>
      </c>
      <c r="B21" s="850"/>
      <c r="C21" s="415" t="s">
        <v>1007</v>
      </c>
      <c r="D21" s="415">
        <v>1</v>
      </c>
      <c r="E21" s="415" t="s">
        <v>1006</v>
      </c>
      <c r="F21" s="352" t="s">
        <v>1139</v>
      </c>
    </row>
    <row r="22" spans="1:6">
      <c r="A22" s="850" t="s">
        <v>1135</v>
      </c>
      <c r="B22" s="850"/>
      <c r="C22" s="415" t="s">
        <v>1007</v>
      </c>
      <c r="D22" s="415">
        <v>1</v>
      </c>
      <c r="E22" s="415" t="s">
        <v>1006</v>
      </c>
      <c r="F22" s="352" t="s">
        <v>1140</v>
      </c>
    </row>
    <row r="23" spans="1:6">
      <c r="A23" s="850" t="s">
        <v>1135</v>
      </c>
      <c r="B23" s="850"/>
      <c r="C23" s="415" t="s">
        <v>1007</v>
      </c>
      <c r="D23" s="415">
        <v>1</v>
      </c>
      <c r="E23" s="415" t="s">
        <v>1006</v>
      </c>
      <c r="F23" s="352" t="s">
        <v>1141</v>
      </c>
    </row>
    <row r="24" spans="1:6">
      <c r="A24" s="850" t="s">
        <v>1135</v>
      </c>
      <c r="B24" s="850"/>
      <c r="C24" s="415" t="s">
        <v>1007</v>
      </c>
      <c r="D24" s="415">
        <v>1</v>
      </c>
      <c r="E24" s="415" t="s">
        <v>1006</v>
      </c>
      <c r="F24" s="352" t="s">
        <v>1142</v>
      </c>
    </row>
    <row r="25" spans="1:6">
      <c r="A25" s="850" t="s">
        <v>1135</v>
      </c>
      <c r="B25" s="850"/>
      <c r="C25" s="415" t="s">
        <v>1007</v>
      </c>
      <c r="D25" s="415">
        <v>1</v>
      </c>
      <c r="E25" s="415" t="s">
        <v>1006</v>
      </c>
      <c r="F25" s="417" t="s">
        <v>1143</v>
      </c>
    </row>
    <row r="26" spans="1:6">
      <c r="A26" s="850" t="s">
        <v>1135</v>
      </c>
      <c r="B26" s="850"/>
      <c r="C26" s="415" t="s">
        <v>1007</v>
      </c>
      <c r="D26" s="415">
        <v>1</v>
      </c>
      <c r="E26" s="418" t="s">
        <v>1006</v>
      </c>
      <c r="F26" s="419" t="s">
        <v>1144</v>
      </c>
    </row>
    <row r="27" spans="1:6">
      <c r="A27" s="850" t="s">
        <v>1135</v>
      </c>
      <c r="B27" s="850"/>
      <c r="C27" s="415" t="s">
        <v>1007</v>
      </c>
      <c r="D27" s="415">
        <v>1</v>
      </c>
      <c r="E27" s="418" t="s">
        <v>1006</v>
      </c>
      <c r="F27" s="419" t="s">
        <v>1145</v>
      </c>
    </row>
    <row r="28" spans="1:6">
      <c r="A28" s="850" t="s">
        <v>1135</v>
      </c>
      <c r="B28" s="850"/>
      <c r="C28" s="415" t="s">
        <v>1007</v>
      </c>
      <c r="D28" s="415">
        <v>1</v>
      </c>
      <c r="E28" s="418" t="s">
        <v>1006</v>
      </c>
      <c r="F28" s="419" t="s">
        <v>1145</v>
      </c>
    </row>
    <row r="29" spans="1:6">
      <c r="A29" s="850" t="s">
        <v>1146</v>
      </c>
      <c r="B29" s="850"/>
      <c r="C29" s="415" t="s">
        <v>1007</v>
      </c>
      <c r="D29" s="415">
        <v>1</v>
      </c>
      <c r="E29" s="415"/>
      <c r="F29" s="420" t="s">
        <v>1147</v>
      </c>
    </row>
    <row r="30" spans="1:6">
      <c r="A30" s="850" t="s">
        <v>1146</v>
      </c>
      <c r="B30" s="850"/>
      <c r="C30" s="415" t="s">
        <v>1007</v>
      </c>
      <c r="D30" s="415">
        <v>1</v>
      </c>
      <c r="E30" s="415"/>
      <c r="F30" s="352" t="s">
        <v>1148</v>
      </c>
    </row>
    <row r="31" spans="1:6">
      <c r="A31" s="850" t="s">
        <v>1149</v>
      </c>
      <c r="B31" s="850"/>
      <c r="C31" s="415" t="s">
        <v>1007</v>
      </c>
      <c r="D31" s="415">
        <v>1</v>
      </c>
      <c r="E31" s="415" t="s">
        <v>1006</v>
      </c>
      <c r="F31" s="352" t="s">
        <v>1150</v>
      </c>
    </row>
    <row r="32" spans="1:6">
      <c r="A32" s="850" t="s">
        <v>1151</v>
      </c>
      <c r="B32" s="850"/>
      <c r="C32" s="415" t="s">
        <v>1007</v>
      </c>
      <c r="D32" s="415">
        <v>1</v>
      </c>
      <c r="E32" s="415" t="s">
        <v>993</v>
      </c>
      <c r="F32" s="352" t="s">
        <v>1152</v>
      </c>
    </row>
    <row r="33" spans="1:6">
      <c r="A33" s="850" t="s">
        <v>1153</v>
      </c>
      <c r="B33" s="850"/>
      <c r="C33" s="415" t="s">
        <v>1003</v>
      </c>
      <c r="D33" s="415">
        <v>1</v>
      </c>
      <c r="E33" s="415" t="s">
        <v>993</v>
      </c>
      <c r="F33" s="352" t="s">
        <v>1154</v>
      </c>
    </row>
    <row r="34" spans="1:6">
      <c r="A34" s="850" t="s">
        <v>1155</v>
      </c>
      <c r="B34" s="850"/>
      <c r="C34" s="415" t="s">
        <v>1003</v>
      </c>
      <c r="D34" s="415">
        <v>1</v>
      </c>
      <c r="E34" s="415" t="s">
        <v>993</v>
      </c>
      <c r="F34" s="352" t="s">
        <v>1156</v>
      </c>
    </row>
    <row r="35" spans="1:6">
      <c r="A35" s="850" t="s">
        <v>1155</v>
      </c>
      <c r="B35" s="850"/>
      <c r="C35" s="415" t="s">
        <v>1003</v>
      </c>
      <c r="D35" s="415">
        <v>2</v>
      </c>
      <c r="E35" s="415" t="s">
        <v>993</v>
      </c>
      <c r="F35" s="352" t="s">
        <v>1157</v>
      </c>
    </row>
    <row r="36" spans="1:6">
      <c r="A36" s="850" t="s">
        <v>1127</v>
      </c>
      <c r="B36" s="850"/>
      <c r="C36" s="415" t="s">
        <v>1003</v>
      </c>
      <c r="D36" s="415">
        <v>1</v>
      </c>
      <c r="E36" s="418"/>
      <c r="F36" s="416" t="s">
        <v>1158</v>
      </c>
    </row>
    <row r="37" spans="1:6">
      <c r="A37" s="850" t="s">
        <v>1127</v>
      </c>
      <c r="B37" s="850"/>
      <c r="C37" s="415" t="s">
        <v>1003</v>
      </c>
      <c r="D37" s="415">
        <v>1</v>
      </c>
      <c r="E37" s="418"/>
      <c r="F37" s="416" t="s">
        <v>1159</v>
      </c>
    </row>
    <row r="38" spans="1:6">
      <c r="A38" s="850" t="s">
        <v>1127</v>
      </c>
      <c r="B38" s="850"/>
      <c r="C38" s="415" t="s">
        <v>1003</v>
      </c>
      <c r="D38" s="415">
        <v>1</v>
      </c>
      <c r="E38" s="418"/>
      <c r="F38" s="416" t="s">
        <v>1160</v>
      </c>
    </row>
    <row r="39" spans="1:6">
      <c r="A39" s="850" t="s">
        <v>1127</v>
      </c>
      <c r="B39" s="850"/>
      <c r="C39" s="415" t="s">
        <v>1003</v>
      </c>
      <c r="D39" s="415">
        <v>1</v>
      </c>
      <c r="E39" s="418"/>
      <c r="F39" s="416" t="s">
        <v>1160</v>
      </c>
    </row>
    <row r="40" spans="1:6">
      <c r="A40" s="850" t="s">
        <v>1127</v>
      </c>
      <c r="B40" s="850"/>
      <c r="C40" s="415" t="s">
        <v>1003</v>
      </c>
      <c r="D40" s="415">
        <v>1</v>
      </c>
      <c r="E40" s="418"/>
      <c r="F40" s="416" t="s">
        <v>1159</v>
      </c>
    </row>
    <row r="41" spans="1:6">
      <c r="A41" s="850" t="s">
        <v>1127</v>
      </c>
      <c r="B41" s="850"/>
      <c r="C41" s="415" t="s">
        <v>1003</v>
      </c>
      <c r="D41" s="415">
        <v>1</v>
      </c>
      <c r="E41" s="418"/>
      <c r="F41" s="416" t="s">
        <v>1159</v>
      </c>
    </row>
    <row r="42" spans="1:6">
      <c r="A42" s="850" t="s">
        <v>1127</v>
      </c>
      <c r="B42" s="850"/>
      <c r="C42" s="415" t="s">
        <v>1003</v>
      </c>
      <c r="D42" s="415">
        <v>1</v>
      </c>
      <c r="E42" s="418"/>
      <c r="F42" s="416" t="s">
        <v>1158</v>
      </c>
    </row>
    <row r="43" spans="1:6">
      <c r="A43" s="850" t="s">
        <v>1127</v>
      </c>
      <c r="B43" s="850"/>
      <c r="C43" s="415" t="s">
        <v>1003</v>
      </c>
      <c r="D43" s="415">
        <v>1</v>
      </c>
      <c r="E43" s="418"/>
      <c r="F43" s="416" t="s">
        <v>1159</v>
      </c>
    </row>
    <row r="44" spans="1:6">
      <c r="A44" s="850" t="s">
        <v>1135</v>
      </c>
      <c r="B44" s="850"/>
      <c r="C44" s="415" t="s">
        <v>1003</v>
      </c>
      <c r="D44" s="415">
        <v>1</v>
      </c>
      <c r="E44" s="415" t="s">
        <v>1006</v>
      </c>
      <c r="F44" s="420" t="s">
        <v>1161</v>
      </c>
    </row>
    <row r="45" spans="1:6">
      <c r="A45" s="850" t="s">
        <v>1135</v>
      </c>
      <c r="B45" s="850"/>
      <c r="C45" s="421" t="s">
        <v>1003</v>
      </c>
      <c r="D45" s="421">
        <v>1</v>
      </c>
      <c r="E45" s="421" t="s">
        <v>1006</v>
      </c>
      <c r="F45" s="417" t="s">
        <v>1162</v>
      </c>
    </row>
    <row r="46" spans="1:6">
      <c r="A46" s="850" t="s">
        <v>1135</v>
      </c>
      <c r="B46" s="850"/>
      <c r="C46" s="415" t="s">
        <v>1003</v>
      </c>
      <c r="D46" s="415">
        <v>1</v>
      </c>
      <c r="E46" s="415" t="s">
        <v>1006</v>
      </c>
      <c r="F46" s="352" t="s">
        <v>1163</v>
      </c>
    </row>
    <row r="47" spans="1:6">
      <c r="A47" s="850" t="s">
        <v>1135</v>
      </c>
      <c r="B47" s="850"/>
      <c r="C47" s="415" t="s">
        <v>1003</v>
      </c>
      <c r="D47" s="415">
        <v>3</v>
      </c>
      <c r="E47" s="415" t="s">
        <v>1006</v>
      </c>
      <c r="F47" s="352" t="s">
        <v>1142</v>
      </c>
    </row>
    <row r="48" spans="1:6">
      <c r="A48" s="850" t="s">
        <v>1135</v>
      </c>
      <c r="B48" s="850"/>
      <c r="C48" s="415" t="s">
        <v>1003</v>
      </c>
      <c r="D48" s="415">
        <v>9</v>
      </c>
      <c r="E48" s="415" t="s">
        <v>1006</v>
      </c>
      <c r="F48" s="352" t="s">
        <v>1164</v>
      </c>
    </row>
    <row r="49" spans="1:6">
      <c r="A49" s="850" t="s">
        <v>1135</v>
      </c>
      <c r="B49" s="850"/>
      <c r="C49" s="415" t="s">
        <v>1003</v>
      </c>
      <c r="D49" s="415">
        <v>1</v>
      </c>
      <c r="E49" s="415" t="s">
        <v>1006</v>
      </c>
      <c r="F49" s="352" t="s">
        <v>1165</v>
      </c>
    </row>
    <row r="50" spans="1:6">
      <c r="A50" s="850" t="s">
        <v>1135</v>
      </c>
      <c r="B50" s="850"/>
      <c r="C50" s="415" t="s">
        <v>1003</v>
      </c>
      <c r="D50" s="415">
        <v>2</v>
      </c>
      <c r="E50" s="415" t="s">
        <v>1006</v>
      </c>
      <c r="F50" s="352" t="s">
        <v>1166</v>
      </c>
    </row>
    <row r="51" spans="1:6">
      <c r="A51" s="850" t="s">
        <v>1135</v>
      </c>
      <c r="B51" s="850"/>
      <c r="C51" s="415" t="s">
        <v>1003</v>
      </c>
      <c r="D51" s="415">
        <v>2</v>
      </c>
      <c r="E51" s="415" t="s">
        <v>1006</v>
      </c>
      <c r="F51" s="352" t="s">
        <v>1167</v>
      </c>
    </row>
    <row r="52" spans="1:6">
      <c r="A52" s="850" t="s">
        <v>1135</v>
      </c>
      <c r="B52" s="850"/>
      <c r="C52" s="415" t="s">
        <v>1003</v>
      </c>
      <c r="D52" s="415">
        <v>1</v>
      </c>
      <c r="E52" s="415" t="s">
        <v>1006</v>
      </c>
      <c r="F52" s="352" t="s">
        <v>1168</v>
      </c>
    </row>
    <row r="53" spans="1:6">
      <c r="A53" s="850" t="s">
        <v>1135</v>
      </c>
      <c r="B53" s="850"/>
      <c r="C53" s="415" t="s">
        <v>1003</v>
      </c>
      <c r="D53" s="415">
        <v>1</v>
      </c>
      <c r="E53" s="415" t="s">
        <v>1006</v>
      </c>
      <c r="F53" s="352" t="s">
        <v>1169</v>
      </c>
    </row>
    <row r="54" spans="1:6">
      <c r="A54" s="850" t="s">
        <v>1135</v>
      </c>
      <c r="B54" s="850"/>
      <c r="C54" s="415" t="s">
        <v>1003</v>
      </c>
      <c r="D54" s="415">
        <v>2</v>
      </c>
      <c r="E54" s="415" t="s">
        <v>1006</v>
      </c>
      <c r="F54" s="352" t="s">
        <v>1170</v>
      </c>
    </row>
    <row r="55" spans="1:6">
      <c r="A55" s="850" t="s">
        <v>1146</v>
      </c>
      <c r="B55" s="850"/>
      <c r="C55" s="415" t="s">
        <v>1003</v>
      </c>
      <c r="D55" s="415">
        <v>1</v>
      </c>
      <c r="E55" s="415"/>
      <c r="F55" s="352" t="s">
        <v>1147</v>
      </c>
    </row>
    <row r="56" spans="1:6">
      <c r="A56" s="850" t="s">
        <v>1146</v>
      </c>
      <c r="B56" s="850"/>
      <c r="C56" s="415" t="s">
        <v>1003</v>
      </c>
      <c r="D56" s="415">
        <v>1</v>
      </c>
      <c r="E56" s="415"/>
      <c r="F56" s="352" t="s">
        <v>1171</v>
      </c>
    </row>
    <row r="57" spans="1:6">
      <c r="A57" s="850" t="s">
        <v>1146</v>
      </c>
      <c r="B57" s="850"/>
      <c r="C57" s="415" t="s">
        <v>1003</v>
      </c>
      <c r="D57" s="415">
        <v>1</v>
      </c>
      <c r="E57" s="415"/>
      <c r="F57" s="352" t="s">
        <v>1171</v>
      </c>
    </row>
    <row r="58" spans="1:6">
      <c r="A58" s="422" t="s">
        <v>1172</v>
      </c>
      <c r="B58" s="423"/>
      <c r="C58" s="415" t="s">
        <v>1003</v>
      </c>
      <c r="D58" s="415">
        <v>1</v>
      </c>
      <c r="E58" s="415" t="s">
        <v>993</v>
      </c>
      <c r="F58" s="352" t="s">
        <v>1173</v>
      </c>
    </row>
    <row r="59" spans="1:6">
      <c r="A59" s="422" t="s">
        <v>1172</v>
      </c>
      <c r="B59" s="423"/>
      <c r="C59" s="415" t="s">
        <v>1003</v>
      </c>
      <c r="D59" s="415">
        <v>1</v>
      </c>
      <c r="E59" s="415" t="s">
        <v>993</v>
      </c>
      <c r="F59" s="417" t="s">
        <v>1174</v>
      </c>
    </row>
    <row r="60" spans="1:6">
      <c r="A60" s="422" t="s">
        <v>1175</v>
      </c>
      <c r="B60" s="423"/>
      <c r="C60" s="415" t="s">
        <v>1003</v>
      </c>
      <c r="D60" s="415">
        <v>1</v>
      </c>
      <c r="E60" s="418"/>
      <c r="F60" s="424" t="s">
        <v>1176</v>
      </c>
    </row>
    <row r="61" spans="1:6">
      <c r="A61" s="888" t="s">
        <v>1175</v>
      </c>
      <c r="B61" s="888"/>
      <c r="C61" s="415" t="s">
        <v>1003</v>
      </c>
      <c r="D61" s="415">
        <v>1</v>
      </c>
      <c r="E61" s="418"/>
      <c r="F61" s="424" t="s">
        <v>1177</v>
      </c>
    </row>
    <row r="62" spans="1:6">
      <c r="A62" s="850" t="s">
        <v>1135</v>
      </c>
      <c r="B62" s="850"/>
      <c r="C62" s="415" t="s">
        <v>1003</v>
      </c>
      <c r="D62" s="415">
        <v>4</v>
      </c>
      <c r="E62" s="415" t="s">
        <v>1006</v>
      </c>
      <c r="F62" s="420" t="s">
        <v>1178</v>
      </c>
    </row>
    <row r="63" spans="1:6">
      <c r="A63" s="850" t="s">
        <v>1135</v>
      </c>
      <c r="B63" s="850"/>
      <c r="C63" s="415" t="s">
        <v>1003</v>
      </c>
      <c r="D63" s="415">
        <v>21</v>
      </c>
      <c r="E63" s="415" t="s">
        <v>1006</v>
      </c>
      <c r="F63" s="352" t="s">
        <v>1179</v>
      </c>
    </row>
    <row r="64" spans="1:6">
      <c r="A64" s="850" t="s">
        <v>1135</v>
      </c>
      <c r="B64" s="850"/>
      <c r="C64" s="415" t="s">
        <v>1003</v>
      </c>
      <c r="D64" s="415">
        <v>2</v>
      </c>
      <c r="E64" s="415" t="s">
        <v>1006</v>
      </c>
      <c r="F64" s="352" t="s">
        <v>1143</v>
      </c>
    </row>
    <row r="65" spans="1:6">
      <c r="A65" s="850" t="s">
        <v>1153</v>
      </c>
      <c r="B65" s="850"/>
      <c r="C65" s="415" t="s">
        <v>1180</v>
      </c>
      <c r="D65" s="415">
        <v>1</v>
      </c>
      <c r="E65" s="415" t="s">
        <v>1181</v>
      </c>
      <c r="F65" s="352" t="s">
        <v>1182</v>
      </c>
    </row>
    <row r="66" spans="1:6">
      <c r="A66" s="850" t="s">
        <v>1155</v>
      </c>
      <c r="B66" s="850"/>
      <c r="C66" s="415" t="s">
        <v>1180</v>
      </c>
      <c r="D66" s="415">
        <v>1</v>
      </c>
      <c r="E66" s="415" t="s">
        <v>1181</v>
      </c>
      <c r="F66" s="352" t="s">
        <v>1156</v>
      </c>
    </row>
    <row r="67" spans="1:6">
      <c r="A67" s="850" t="s">
        <v>1155</v>
      </c>
      <c r="B67" s="850"/>
      <c r="C67" s="415" t="s">
        <v>1180</v>
      </c>
      <c r="D67" s="415">
        <v>1</v>
      </c>
      <c r="E67" s="415" t="s">
        <v>993</v>
      </c>
      <c r="F67" s="352" t="s">
        <v>1183</v>
      </c>
    </row>
    <row r="68" spans="1:6">
      <c r="A68" s="850" t="s">
        <v>1155</v>
      </c>
      <c r="B68" s="850"/>
      <c r="C68" s="415" t="s">
        <v>1180</v>
      </c>
      <c r="D68" s="415">
        <v>1</v>
      </c>
      <c r="E68" s="415" t="s">
        <v>993</v>
      </c>
      <c r="F68" s="352" t="s">
        <v>1184</v>
      </c>
    </row>
    <row r="69" spans="1:6">
      <c r="A69" s="850" t="s">
        <v>1135</v>
      </c>
      <c r="B69" s="850"/>
      <c r="C69" s="415" t="s">
        <v>1180</v>
      </c>
      <c r="D69" s="415">
        <v>2</v>
      </c>
      <c r="E69" s="415" t="s">
        <v>1006</v>
      </c>
      <c r="F69" s="352" t="s">
        <v>1164</v>
      </c>
    </row>
    <row r="70" spans="1:6">
      <c r="A70" s="850" t="s">
        <v>1135</v>
      </c>
      <c r="B70" s="850"/>
      <c r="C70" s="415" t="s">
        <v>1180</v>
      </c>
      <c r="D70" s="415">
        <v>3</v>
      </c>
      <c r="E70" s="415" t="s">
        <v>1006</v>
      </c>
      <c r="F70" s="352" t="s">
        <v>1185</v>
      </c>
    </row>
    <row r="71" spans="1:6">
      <c r="A71" s="850" t="s">
        <v>1135</v>
      </c>
      <c r="B71" s="850"/>
      <c r="C71" s="415" t="s">
        <v>1180</v>
      </c>
      <c r="D71" s="415">
        <v>1</v>
      </c>
      <c r="E71" s="415" t="s">
        <v>1006</v>
      </c>
      <c r="F71" s="352" t="s">
        <v>1186</v>
      </c>
    </row>
    <row r="72" spans="1:6">
      <c r="A72" s="850" t="s">
        <v>1135</v>
      </c>
      <c r="B72" s="850"/>
      <c r="C72" s="415" t="s">
        <v>1180</v>
      </c>
      <c r="D72" s="415">
        <v>1</v>
      </c>
      <c r="E72" s="415" t="s">
        <v>1006</v>
      </c>
      <c r="F72" s="352" t="s">
        <v>1139</v>
      </c>
    </row>
    <row r="73" spans="1:6">
      <c r="A73" s="850" t="s">
        <v>1135</v>
      </c>
      <c r="B73" s="850"/>
      <c r="C73" s="415" t="s">
        <v>1180</v>
      </c>
      <c r="D73" s="415">
        <v>1</v>
      </c>
      <c r="E73" s="415" t="s">
        <v>1006</v>
      </c>
      <c r="F73" s="352" t="s">
        <v>1168</v>
      </c>
    </row>
    <row r="74" spans="1:6">
      <c r="A74" s="850" t="s">
        <v>1135</v>
      </c>
      <c r="B74" s="850"/>
      <c r="C74" s="415" t="s">
        <v>1180</v>
      </c>
      <c r="D74" s="415">
        <v>2</v>
      </c>
      <c r="E74" s="415" t="s">
        <v>1006</v>
      </c>
      <c r="F74" s="352" t="s">
        <v>1166</v>
      </c>
    </row>
    <row r="75" spans="1:6">
      <c r="A75" s="889" t="s">
        <v>1135</v>
      </c>
      <c r="B75" s="889"/>
      <c r="C75" s="415" t="s">
        <v>1180</v>
      </c>
      <c r="D75" s="415">
        <v>1</v>
      </c>
      <c r="E75" s="415" t="s">
        <v>1006</v>
      </c>
      <c r="F75" s="352" t="s">
        <v>1163</v>
      </c>
    </row>
    <row r="76" spans="1:6">
      <c r="A76" s="890" t="s">
        <v>1123</v>
      </c>
      <c r="B76" s="890"/>
      <c r="C76" s="415" t="s">
        <v>1187</v>
      </c>
      <c r="D76" s="415">
        <v>1</v>
      </c>
      <c r="E76" s="415" t="s">
        <v>1006</v>
      </c>
      <c r="F76" s="352" t="s">
        <v>1188</v>
      </c>
    </row>
    <row r="77" spans="1:6">
      <c r="A77" s="890" t="s">
        <v>1123</v>
      </c>
      <c r="B77" s="890"/>
      <c r="C77" s="415" t="s">
        <v>1012</v>
      </c>
      <c r="D77" s="415">
        <v>1</v>
      </c>
      <c r="E77" s="415" t="s">
        <v>1006</v>
      </c>
      <c r="F77" s="352" t="s">
        <v>1189</v>
      </c>
    </row>
    <row r="78" spans="1:6">
      <c r="A78" s="890" t="s">
        <v>1190</v>
      </c>
      <c r="B78" s="890"/>
      <c r="C78" s="415" t="s">
        <v>1191</v>
      </c>
      <c r="D78" s="415">
        <v>1</v>
      </c>
      <c r="E78" s="415" t="s">
        <v>1006</v>
      </c>
      <c r="F78" s="352" t="s">
        <v>1192</v>
      </c>
    </row>
    <row r="79" spans="1:6">
      <c r="A79" s="890" t="s">
        <v>1127</v>
      </c>
      <c r="B79" s="890"/>
      <c r="C79" s="415" t="s">
        <v>1012</v>
      </c>
      <c r="D79" s="415">
        <v>13</v>
      </c>
      <c r="E79" s="415"/>
      <c r="F79" s="352"/>
    </row>
    <row r="80" spans="1:6">
      <c r="A80" s="890" t="s">
        <v>1193</v>
      </c>
      <c r="B80" s="890"/>
      <c r="C80" s="415" t="s">
        <v>1012</v>
      </c>
      <c r="D80" s="415">
        <v>2</v>
      </c>
      <c r="E80" s="415" t="s">
        <v>993</v>
      </c>
      <c r="F80" s="352" t="s">
        <v>1194</v>
      </c>
    </row>
    <row r="81" spans="1:6">
      <c r="A81" s="890" t="s">
        <v>1135</v>
      </c>
      <c r="B81" s="890"/>
      <c r="C81" s="415" t="s">
        <v>1012</v>
      </c>
      <c r="D81" s="415">
        <v>9</v>
      </c>
      <c r="E81" s="415" t="s">
        <v>1006</v>
      </c>
      <c r="F81" s="352" t="s">
        <v>1195</v>
      </c>
    </row>
    <row r="82" spans="1:6">
      <c r="A82" s="890" t="s">
        <v>1135</v>
      </c>
      <c r="B82" s="890"/>
      <c r="C82" s="415" t="s">
        <v>1012</v>
      </c>
      <c r="D82" s="415">
        <v>3</v>
      </c>
      <c r="E82" s="415" t="s">
        <v>1006</v>
      </c>
      <c r="F82" s="352" t="s">
        <v>1196</v>
      </c>
    </row>
    <row r="83" spans="1:6">
      <c r="A83" s="890" t="s">
        <v>1135</v>
      </c>
      <c r="B83" s="890"/>
      <c r="C83" s="415" t="s">
        <v>1197</v>
      </c>
      <c r="D83" s="415">
        <v>1</v>
      </c>
      <c r="E83" s="415" t="s">
        <v>1006</v>
      </c>
      <c r="F83" s="352" t="s">
        <v>1198</v>
      </c>
    </row>
    <row r="84" spans="1:6">
      <c r="A84" s="890" t="s">
        <v>1135</v>
      </c>
      <c r="B84" s="890"/>
      <c r="C84" s="415" t="s">
        <v>1197</v>
      </c>
      <c r="D84" s="415">
        <v>1</v>
      </c>
      <c r="E84" s="415" t="s">
        <v>1006</v>
      </c>
      <c r="F84" s="352" t="s">
        <v>1198</v>
      </c>
    </row>
    <row r="85" spans="1:6">
      <c r="A85" s="890" t="s">
        <v>1135</v>
      </c>
      <c r="B85" s="890"/>
      <c r="C85" s="415" t="s">
        <v>1197</v>
      </c>
      <c r="D85" s="415">
        <v>1</v>
      </c>
      <c r="E85" s="415" t="s">
        <v>1006</v>
      </c>
      <c r="F85" s="352" t="s">
        <v>1198</v>
      </c>
    </row>
    <row r="86" spans="1:6">
      <c r="A86" s="890" t="s">
        <v>1135</v>
      </c>
      <c r="B86" s="890"/>
      <c r="C86" s="415" t="s">
        <v>1197</v>
      </c>
      <c r="D86" s="415">
        <v>1</v>
      </c>
      <c r="E86" s="415" t="s">
        <v>1006</v>
      </c>
      <c r="F86" s="352" t="s">
        <v>1199</v>
      </c>
    </row>
    <row r="87" spans="1:6">
      <c r="A87" s="890" t="s">
        <v>1135</v>
      </c>
      <c r="B87" s="890"/>
      <c r="C87" s="415" t="s">
        <v>1200</v>
      </c>
      <c r="D87" s="415">
        <v>1</v>
      </c>
      <c r="E87" s="415" t="s">
        <v>1006</v>
      </c>
      <c r="F87" s="352" t="s">
        <v>1164</v>
      </c>
    </row>
    <row r="88" spans="1:6">
      <c r="A88" s="890" t="s">
        <v>1135</v>
      </c>
      <c r="B88" s="890"/>
      <c r="C88" s="415" t="s">
        <v>1200</v>
      </c>
      <c r="D88" s="415">
        <v>1</v>
      </c>
      <c r="E88" s="415" t="s">
        <v>1006</v>
      </c>
      <c r="F88" s="352" t="s">
        <v>1198</v>
      </c>
    </row>
    <row r="89" spans="1:6">
      <c r="A89" s="890" t="s">
        <v>1135</v>
      </c>
      <c r="B89" s="890"/>
      <c r="C89" s="415" t="s">
        <v>1200</v>
      </c>
      <c r="D89" s="415">
        <v>1</v>
      </c>
      <c r="E89" s="415" t="s">
        <v>1006</v>
      </c>
      <c r="F89" s="352" t="s">
        <v>1164</v>
      </c>
    </row>
    <row r="90" spans="1:6">
      <c r="A90" s="890" t="s">
        <v>1135</v>
      </c>
      <c r="B90" s="890"/>
      <c r="C90" s="415" t="s">
        <v>1200</v>
      </c>
      <c r="D90" s="415">
        <v>1</v>
      </c>
      <c r="E90" s="415" t="s">
        <v>1006</v>
      </c>
      <c r="F90" s="352" t="s">
        <v>1142</v>
      </c>
    </row>
    <row r="91" spans="1:6">
      <c r="A91" s="890" t="s">
        <v>1135</v>
      </c>
      <c r="B91" s="890"/>
      <c r="C91" s="415" t="s">
        <v>1200</v>
      </c>
      <c r="D91" s="415">
        <v>1</v>
      </c>
      <c r="E91" s="415" t="s">
        <v>1006</v>
      </c>
      <c r="F91" s="352" t="s">
        <v>1164</v>
      </c>
    </row>
    <row r="92" spans="1:6">
      <c r="A92" s="891" t="s">
        <v>1127</v>
      </c>
      <c r="B92" s="891"/>
      <c r="C92" s="415" t="s">
        <v>1010</v>
      </c>
      <c r="D92" s="415">
        <v>1</v>
      </c>
      <c r="E92" s="415"/>
      <c r="F92" s="352" t="s">
        <v>1147</v>
      </c>
    </row>
    <row r="93" spans="1:6">
      <c r="A93" s="850" t="s">
        <v>1193</v>
      </c>
      <c r="B93" s="850"/>
      <c r="C93" s="415" t="s">
        <v>1010</v>
      </c>
      <c r="D93" s="415">
        <v>1</v>
      </c>
      <c r="E93" s="415" t="s">
        <v>993</v>
      </c>
      <c r="F93" s="352" t="s">
        <v>1201</v>
      </c>
    </row>
    <row r="94" spans="1:6">
      <c r="A94" s="850" t="s">
        <v>1135</v>
      </c>
      <c r="B94" s="850"/>
      <c r="C94" s="415" t="s">
        <v>1010</v>
      </c>
      <c r="D94" s="415">
        <v>1</v>
      </c>
      <c r="E94" s="415" t="s">
        <v>1006</v>
      </c>
      <c r="F94" s="420" t="s">
        <v>1202</v>
      </c>
    </row>
    <row r="95" spans="1:6">
      <c r="A95" s="850" t="s">
        <v>1135</v>
      </c>
      <c r="B95" s="850"/>
      <c r="C95" s="415" t="s">
        <v>1010</v>
      </c>
      <c r="D95" s="415">
        <v>1</v>
      </c>
      <c r="E95" s="415" t="s">
        <v>1006</v>
      </c>
      <c r="F95" s="352" t="s">
        <v>1203</v>
      </c>
    </row>
    <row r="96" spans="1:6">
      <c r="A96" s="850" t="s">
        <v>1204</v>
      </c>
      <c r="B96" s="850"/>
      <c r="C96" s="415" t="s">
        <v>990</v>
      </c>
      <c r="D96" s="415">
        <v>8</v>
      </c>
      <c r="E96" s="415" t="s">
        <v>1006</v>
      </c>
      <c r="F96" s="352" t="s">
        <v>1205</v>
      </c>
    </row>
    <row r="97" spans="1:6">
      <c r="A97" s="850" t="s">
        <v>1123</v>
      </c>
      <c r="B97" s="850"/>
      <c r="C97" s="415" t="s">
        <v>990</v>
      </c>
      <c r="D97" s="415">
        <v>1</v>
      </c>
      <c r="E97" s="415" t="s">
        <v>1006</v>
      </c>
      <c r="F97" s="352" t="s">
        <v>1206</v>
      </c>
    </row>
    <row r="98" spans="1:6">
      <c r="A98" s="850" t="s">
        <v>1207</v>
      </c>
      <c r="B98" s="850"/>
      <c r="C98" s="415" t="s">
        <v>990</v>
      </c>
      <c r="D98" s="415">
        <v>5</v>
      </c>
      <c r="E98" s="415" t="s">
        <v>1006</v>
      </c>
      <c r="F98" s="352" t="s">
        <v>1208</v>
      </c>
    </row>
    <row r="99" spans="1:6">
      <c r="A99" s="892"/>
      <c r="B99" s="892"/>
    </row>
    <row r="100" spans="1:6">
      <c r="A100" s="892"/>
      <c r="B100" s="892"/>
    </row>
    <row r="101" spans="1:6">
      <c r="A101" s="892"/>
      <c r="B101" s="892"/>
    </row>
    <row r="102" spans="1:6">
      <c r="A102" s="892"/>
      <c r="B102" s="892"/>
    </row>
    <row r="103" spans="1:6">
      <c r="A103" s="892"/>
      <c r="B103" s="892"/>
    </row>
    <row r="104" spans="1:6">
      <c r="A104" s="892"/>
      <c r="B104" s="892"/>
    </row>
    <row r="105" spans="1:6">
      <c r="A105" s="892"/>
      <c r="B105" s="892"/>
    </row>
    <row r="106" spans="1:6">
      <c r="A106" s="892"/>
      <c r="B106" s="892"/>
    </row>
    <row r="107" spans="1:6">
      <c r="A107" s="892"/>
      <c r="B107" s="892"/>
    </row>
    <row r="108" spans="1:6">
      <c r="A108" s="892"/>
      <c r="B108" s="892"/>
    </row>
    <row r="109" spans="1:6">
      <c r="A109" s="892"/>
      <c r="B109" s="892"/>
    </row>
    <row r="110" spans="1:6">
      <c r="A110" s="892"/>
      <c r="B110" s="892"/>
    </row>
    <row r="111" spans="1:6">
      <c r="A111" s="892"/>
      <c r="B111" s="892"/>
    </row>
    <row r="112" spans="1:6">
      <c r="A112" s="892"/>
      <c r="B112" s="892"/>
    </row>
    <row r="113" spans="1:2">
      <c r="A113" s="892"/>
      <c r="B113" s="892"/>
    </row>
    <row r="114" spans="1:2">
      <c r="A114" s="892"/>
      <c r="B114" s="892"/>
    </row>
    <row r="115" spans="1:2">
      <c r="A115" s="892"/>
      <c r="B115" s="892"/>
    </row>
    <row r="116" spans="1:2">
      <c r="A116" s="892"/>
      <c r="B116" s="892"/>
    </row>
    <row r="117" spans="1:2">
      <c r="A117" s="892"/>
      <c r="B117" s="892"/>
    </row>
    <row r="118" spans="1:2">
      <c r="A118" s="892"/>
      <c r="B118" s="892"/>
    </row>
    <row r="119" spans="1:2">
      <c r="A119" s="892"/>
      <c r="B119" s="892"/>
    </row>
    <row r="120" spans="1:2">
      <c r="A120" s="892"/>
      <c r="B120" s="892"/>
    </row>
    <row r="121" spans="1:2">
      <c r="A121" s="892"/>
      <c r="B121" s="892"/>
    </row>
    <row r="122" spans="1:2">
      <c r="A122" s="892"/>
      <c r="B122" s="892"/>
    </row>
    <row r="123" spans="1:2">
      <c r="A123" s="892"/>
      <c r="B123" s="892"/>
    </row>
    <row r="124" spans="1:2">
      <c r="A124" s="892"/>
      <c r="B124" s="892"/>
    </row>
    <row r="125" spans="1:2">
      <c r="A125" s="892"/>
      <c r="B125" s="892"/>
    </row>
    <row r="126" spans="1:2">
      <c r="A126" s="892"/>
      <c r="B126" s="892"/>
    </row>
    <row r="127" spans="1:2">
      <c r="A127" s="892"/>
      <c r="B127" s="892"/>
    </row>
    <row r="128" spans="1:2">
      <c r="A128" s="892"/>
      <c r="B128" s="892"/>
    </row>
    <row r="129" spans="1:2">
      <c r="A129" s="892"/>
      <c r="B129" s="892"/>
    </row>
    <row r="130" spans="1:2">
      <c r="A130" s="892"/>
      <c r="B130" s="892"/>
    </row>
    <row r="131" spans="1:2">
      <c r="A131" s="892"/>
      <c r="B131" s="892"/>
    </row>
    <row r="132" spans="1:2">
      <c r="A132" s="892"/>
      <c r="B132" s="892"/>
    </row>
    <row r="133" spans="1:2">
      <c r="A133" s="892"/>
      <c r="B133" s="892"/>
    </row>
    <row r="134" spans="1:2">
      <c r="A134" s="892"/>
      <c r="B134" s="892"/>
    </row>
    <row r="135" spans="1:2">
      <c r="A135" s="892"/>
      <c r="B135" s="892"/>
    </row>
    <row r="136" spans="1:2">
      <c r="A136" s="892"/>
      <c r="B136" s="892"/>
    </row>
    <row r="137" spans="1:2">
      <c r="A137" s="892"/>
      <c r="B137" s="892"/>
    </row>
    <row r="138" spans="1:2">
      <c r="A138" s="892"/>
      <c r="B138" s="892"/>
    </row>
    <row r="139" spans="1:2">
      <c r="A139" s="892"/>
      <c r="B139" s="892"/>
    </row>
    <row r="140" spans="1:2">
      <c r="A140" s="892"/>
      <c r="B140" s="892"/>
    </row>
    <row r="141" spans="1:2">
      <c r="A141" s="892"/>
      <c r="B141" s="892"/>
    </row>
    <row r="142" spans="1:2">
      <c r="A142" s="892"/>
      <c r="B142" s="892"/>
    </row>
    <row r="143" spans="1:2">
      <c r="A143" s="892"/>
      <c r="B143" s="892"/>
    </row>
    <row r="144" spans="1:2">
      <c r="A144" s="892"/>
      <c r="B144" s="892"/>
    </row>
    <row r="145" spans="1:2">
      <c r="A145" s="892"/>
      <c r="B145" s="892"/>
    </row>
    <row r="146" spans="1:2">
      <c r="A146" s="892"/>
      <c r="B146" s="892"/>
    </row>
    <row r="147" spans="1:2">
      <c r="A147" s="892"/>
      <c r="B147" s="892"/>
    </row>
    <row r="148" spans="1:2">
      <c r="A148" s="892"/>
      <c r="B148" s="892"/>
    </row>
    <row r="149" spans="1:2">
      <c r="A149" s="892"/>
      <c r="B149" s="892"/>
    </row>
    <row r="150" spans="1:2">
      <c r="A150" s="892"/>
      <c r="B150" s="892"/>
    </row>
    <row r="151" spans="1:2">
      <c r="A151" s="892"/>
      <c r="B151" s="892"/>
    </row>
    <row r="152" spans="1:2">
      <c r="A152" s="892"/>
      <c r="B152" s="892"/>
    </row>
    <row r="153" spans="1:2">
      <c r="A153" s="892"/>
      <c r="B153" s="892"/>
    </row>
    <row r="154" spans="1:2">
      <c r="A154" s="892"/>
      <c r="B154" s="892"/>
    </row>
    <row r="155" spans="1:2">
      <c r="A155" s="892"/>
      <c r="B155" s="892"/>
    </row>
    <row r="156" spans="1:2">
      <c r="A156" s="892"/>
      <c r="B156" s="892"/>
    </row>
    <row r="157" spans="1:2">
      <c r="A157" s="892"/>
      <c r="B157" s="892"/>
    </row>
    <row r="158" spans="1:2">
      <c r="A158" s="892"/>
      <c r="B158" s="892"/>
    </row>
    <row r="159" spans="1:2">
      <c r="A159" s="892"/>
      <c r="B159" s="892"/>
    </row>
    <row r="160" spans="1:2">
      <c r="A160" s="892"/>
      <c r="B160" s="892"/>
    </row>
    <row r="161" spans="1:2">
      <c r="A161" s="892"/>
      <c r="B161" s="892"/>
    </row>
    <row r="162" spans="1:2">
      <c r="A162" s="892"/>
      <c r="B162" s="892"/>
    </row>
    <row r="163" spans="1:2">
      <c r="A163" s="892"/>
      <c r="B163" s="892"/>
    </row>
    <row r="164" spans="1:2">
      <c r="A164" s="892"/>
      <c r="B164" s="892"/>
    </row>
    <row r="165" spans="1:2">
      <c r="A165" s="892"/>
      <c r="B165" s="892"/>
    </row>
    <row r="166" spans="1:2">
      <c r="A166" s="892"/>
      <c r="B166" s="892"/>
    </row>
    <row r="167" spans="1:2">
      <c r="A167" s="892"/>
      <c r="B167" s="892"/>
    </row>
    <row r="168" spans="1:2">
      <c r="A168" s="892"/>
      <c r="B168" s="892"/>
    </row>
    <row r="169" spans="1:2">
      <c r="A169" s="892"/>
      <c r="B169" s="892"/>
    </row>
    <row r="170" spans="1:2">
      <c r="A170" s="892"/>
      <c r="B170" s="892"/>
    </row>
    <row r="171" spans="1:2">
      <c r="A171" s="892"/>
      <c r="B171" s="892"/>
    </row>
    <row r="172" spans="1:2">
      <c r="A172" s="892"/>
      <c r="B172" s="892"/>
    </row>
    <row r="173" spans="1:2">
      <c r="A173" s="892"/>
      <c r="B173" s="892"/>
    </row>
    <row r="174" spans="1:2">
      <c r="A174" s="892"/>
      <c r="B174" s="892"/>
    </row>
    <row r="175" spans="1:2">
      <c r="A175" s="892"/>
      <c r="B175" s="892"/>
    </row>
    <row r="176" spans="1:2">
      <c r="A176" s="892"/>
      <c r="B176" s="892"/>
    </row>
    <row r="177" spans="1:2">
      <c r="A177" s="892"/>
      <c r="B177" s="892"/>
    </row>
    <row r="178" spans="1:2">
      <c r="A178" s="892"/>
      <c r="B178" s="892"/>
    </row>
    <row r="179" spans="1:2">
      <c r="A179" s="892"/>
      <c r="B179" s="892"/>
    </row>
    <row r="180" spans="1:2">
      <c r="A180" s="892"/>
      <c r="B180" s="892"/>
    </row>
    <row r="181" spans="1:2">
      <c r="A181" s="892"/>
      <c r="B181" s="892"/>
    </row>
    <row r="182" spans="1:2">
      <c r="A182" s="892"/>
      <c r="B182" s="892"/>
    </row>
    <row r="183" spans="1:2">
      <c r="A183" s="892"/>
      <c r="B183" s="892"/>
    </row>
    <row r="184" spans="1:2">
      <c r="A184" s="892"/>
      <c r="B184" s="892"/>
    </row>
    <row r="185" spans="1:2">
      <c r="A185" s="892"/>
      <c r="B185" s="892"/>
    </row>
    <row r="186" spans="1:2">
      <c r="A186" s="892"/>
      <c r="B186" s="892"/>
    </row>
    <row r="187" spans="1:2">
      <c r="A187" s="892"/>
      <c r="B187" s="892"/>
    </row>
    <row r="188" spans="1:2">
      <c r="A188" s="892"/>
      <c r="B188" s="892"/>
    </row>
    <row r="189" spans="1:2">
      <c r="A189" s="892"/>
      <c r="B189" s="892"/>
    </row>
    <row r="190" spans="1:2">
      <c r="A190" s="892"/>
      <c r="B190" s="892"/>
    </row>
    <row r="191" spans="1:2">
      <c r="A191" s="892"/>
      <c r="B191" s="892"/>
    </row>
    <row r="192" spans="1:2">
      <c r="A192" s="892"/>
      <c r="B192" s="892"/>
    </row>
    <row r="193" spans="1:2">
      <c r="A193" s="892"/>
      <c r="B193" s="892"/>
    </row>
    <row r="194" spans="1:2">
      <c r="A194" s="892"/>
      <c r="B194" s="892"/>
    </row>
    <row r="195" spans="1:2">
      <c r="A195" s="892"/>
      <c r="B195" s="892"/>
    </row>
    <row r="196" spans="1:2">
      <c r="A196" s="892"/>
      <c r="B196" s="892"/>
    </row>
    <row r="197" spans="1:2">
      <c r="A197" s="892"/>
      <c r="B197" s="892"/>
    </row>
    <row r="198" spans="1:2">
      <c r="A198" s="892"/>
      <c r="B198" s="892"/>
    </row>
    <row r="199" spans="1:2">
      <c r="A199" s="892"/>
      <c r="B199" s="892"/>
    </row>
    <row r="200" spans="1:2">
      <c r="A200" s="892"/>
      <c r="B200" s="892"/>
    </row>
    <row r="201" spans="1:2">
      <c r="A201" s="892"/>
      <c r="B201" s="892"/>
    </row>
    <row r="202" spans="1:2">
      <c r="A202" s="892"/>
      <c r="B202" s="892"/>
    </row>
    <row r="203" spans="1:2">
      <c r="A203" s="892"/>
      <c r="B203" s="892"/>
    </row>
    <row r="204" spans="1:2">
      <c r="A204" s="892"/>
      <c r="B204" s="892"/>
    </row>
    <row r="205" spans="1:2">
      <c r="A205" s="892"/>
      <c r="B205" s="892"/>
    </row>
    <row r="206" spans="1:2">
      <c r="A206" s="892"/>
      <c r="B206" s="892"/>
    </row>
    <row r="207" spans="1:2">
      <c r="A207" s="892"/>
      <c r="B207" s="892"/>
    </row>
    <row r="208" spans="1:2">
      <c r="A208" s="892"/>
      <c r="B208" s="892"/>
    </row>
    <row r="209" spans="1:2">
      <c r="A209" s="892"/>
      <c r="B209" s="892"/>
    </row>
    <row r="210" spans="1:2">
      <c r="A210" s="892"/>
      <c r="B210" s="892"/>
    </row>
    <row r="211" spans="1:2">
      <c r="A211" s="892"/>
      <c r="B211" s="892"/>
    </row>
    <row r="212" spans="1:2">
      <c r="A212" s="892"/>
      <c r="B212" s="892"/>
    </row>
    <row r="213" spans="1:2">
      <c r="A213" s="892"/>
      <c r="B213" s="892"/>
    </row>
    <row r="214" spans="1:2">
      <c r="A214" s="892"/>
      <c r="B214" s="892"/>
    </row>
    <row r="215" spans="1:2">
      <c r="A215" s="892"/>
      <c r="B215" s="892"/>
    </row>
    <row r="216" spans="1:2">
      <c r="A216" s="892"/>
      <c r="B216" s="892"/>
    </row>
    <row r="217" spans="1:2">
      <c r="A217" s="892"/>
      <c r="B217" s="892"/>
    </row>
    <row r="218" spans="1:2">
      <c r="A218" s="892"/>
      <c r="B218" s="892"/>
    </row>
    <row r="219" spans="1:2">
      <c r="A219" s="892"/>
      <c r="B219" s="892"/>
    </row>
    <row r="220" spans="1:2">
      <c r="A220" s="892"/>
      <c r="B220" s="892"/>
    </row>
    <row r="221" spans="1:2">
      <c r="A221" s="892"/>
      <c r="B221" s="892"/>
    </row>
    <row r="222" spans="1:2">
      <c r="A222" s="892"/>
      <c r="B222" s="892"/>
    </row>
    <row r="223" spans="1:2">
      <c r="A223" s="892"/>
      <c r="B223" s="892"/>
    </row>
    <row r="224" spans="1:2">
      <c r="A224" s="892"/>
      <c r="B224" s="892"/>
    </row>
    <row r="225" spans="1:2">
      <c r="A225" s="892"/>
      <c r="B225" s="892"/>
    </row>
    <row r="226" spans="1:2">
      <c r="A226" s="892"/>
      <c r="B226" s="892"/>
    </row>
    <row r="227" spans="1:2">
      <c r="A227" s="892"/>
      <c r="B227" s="892"/>
    </row>
    <row r="228" spans="1:2">
      <c r="A228" s="892"/>
      <c r="B228" s="892"/>
    </row>
    <row r="229" spans="1:2">
      <c r="A229" s="892"/>
      <c r="B229" s="892"/>
    </row>
    <row r="230" spans="1:2">
      <c r="A230" s="892"/>
      <c r="B230" s="892"/>
    </row>
    <row r="231" spans="1:2">
      <c r="A231" s="892"/>
      <c r="B231" s="892"/>
    </row>
    <row r="232" spans="1:2">
      <c r="A232" s="892"/>
      <c r="B232" s="892"/>
    </row>
    <row r="233" spans="1:2">
      <c r="A233" s="892"/>
      <c r="B233" s="892"/>
    </row>
    <row r="234" spans="1:2">
      <c r="A234" s="892"/>
      <c r="B234" s="892"/>
    </row>
    <row r="235" spans="1:2">
      <c r="A235" s="892"/>
      <c r="B235" s="892"/>
    </row>
    <row r="236" spans="1:2">
      <c r="A236" s="892"/>
      <c r="B236" s="892"/>
    </row>
    <row r="237" spans="1:2">
      <c r="A237" s="892"/>
      <c r="B237" s="892"/>
    </row>
    <row r="238" spans="1:2">
      <c r="A238" s="892"/>
      <c r="B238" s="892"/>
    </row>
    <row r="239" spans="1:2">
      <c r="A239" s="892"/>
      <c r="B239" s="892"/>
    </row>
    <row r="240" spans="1:2">
      <c r="A240" s="892"/>
      <c r="B240" s="892"/>
    </row>
    <row r="241" spans="1:2">
      <c r="A241" s="892"/>
      <c r="B241" s="892"/>
    </row>
    <row r="242" spans="1:2">
      <c r="A242" s="892"/>
      <c r="B242" s="892"/>
    </row>
    <row r="243" spans="1:2">
      <c r="A243" s="892"/>
      <c r="B243" s="892"/>
    </row>
    <row r="244" spans="1:2">
      <c r="A244" s="892"/>
      <c r="B244" s="892"/>
    </row>
    <row r="245" spans="1:2">
      <c r="A245" s="892"/>
      <c r="B245" s="892"/>
    </row>
    <row r="246" spans="1:2">
      <c r="A246" s="892"/>
      <c r="B246" s="892"/>
    </row>
    <row r="247" spans="1:2">
      <c r="A247" s="892"/>
      <c r="B247" s="892"/>
    </row>
    <row r="248" spans="1:2">
      <c r="A248" s="892"/>
      <c r="B248" s="892"/>
    </row>
    <row r="249" spans="1:2">
      <c r="A249" s="892"/>
      <c r="B249" s="892"/>
    </row>
    <row r="250" spans="1:2">
      <c r="A250" s="892"/>
      <c r="B250" s="892"/>
    </row>
    <row r="251" spans="1:2">
      <c r="A251" s="892"/>
      <c r="B251" s="892"/>
    </row>
    <row r="252" spans="1:2">
      <c r="A252" s="892"/>
      <c r="B252" s="892"/>
    </row>
    <row r="253" spans="1:2">
      <c r="A253" s="892"/>
      <c r="B253" s="892"/>
    </row>
    <row r="254" spans="1:2">
      <c r="A254" s="892"/>
      <c r="B254" s="892"/>
    </row>
    <row r="255" spans="1:2">
      <c r="A255" s="892"/>
      <c r="B255" s="892"/>
    </row>
    <row r="256" spans="1:2">
      <c r="A256" s="892"/>
      <c r="B256" s="892"/>
    </row>
    <row r="257" spans="1:2">
      <c r="A257" s="892"/>
      <c r="B257" s="892"/>
    </row>
    <row r="258" spans="1:2">
      <c r="A258" s="892"/>
      <c r="B258" s="892"/>
    </row>
    <row r="259" spans="1:2">
      <c r="A259" s="892"/>
      <c r="B259" s="892"/>
    </row>
    <row r="260" spans="1:2">
      <c r="A260" s="892"/>
      <c r="B260" s="892"/>
    </row>
    <row r="261" spans="1:2">
      <c r="A261" s="892"/>
      <c r="B261" s="892"/>
    </row>
    <row r="262" spans="1:2">
      <c r="A262" s="892"/>
      <c r="B262" s="892"/>
    </row>
    <row r="263" spans="1:2">
      <c r="A263" s="892"/>
      <c r="B263" s="892"/>
    </row>
    <row r="264" spans="1:2">
      <c r="A264" s="892"/>
      <c r="B264" s="892"/>
    </row>
    <row r="265" spans="1:2">
      <c r="A265" s="892"/>
      <c r="B265" s="892"/>
    </row>
    <row r="266" spans="1:2">
      <c r="A266" s="892"/>
      <c r="B266" s="892"/>
    </row>
    <row r="267" spans="1:2">
      <c r="A267" s="892"/>
      <c r="B267" s="892"/>
    </row>
    <row r="268" spans="1:2">
      <c r="A268" s="892"/>
      <c r="B268" s="892"/>
    </row>
    <row r="269" spans="1:2">
      <c r="A269" s="892"/>
      <c r="B269" s="892"/>
    </row>
    <row r="270" spans="1:2">
      <c r="A270" s="892"/>
      <c r="B270" s="892"/>
    </row>
    <row r="271" spans="1:2">
      <c r="A271" s="892"/>
      <c r="B271" s="892"/>
    </row>
    <row r="272" spans="1:2">
      <c r="A272" s="892"/>
      <c r="B272" s="892"/>
    </row>
    <row r="273" spans="1:2">
      <c r="A273" s="892"/>
      <c r="B273" s="892"/>
    </row>
    <row r="274" spans="1:2">
      <c r="A274" s="892"/>
      <c r="B274" s="892"/>
    </row>
    <row r="275" spans="1:2">
      <c r="A275" s="892"/>
      <c r="B275" s="892"/>
    </row>
    <row r="276" spans="1:2">
      <c r="A276" s="892"/>
      <c r="B276" s="892"/>
    </row>
    <row r="277" spans="1:2">
      <c r="A277" s="892"/>
      <c r="B277" s="892"/>
    </row>
    <row r="278" spans="1:2">
      <c r="A278" s="892"/>
      <c r="B278" s="892"/>
    </row>
    <row r="279" spans="1:2">
      <c r="A279" s="892"/>
      <c r="B279" s="892"/>
    </row>
    <row r="280" spans="1:2">
      <c r="A280" s="892"/>
      <c r="B280" s="892"/>
    </row>
    <row r="281" spans="1:2">
      <c r="A281" s="892"/>
      <c r="B281" s="892"/>
    </row>
    <row r="282" spans="1:2">
      <c r="A282" s="892"/>
      <c r="B282" s="892"/>
    </row>
    <row r="283" spans="1:2">
      <c r="A283" s="892"/>
      <c r="B283" s="892"/>
    </row>
    <row r="284" spans="1:2">
      <c r="A284" s="892"/>
      <c r="B284" s="892"/>
    </row>
    <row r="285" spans="1:2">
      <c r="A285" s="892"/>
      <c r="B285" s="892"/>
    </row>
    <row r="286" spans="1:2">
      <c r="A286" s="892"/>
      <c r="B286" s="892"/>
    </row>
    <row r="287" spans="1:2">
      <c r="A287" s="892"/>
      <c r="B287" s="892"/>
    </row>
    <row r="288" spans="1:2">
      <c r="A288" s="892"/>
      <c r="B288" s="892"/>
    </row>
    <row r="289" spans="1:2">
      <c r="A289" s="892"/>
      <c r="B289" s="892"/>
    </row>
    <row r="290" spans="1:2">
      <c r="A290" s="892"/>
      <c r="B290" s="892"/>
    </row>
    <row r="291" spans="1:2">
      <c r="A291" s="892"/>
      <c r="B291" s="892"/>
    </row>
    <row r="292" spans="1:2">
      <c r="A292" s="892"/>
      <c r="B292" s="892"/>
    </row>
    <row r="293" spans="1:2">
      <c r="A293" s="892"/>
      <c r="B293" s="892"/>
    </row>
    <row r="294" spans="1:2">
      <c r="A294" s="892"/>
      <c r="B294" s="892"/>
    </row>
    <row r="295" spans="1:2">
      <c r="A295" s="892"/>
      <c r="B295" s="892"/>
    </row>
    <row r="296" spans="1:2">
      <c r="A296" s="892"/>
      <c r="B296" s="892"/>
    </row>
    <row r="297" spans="1:2">
      <c r="A297" s="892"/>
      <c r="B297" s="892"/>
    </row>
    <row r="298" spans="1:2">
      <c r="A298" s="892"/>
      <c r="B298" s="892"/>
    </row>
    <row r="299" spans="1:2">
      <c r="A299" s="892"/>
      <c r="B299" s="892"/>
    </row>
    <row r="300" spans="1:2">
      <c r="A300" s="892"/>
      <c r="B300" s="892"/>
    </row>
    <row r="301" spans="1:2">
      <c r="A301" s="892"/>
      <c r="B301" s="892"/>
    </row>
    <row r="302" spans="1:2">
      <c r="A302" s="892"/>
      <c r="B302" s="892"/>
    </row>
    <row r="303" spans="1:2">
      <c r="A303" s="892"/>
      <c r="B303" s="892"/>
    </row>
    <row r="304" spans="1:2">
      <c r="A304" s="892"/>
      <c r="B304" s="892"/>
    </row>
    <row r="305" spans="1:2">
      <c r="A305" s="892"/>
      <c r="B305" s="892"/>
    </row>
    <row r="306" spans="1:2">
      <c r="A306" s="892"/>
      <c r="B306" s="892"/>
    </row>
    <row r="307" spans="1:2">
      <c r="A307" s="892"/>
      <c r="B307" s="892"/>
    </row>
    <row r="308" spans="1:2">
      <c r="A308" s="892"/>
      <c r="B308" s="892"/>
    </row>
    <row r="309" spans="1:2">
      <c r="A309" s="892"/>
      <c r="B309" s="892"/>
    </row>
    <row r="310" spans="1:2">
      <c r="A310" s="892"/>
      <c r="B310" s="892"/>
    </row>
    <row r="311" spans="1:2">
      <c r="A311" s="892"/>
      <c r="B311" s="892"/>
    </row>
    <row r="312" spans="1:2">
      <c r="A312" s="892"/>
      <c r="B312" s="892"/>
    </row>
    <row r="313" spans="1:2">
      <c r="A313" s="892"/>
      <c r="B313" s="892"/>
    </row>
    <row r="314" spans="1:2">
      <c r="A314" s="892"/>
      <c r="B314" s="892"/>
    </row>
    <row r="315" spans="1:2">
      <c r="A315" s="892"/>
      <c r="B315" s="892"/>
    </row>
    <row r="316" spans="1:2">
      <c r="A316" s="892"/>
      <c r="B316" s="892"/>
    </row>
    <row r="317" spans="1:2">
      <c r="A317" s="892"/>
      <c r="B317" s="892"/>
    </row>
    <row r="318" spans="1:2">
      <c r="A318" s="892"/>
      <c r="B318" s="892"/>
    </row>
    <row r="319" spans="1:2">
      <c r="A319" s="892"/>
      <c r="B319" s="892"/>
    </row>
    <row r="320" spans="1:2">
      <c r="A320" s="892"/>
      <c r="B320" s="892"/>
    </row>
    <row r="321" spans="1:2">
      <c r="A321" s="892"/>
      <c r="B321" s="892"/>
    </row>
    <row r="322" spans="1:2">
      <c r="A322" s="892"/>
      <c r="B322" s="892"/>
    </row>
    <row r="323" spans="1:2">
      <c r="A323" s="892"/>
      <c r="B323" s="892"/>
    </row>
    <row r="324" spans="1:2">
      <c r="A324" s="892"/>
      <c r="B324" s="892"/>
    </row>
    <row r="325" spans="1:2">
      <c r="A325" s="892"/>
      <c r="B325" s="892"/>
    </row>
    <row r="326" spans="1:2">
      <c r="A326" s="892"/>
      <c r="B326" s="892"/>
    </row>
    <row r="327" spans="1:2">
      <c r="A327" s="892"/>
      <c r="B327" s="892"/>
    </row>
    <row r="328" spans="1:2">
      <c r="A328" s="892"/>
      <c r="B328" s="892"/>
    </row>
    <row r="329" spans="1:2">
      <c r="A329" s="892"/>
      <c r="B329" s="892"/>
    </row>
    <row r="330" spans="1:2">
      <c r="A330" s="892"/>
      <c r="B330" s="892"/>
    </row>
    <row r="331" spans="1:2">
      <c r="A331" s="892"/>
      <c r="B331" s="892"/>
    </row>
    <row r="332" spans="1:2">
      <c r="A332" s="892"/>
      <c r="B332" s="892"/>
    </row>
    <row r="333" spans="1:2">
      <c r="A333" s="892"/>
      <c r="B333" s="892"/>
    </row>
    <row r="334" spans="1:2">
      <c r="A334" s="892"/>
      <c r="B334" s="892"/>
    </row>
    <row r="335" spans="1:2">
      <c r="A335" s="892"/>
      <c r="B335" s="892"/>
    </row>
    <row r="336" spans="1:2">
      <c r="A336" s="892"/>
      <c r="B336" s="892"/>
    </row>
    <row r="337" spans="1:2">
      <c r="A337" s="892"/>
      <c r="B337" s="892"/>
    </row>
    <row r="338" spans="1:2">
      <c r="A338" s="892"/>
      <c r="B338" s="892"/>
    </row>
    <row r="339" spans="1:2">
      <c r="A339" s="892"/>
      <c r="B339" s="892"/>
    </row>
    <row r="340" spans="1:2">
      <c r="A340" s="892"/>
      <c r="B340" s="892"/>
    </row>
    <row r="341" spans="1:2">
      <c r="A341" s="892"/>
      <c r="B341" s="892"/>
    </row>
    <row r="342" spans="1:2">
      <c r="A342" s="892"/>
      <c r="B342" s="892"/>
    </row>
    <row r="343" spans="1:2">
      <c r="A343" s="892"/>
      <c r="B343" s="892"/>
    </row>
    <row r="344" spans="1:2">
      <c r="A344" s="892"/>
      <c r="B344" s="892"/>
    </row>
    <row r="345" spans="1:2">
      <c r="A345" s="892"/>
      <c r="B345" s="892"/>
    </row>
    <row r="346" spans="1:2">
      <c r="A346" s="892"/>
      <c r="B346" s="892"/>
    </row>
    <row r="347" spans="1:2">
      <c r="A347" s="892"/>
      <c r="B347" s="892"/>
    </row>
    <row r="348" spans="1:2">
      <c r="A348" s="892"/>
      <c r="B348" s="892"/>
    </row>
    <row r="349" spans="1:2">
      <c r="A349" s="892"/>
      <c r="B349" s="892"/>
    </row>
    <row r="350" spans="1:2">
      <c r="A350" s="892"/>
      <c r="B350" s="892"/>
    </row>
    <row r="351" spans="1:2">
      <c r="A351" s="892"/>
      <c r="B351" s="892"/>
    </row>
    <row r="352" spans="1:2">
      <c r="A352" s="892"/>
      <c r="B352" s="892"/>
    </row>
    <row r="353" spans="1:2">
      <c r="A353" s="892"/>
      <c r="B353" s="892"/>
    </row>
    <row r="354" spans="1:2">
      <c r="A354" s="892"/>
      <c r="B354" s="892"/>
    </row>
    <row r="355" spans="1:2">
      <c r="A355" s="892"/>
      <c r="B355" s="892"/>
    </row>
    <row r="356" spans="1:2">
      <c r="A356" s="892"/>
      <c r="B356" s="892"/>
    </row>
    <row r="357" spans="1:2">
      <c r="A357" s="892"/>
      <c r="B357" s="892"/>
    </row>
    <row r="358" spans="1:2">
      <c r="A358" s="892"/>
      <c r="B358" s="892"/>
    </row>
    <row r="359" spans="1:2">
      <c r="A359" s="892"/>
      <c r="B359" s="892"/>
    </row>
    <row r="360" spans="1:2">
      <c r="A360" s="892"/>
      <c r="B360" s="892"/>
    </row>
    <row r="361" spans="1:2">
      <c r="A361" s="892"/>
      <c r="B361" s="892"/>
    </row>
    <row r="362" spans="1:2">
      <c r="A362" s="892"/>
      <c r="B362" s="892"/>
    </row>
    <row r="363" spans="1:2">
      <c r="A363" s="892"/>
      <c r="B363" s="892"/>
    </row>
    <row r="364" spans="1:2">
      <c r="A364" s="892"/>
      <c r="B364" s="892"/>
    </row>
    <row r="365" spans="1:2">
      <c r="A365" s="892"/>
      <c r="B365" s="892"/>
    </row>
    <row r="366" spans="1:2">
      <c r="A366" s="892"/>
      <c r="B366" s="892"/>
    </row>
    <row r="367" spans="1:2">
      <c r="A367" s="892"/>
      <c r="B367" s="892"/>
    </row>
    <row r="368" spans="1:2">
      <c r="A368" s="892"/>
      <c r="B368" s="892"/>
    </row>
    <row r="369" spans="1:2">
      <c r="A369" s="892"/>
      <c r="B369" s="892"/>
    </row>
    <row r="370" spans="1:2">
      <c r="A370" s="892"/>
      <c r="B370" s="892"/>
    </row>
    <row r="371" spans="1:2">
      <c r="A371" s="892"/>
      <c r="B371" s="892"/>
    </row>
    <row r="372" spans="1:2">
      <c r="A372" s="892"/>
      <c r="B372" s="892"/>
    </row>
    <row r="373" spans="1:2">
      <c r="A373" s="892"/>
      <c r="B373" s="892"/>
    </row>
    <row r="374" spans="1:2">
      <c r="A374" s="892"/>
      <c r="B374" s="892"/>
    </row>
    <row r="375" spans="1:2">
      <c r="A375" s="892"/>
      <c r="B375" s="892"/>
    </row>
    <row r="376" spans="1:2">
      <c r="A376" s="892"/>
      <c r="B376" s="892"/>
    </row>
    <row r="377" spans="1:2">
      <c r="A377" s="892"/>
      <c r="B377" s="892"/>
    </row>
    <row r="378" spans="1:2">
      <c r="A378" s="892"/>
      <c r="B378" s="892"/>
    </row>
    <row r="379" spans="1:2">
      <c r="A379" s="892"/>
      <c r="B379" s="892"/>
    </row>
    <row r="380" spans="1:2">
      <c r="A380" s="892"/>
      <c r="B380" s="892"/>
    </row>
    <row r="381" spans="1:2">
      <c r="A381" s="892"/>
      <c r="B381" s="892"/>
    </row>
    <row r="382" spans="1:2">
      <c r="A382" s="892"/>
      <c r="B382" s="892"/>
    </row>
    <row r="383" spans="1:2">
      <c r="A383" s="892"/>
      <c r="B383" s="892"/>
    </row>
    <row r="384" spans="1:2">
      <c r="A384" s="892"/>
      <c r="B384" s="892"/>
    </row>
    <row r="385" spans="1:2">
      <c r="A385" s="892"/>
      <c r="B385" s="892"/>
    </row>
    <row r="386" spans="1:2">
      <c r="A386" s="892"/>
      <c r="B386" s="892"/>
    </row>
    <row r="387" spans="1:2">
      <c r="A387" s="892"/>
      <c r="B387" s="892"/>
    </row>
    <row r="388" spans="1:2">
      <c r="A388" s="892"/>
      <c r="B388" s="892"/>
    </row>
    <row r="389" spans="1:2">
      <c r="A389" s="892"/>
      <c r="B389" s="892"/>
    </row>
    <row r="390" spans="1:2">
      <c r="A390" s="892"/>
      <c r="B390" s="892"/>
    </row>
    <row r="391" spans="1:2">
      <c r="A391" s="892"/>
      <c r="B391" s="892"/>
    </row>
    <row r="392" spans="1:2">
      <c r="A392" s="892"/>
      <c r="B392" s="892"/>
    </row>
    <row r="393" spans="1:2">
      <c r="A393" s="892"/>
      <c r="B393" s="892"/>
    </row>
    <row r="394" spans="1:2">
      <c r="A394" s="892"/>
      <c r="B394" s="892"/>
    </row>
    <row r="395" spans="1:2">
      <c r="A395" s="892"/>
      <c r="B395" s="892"/>
    </row>
    <row r="396" spans="1:2">
      <c r="A396" s="892"/>
      <c r="B396" s="892"/>
    </row>
    <row r="397" spans="1:2">
      <c r="A397" s="892"/>
      <c r="B397" s="892"/>
    </row>
    <row r="398" spans="1:2">
      <c r="A398" s="892"/>
      <c r="B398" s="892"/>
    </row>
    <row r="399" spans="1:2">
      <c r="A399" s="892"/>
      <c r="B399" s="892"/>
    </row>
    <row r="400" spans="1:2">
      <c r="A400" s="892"/>
      <c r="B400" s="892"/>
    </row>
    <row r="401" spans="1:2">
      <c r="A401" s="892"/>
      <c r="B401" s="892"/>
    </row>
    <row r="402" spans="1:2">
      <c r="A402" s="892"/>
      <c r="B402" s="892"/>
    </row>
    <row r="403" spans="1:2">
      <c r="A403" s="892"/>
      <c r="B403" s="892"/>
    </row>
    <row r="404" spans="1:2">
      <c r="A404" s="892"/>
      <c r="B404" s="892"/>
    </row>
    <row r="405" spans="1:2">
      <c r="A405" s="892"/>
      <c r="B405" s="892"/>
    </row>
    <row r="406" spans="1:2">
      <c r="A406" s="892"/>
      <c r="B406" s="892"/>
    </row>
    <row r="407" spans="1:2">
      <c r="A407" s="892"/>
      <c r="B407" s="892"/>
    </row>
    <row r="408" spans="1:2">
      <c r="A408" s="892"/>
      <c r="B408" s="892"/>
    </row>
    <row r="409" spans="1:2">
      <c r="A409" s="892"/>
      <c r="B409" s="892"/>
    </row>
    <row r="410" spans="1:2">
      <c r="A410" s="892"/>
      <c r="B410" s="892"/>
    </row>
    <row r="411" spans="1:2">
      <c r="A411" s="892"/>
      <c r="B411" s="892"/>
    </row>
    <row r="412" spans="1:2">
      <c r="A412" s="892"/>
      <c r="B412" s="892"/>
    </row>
    <row r="413" spans="1:2">
      <c r="A413" s="892"/>
      <c r="B413" s="892"/>
    </row>
    <row r="414" spans="1:2">
      <c r="A414" s="892"/>
      <c r="B414" s="892"/>
    </row>
    <row r="415" spans="1:2">
      <c r="A415" s="892"/>
      <c r="B415" s="892"/>
    </row>
    <row r="416" spans="1:2">
      <c r="A416" s="892"/>
      <c r="B416" s="892"/>
    </row>
    <row r="417" spans="1:2">
      <c r="A417" s="892"/>
      <c r="B417" s="892"/>
    </row>
    <row r="418" spans="1:2">
      <c r="A418" s="892"/>
      <c r="B418" s="892"/>
    </row>
    <row r="419" spans="1:2">
      <c r="A419" s="892"/>
      <c r="B419" s="892"/>
    </row>
    <row r="420" spans="1:2">
      <c r="A420" s="892"/>
      <c r="B420" s="892"/>
    </row>
    <row r="421" spans="1:2">
      <c r="A421" s="892"/>
      <c r="B421" s="892"/>
    </row>
    <row r="422" spans="1:2">
      <c r="A422" s="892"/>
      <c r="B422" s="892"/>
    </row>
    <row r="423" spans="1:2">
      <c r="A423" s="892"/>
      <c r="B423" s="892"/>
    </row>
    <row r="424" spans="1:2">
      <c r="A424" s="892"/>
      <c r="B424" s="892"/>
    </row>
    <row r="425" spans="1:2">
      <c r="A425" s="892"/>
      <c r="B425" s="892"/>
    </row>
    <row r="426" spans="1:2">
      <c r="A426" s="892"/>
      <c r="B426" s="892"/>
    </row>
    <row r="427" spans="1:2">
      <c r="A427" s="892"/>
      <c r="B427" s="892"/>
    </row>
    <row r="428" spans="1:2">
      <c r="A428" s="892"/>
      <c r="B428" s="892"/>
    </row>
    <row r="429" spans="1:2">
      <c r="A429" s="892"/>
      <c r="B429" s="892"/>
    </row>
    <row r="430" spans="1:2">
      <c r="A430" s="892"/>
      <c r="B430" s="892"/>
    </row>
    <row r="431" spans="1:2">
      <c r="A431" s="892"/>
      <c r="B431" s="892"/>
    </row>
    <row r="432" spans="1:2">
      <c r="A432" s="892"/>
      <c r="B432" s="892"/>
    </row>
    <row r="433" spans="1:2">
      <c r="A433" s="892"/>
      <c r="B433" s="892"/>
    </row>
    <row r="434" spans="1:2">
      <c r="A434" s="892"/>
      <c r="B434" s="892"/>
    </row>
    <row r="435" spans="1:2">
      <c r="A435" s="892"/>
      <c r="B435" s="892"/>
    </row>
    <row r="436" spans="1:2">
      <c r="A436" s="892"/>
      <c r="B436" s="892"/>
    </row>
    <row r="437" spans="1:2">
      <c r="A437" s="892"/>
      <c r="B437" s="892"/>
    </row>
    <row r="438" spans="1:2">
      <c r="A438" s="892"/>
      <c r="B438" s="892"/>
    </row>
    <row r="439" spans="1:2">
      <c r="A439" s="892"/>
      <c r="B439" s="892"/>
    </row>
    <row r="440" spans="1:2">
      <c r="A440" s="892"/>
      <c r="B440" s="892"/>
    </row>
    <row r="441" spans="1:2">
      <c r="A441" s="892"/>
      <c r="B441" s="892"/>
    </row>
    <row r="442" spans="1:2">
      <c r="A442" s="892"/>
      <c r="B442" s="892"/>
    </row>
    <row r="443" spans="1:2">
      <c r="A443" s="892"/>
      <c r="B443" s="892"/>
    </row>
    <row r="444" spans="1:2">
      <c r="A444" s="892"/>
      <c r="B444" s="892"/>
    </row>
    <row r="445" spans="1:2">
      <c r="A445" s="892"/>
      <c r="B445" s="892"/>
    </row>
    <row r="446" spans="1:2">
      <c r="A446" s="892"/>
      <c r="B446" s="892"/>
    </row>
    <row r="447" spans="1:2">
      <c r="A447" s="892"/>
      <c r="B447" s="892"/>
    </row>
    <row r="448" spans="1:2">
      <c r="A448" s="892"/>
      <c r="B448" s="892"/>
    </row>
    <row r="449" spans="1:2">
      <c r="A449" s="892"/>
      <c r="B449" s="892"/>
    </row>
    <row r="450" spans="1:2">
      <c r="A450" s="892"/>
      <c r="B450" s="892"/>
    </row>
    <row r="451" spans="1:2">
      <c r="A451" s="892"/>
      <c r="B451" s="892"/>
    </row>
    <row r="452" spans="1:2">
      <c r="A452" s="892"/>
      <c r="B452" s="892"/>
    </row>
    <row r="453" spans="1:2">
      <c r="A453" s="892"/>
      <c r="B453" s="892"/>
    </row>
    <row r="454" spans="1:2">
      <c r="A454" s="892"/>
      <c r="B454" s="892"/>
    </row>
    <row r="455" spans="1:2">
      <c r="A455" s="892"/>
      <c r="B455" s="892"/>
    </row>
    <row r="456" spans="1:2">
      <c r="A456" s="892"/>
      <c r="B456" s="892"/>
    </row>
    <row r="457" spans="1:2">
      <c r="A457" s="892"/>
      <c r="B457" s="892"/>
    </row>
    <row r="458" spans="1:2">
      <c r="A458" s="892"/>
      <c r="B458" s="892"/>
    </row>
    <row r="459" spans="1:2">
      <c r="A459" s="892"/>
      <c r="B459" s="892"/>
    </row>
    <row r="460" spans="1:2">
      <c r="A460" s="892"/>
      <c r="B460" s="892"/>
    </row>
    <row r="461" spans="1:2">
      <c r="A461" s="892"/>
      <c r="B461" s="892"/>
    </row>
    <row r="462" spans="1:2">
      <c r="A462" s="892"/>
      <c r="B462" s="892"/>
    </row>
    <row r="463" spans="1:2">
      <c r="A463" s="892"/>
      <c r="B463" s="892"/>
    </row>
    <row r="464" spans="1:2">
      <c r="A464" s="892"/>
      <c r="B464" s="892"/>
    </row>
    <row r="465" spans="1:2">
      <c r="A465" s="892"/>
      <c r="B465" s="892"/>
    </row>
    <row r="466" spans="1:2">
      <c r="A466" s="892"/>
      <c r="B466" s="892"/>
    </row>
    <row r="467" spans="1:2">
      <c r="A467" s="892"/>
      <c r="B467" s="892"/>
    </row>
    <row r="468" spans="1:2">
      <c r="A468" s="892"/>
      <c r="B468" s="892"/>
    </row>
    <row r="469" spans="1:2">
      <c r="A469" s="892"/>
      <c r="B469" s="892"/>
    </row>
    <row r="470" spans="1:2">
      <c r="A470" s="892"/>
      <c r="B470" s="892"/>
    </row>
    <row r="471" spans="1:2">
      <c r="A471" s="892"/>
      <c r="B471" s="892"/>
    </row>
    <row r="472" spans="1:2">
      <c r="A472" s="892"/>
      <c r="B472" s="892"/>
    </row>
    <row r="473" spans="1:2">
      <c r="A473" s="892"/>
      <c r="B473" s="892"/>
    </row>
    <row r="474" spans="1:2">
      <c r="A474" s="892"/>
      <c r="B474" s="892"/>
    </row>
    <row r="475" spans="1:2">
      <c r="A475" s="892"/>
      <c r="B475" s="892"/>
    </row>
    <row r="476" spans="1:2">
      <c r="A476" s="892"/>
      <c r="B476" s="892"/>
    </row>
    <row r="477" spans="1:2">
      <c r="A477" s="892"/>
      <c r="B477" s="892"/>
    </row>
    <row r="478" spans="1:2">
      <c r="A478" s="892"/>
      <c r="B478" s="892"/>
    </row>
    <row r="479" spans="1:2">
      <c r="A479" s="892"/>
      <c r="B479" s="892"/>
    </row>
    <row r="480" spans="1:2">
      <c r="A480" s="892"/>
      <c r="B480" s="892"/>
    </row>
    <row r="481" spans="1:2">
      <c r="A481" s="892"/>
      <c r="B481" s="892"/>
    </row>
    <row r="482" spans="1:2">
      <c r="A482" s="892"/>
      <c r="B482" s="892"/>
    </row>
    <row r="483" spans="1:2">
      <c r="A483" s="892"/>
      <c r="B483" s="892"/>
    </row>
    <row r="484" spans="1:2">
      <c r="A484" s="892"/>
      <c r="B484" s="892"/>
    </row>
  </sheetData>
  <mergeCells count="478">
    <mergeCell ref="A484:B484"/>
    <mergeCell ref="A475:B475"/>
    <mergeCell ref="A476:B476"/>
    <mergeCell ref="A477:B477"/>
    <mergeCell ref="A478:B478"/>
    <mergeCell ref="A479:B479"/>
    <mergeCell ref="A480:B480"/>
    <mergeCell ref="A481:B481"/>
    <mergeCell ref="A482:B482"/>
    <mergeCell ref="A483:B483"/>
    <mergeCell ref="A466:B466"/>
    <mergeCell ref="A467:B467"/>
    <mergeCell ref="A468:B468"/>
    <mergeCell ref="A469:B469"/>
    <mergeCell ref="A470:B470"/>
    <mergeCell ref="A471:B471"/>
    <mergeCell ref="A472:B472"/>
    <mergeCell ref="A473:B473"/>
    <mergeCell ref="A474:B474"/>
    <mergeCell ref="A457:B457"/>
    <mergeCell ref="A458:B458"/>
    <mergeCell ref="A459:B459"/>
    <mergeCell ref="A460:B460"/>
    <mergeCell ref="A461:B461"/>
    <mergeCell ref="A462:B462"/>
    <mergeCell ref="A463:B463"/>
    <mergeCell ref="A464:B464"/>
    <mergeCell ref="A465:B465"/>
    <mergeCell ref="A448:B448"/>
    <mergeCell ref="A449:B449"/>
    <mergeCell ref="A450:B450"/>
    <mergeCell ref="A451:B451"/>
    <mergeCell ref="A452:B452"/>
    <mergeCell ref="A453:B453"/>
    <mergeCell ref="A454:B454"/>
    <mergeCell ref="A455:B455"/>
    <mergeCell ref="A456:B456"/>
    <mergeCell ref="A439:B439"/>
    <mergeCell ref="A440:B440"/>
    <mergeCell ref="A441:B441"/>
    <mergeCell ref="A442:B442"/>
    <mergeCell ref="A443:B443"/>
    <mergeCell ref="A444:B444"/>
    <mergeCell ref="A445:B445"/>
    <mergeCell ref="A446:B446"/>
    <mergeCell ref="A447:B447"/>
    <mergeCell ref="A430:B430"/>
    <mergeCell ref="A431:B431"/>
    <mergeCell ref="A432:B432"/>
    <mergeCell ref="A433:B433"/>
    <mergeCell ref="A434:B434"/>
    <mergeCell ref="A435:B435"/>
    <mergeCell ref="A436:B436"/>
    <mergeCell ref="A437:B437"/>
    <mergeCell ref="A438:B438"/>
    <mergeCell ref="A421:B421"/>
    <mergeCell ref="A422:B422"/>
    <mergeCell ref="A423:B423"/>
    <mergeCell ref="A424:B424"/>
    <mergeCell ref="A425:B425"/>
    <mergeCell ref="A426:B426"/>
    <mergeCell ref="A427:B427"/>
    <mergeCell ref="A428:B428"/>
    <mergeCell ref="A429:B429"/>
    <mergeCell ref="A412:B412"/>
    <mergeCell ref="A413:B413"/>
    <mergeCell ref="A414:B414"/>
    <mergeCell ref="A415:B415"/>
    <mergeCell ref="A416:B416"/>
    <mergeCell ref="A417:B417"/>
    <mergeCell ref="A418:B418"/>
    <mergeCell ref="A419:B419"/>
    <mergeCell ref="A420:B420"/>
    <mergeCell ref="A403:B403"/>
    <mergeCell ref="A404:B404"/>
    <mergeCell ref="A405:B405"/>
    <mergeCell ref="A406:B406"/>
    <mergeCell ref="A407:B407"/>
    <mergeCell ref="A408:B408"/>
    <mergeCell ref="A409:B409"/>
    <mergeCell ref="A410:B410"/>
    <mergeCell ref="A411:B411"/>
    <mergeCell ref="A394:B394"/>
    <mergeCell ref="A395:B395"/>
    <mergeCell ref="A396:B396"/>
    <mergeCell ref="A397:B397"/>
    <mergeCell ref="A398:B398"/>
    <mergeCell ref="A399:B399"/>
    <mergeCell ref="A400:B400"/>
    <mergeCell ref="A401:B401"/>
    <mergeCell ref="A402:B402"/>
    <mergeCell ref="A385:B385"/>
    <mergeCell ref="A386:B386"/>
    <mergeCell ref="A387:B387"/>
    <mergeCell ref="A388:B388"/>
    <mergeCell ref="A389:B389"/>
    <mergeCell ref="A390:B390"/>
    <mergeCell ref="A391:B391"/>
    <mergeCell ref="A392:B392"/>
    <mergeCell ref="A393:B393"/>
    <mergeCell ref="A376:B376"/>
    <mergeCell ref="A377:B377"/>
    <mergeCell ref="A378:B378"/>
    <mergeCell ref="A379:B379"/>
    <mergeCell ref="A380:B380"/>
    <mergeCell ref="A381:B381"/>
    <mergeCell ref="A382:B382"/>
    <mergeCell ref="A383:B383"/>
    <mergeCell ref="A384:B384"/>
    <mergeCell ref="A367:B367"/>
    <mergeCell ref="A368:B368"/>
    <mergeCell ref="A369:B369"/>
    <mergeCell ref="A370:B370"/>
    <mergeCell ref="A371:B371"/>
    <mergeCell ref="A372:B372"/>
    <mergeCell ref="A373:B373"/>
    <mergeCell ref="A374:B374"/>
    <mergeCell ref="A375:B375"/>
    <mergeCell ref="A358:B358"/>
    <mergeCell ref="A359:B359"/>
    <mergeCell ref="A360:B360"/>
    <mergeCell ref="A361:B361"/>
    <mergeCell ref="A362:B362"/>
    <mergeCell ref="A363:B363"/>
    <mergeCell ref="A364:B364"/>
    <mergeCell ref="A365:B365"/>
    <mergeCell ref="A366:B366"/>
    <mergeCell ref="A349:B349"/>
    <mergeCell ref="A350:B350"/>
    <mergeCell ref="A351:B351"/>
    <mergeCell ref="A352:B352"/>
    <mergeCell ref="A353:B353"/>
    <mergeCell ref="A354:B354"/>
    <mergeCell ref="A355:B355"/>
    <mergeCell ref="A356:B356"/>
    <mergeCell ref="A357:B357"/>
    <mergeCell ref="A340:B340"/>
    <mergeCell ref="A341:B341"/>
    <mergeCell ref="A342:B342"/>
    <mergeCell ref="A343:B343"/>
    <mergeCell ref="A344:B344"/>
    <mergeCell ref="A345:B345"/>
    <mergeCell ref="A346:B346"/>
    <mergeCell ref="A347:B347"/>
    <mergeCell ref="A348:B348"/>
    <mergeCell ref="A331:B331"/>
    <mergeCell ref="A332:B332"/>
    <mergeCell ref="A333:B333"/>
    <mergeCell ref="A334:B334"/>
    <mergeCell ref="A335:B335"/>
    <mergeCell ref="A336:B336"/>
    <mergeCell ref="A337:B337"/>
    <mergeCell ref="A338:B338"/>
    <mergeCell ref="A339:B339"/>
    <mergeCell ref="A322:B322"/>
    <mergeCell ref="A323:B323"/>
    <mergeCell ref="A324:B324"/>
    <mergeCell ref="A325:B325"/>
    <mergeCell ref="A326:B326"/>
    <mergeCell ref="A327:B327"/>
    <mergeCell ref="A328:B328"/>
    <mergeCell ref="A329:B329"/>
    <mergeCell ref="A330:B330"/>
    <mergeCell ref="A313:B313"/>
    <mergeCell ref="A314:B314"/>
    <mergeCell ref="A315:B315"/>
    <mergeCell ref="A316:B316"/>
    <mergeCell ref="A317:B317"/>
    <mergeCell ref="A318:B318"/>
    <mergeCell ref="A319:B319"/>
    <mergeCell ref="A320:B320"/>
    <mergeCell ref="A321:B321"/>
    <mergeCell ref="A304:B304"/>
    <mergeCell ref="A305:B305"/>
    <mergeCell ref="A306:B306"/>
    <mergeCell ref="A307:B307"/>
    <mergeCell ref="A308:B308"/>
    <mergeCell ref="A309:B309"/>
    <mergeCell ref="A310:B310"/>
    <mergeCell ref="A311:B311"/>
    <mergeCell ref="A312:B312"/>
    <mergeCell ref="A295:B295"/>
    <mergeCell ref="A296:B296"/>
    <mergeCell ref="A297:B297"/>
    <mergeCell ref="A298:B298"/>
    <mergeCell ref="A299:B299"/>
    <mergeCell ref="A300:B300"/>
    <mergeCell ref="A301:B301"/>
    <mergeCell ref="A302:B302"/>
    <mergeCell ref="A303:B303"/>
    <mergeCell ref="A286:B286"/>
    <mergeCell ref="A287:B287"/>
    <mergeCell ref="A288:B288"/>
    <mergeCell ref="A289:B289"/>
    <mergeCell ref="A290:B290"/>
    <mergeCell ref="A291:B291"/>
    <mergeCell ref="A292:B292"/>
    <mergeCell ref="A293:B293"/>
    <mergeCell ref="A294:B294"/>
    <mergeCell ref="A277:B277"/>
    <mergeCell ref="A278:B278"/>
    <mergeCell ref="A279:B279"/>
    <mergeCell ref="A280:B280"/>
    <mergeCell ref="A281:B281"/>
    <mergeCell ref="A282:B282"/>
    <mergeCell ref="A283:B283"/>
    <mergeCell ref="A284:B284"/>
    <mergeCell ref="A285:B285"/>
    <mergeCell ref="A268:B268"/>
    <mergeCell ref="A269:B269"/>
    <mergeCell ref="A270:B270"/>
    <mergeCell ref="A271:B271"/>
    <mergeCell ref="A272:B272"/>
    <mergeCell ref="A273:B273"/>
    <mergeCell ref="A274:B274"/>
    <mergeCell ref="A275:B275"/>
    <mergeCell ref="A276:B276"/>
    <mergeCell ref="A259:B259"/>
    <mergeCell ref="A260:B260"/>
    <mergeCell ref="A261:B261"/>
    <mergeCell ref="A262:B262"/>
    <mergeCell ref="A263:B263"/>
    <mergeCell ref="A264:B264"/>
    <mergeCell ref="A265:B265"/>
    <mergeCell ref="A266:B266"/>
    <mergeCell ref="A267:B267"/>
    <mergeCell ref="A250:B250"/>
    <mergeCell ref="A251:B251"/>
    <mergeCell ref="A252:B252"/>
    <mergeCell ref="A253:B253"/>
    <mergeCell ref="A254:B254"/>
    <mergeCell ref="A255:B255"/>
    <mergeCell ref="A256:B256"/>
    <mergeCell ref="A257:B257"/>
    <mergeCell ref="A258:B258"/>
    <mergeCell ref="A241:B241"/>
    <mergeCell ref="A242:B242"/>
    <mergeCell ref="A243:B243"/>
    <mergeCell ref="A244:B244"/>
    <mergeCell ref="A245:B245"/>
    <mergeCell ref="A246:B246"/>
    <mergeCell ref="A247:B247"/>
    <mergeCell ref="A248:B248"/>
    <mergeCell ref="A249:B249"/>
    <mergeCell ref="A232:B232"/>
    <mergeCell ref="A233:B233"/>
    <mergeCell ref="A234:B234"/>
    <mergeCell ref="A235:B235"/>
    <mergeCell ref="A236:B236"/>
    <mergeCell ref="A237:B237"/>
    <mergeCell ref="A238:B238"/>
    <mergeCell ref="A239:B239"/>
    <mergeCell ref="A240:B240"/>
    <mergeCell ref="A223:B223"/>
    <mergeCell ref="A224:B224"/>
    <mergeCell ref="A225:B225"/>
    <mergeCell ref="A226:B226"/>
    <mergeCell ref="A227:B227"/>
    <mergeCell ref="A228:B228"/>
    <mergeCell ref="A229:B229"/>
    <mergeCell ref="A230:B230"/>
    <mergeCell ref="A231:B231"/>
    <mergeCell ref="A214:B214"/>
    <mergeCell ref="A215:B215"/>
    <mergeCell ref="A216:B216"/>
    <mergeCell ref="A217:B217"/>
    <mergeCell ref="A218:B218"/>
    <mergeCell ref="A219:B219"/>
    <mergeCell ref="A220:B220"/>
    <mergeCell ref="A221:B221"/>
    <mergeCell ref="A222:B222"/>
    <mergeCell ref="A205:B205"/>
    <mergeCell ref="A206:B206"/>
    <mergeCell ref="A207:B207"/>
    <mergeCell ref="A208:B208"/>
    <mergeCell ref="A209:B209"/>
    <mergeCell ref="A210:B210"/>
    <mergeCell ref="A211:B211"/>
    <mergeCell ref="A212:B212"/>
    <mergeCell ref="A213:B213"/>
    <mergeCell ref="A196:B196"/>
    <mergeCell ref="A197:B197"/>
    <mergeCell ref="A198:B198"/>
    <mergeCell ref="A199:B199"/>
    <mergeCell ref="A200:B200"/>
    <mergeCell ref="A201:B201"/>
    <mergeCell ref="A202:B202"/>
    <mergeCell ref="A203:B203"/>
    <mergeCell ref="A204:B204"/>
    <mergeCell ref="A187:B187"/>
    <mergeCell ref="A188:B188"/>
    <mergeCell ref="A189:B189"/>
    <mergeCell ref="A190:B190"/>
    <mergeCell ref="A191:B191"/>
    <mergeCell ref="A192:B192"/>
    <mergeCell ref="A193:B193"/>
    <mergeCell ref="A194:B194"/>
    <mergeCell ref="A195:B195"/>
    <mergeCell ref="A178:B178"/>
    <mergeCell ref="A179:B179"/>
    <mergeCell ref="A180:B180"/>
    <mergeCell ref="A181:B181"/>
    <mergeCell ref="A182:B182"/>
    <mergeCell ref="A183:B183"/>
    <mergeCell ref="A184:B184"/>
    <mergeCell ref="A185:B185"/>
    <mergeCell ref="A186:B186"/>
    <mergeCell ref="A169:B169"/>
    <mergeCell ref="A170:B170"/>
    <mergeCell ref="A171:B171"/>
    <mergeCell ref="A172:B172"/>
    <mergeCell ref="A173:B173"/>
    <mergeCell ref="A174:B174"/>
    <mergeCell ref="A175:B175"/>
    <mergeCell ref="A176:B176"/>
    <mergeCell ref="A177:B177"/>
    <mergeCell ref="A160:B160"/>
    <mergeCell ref="A161:B161"/>
    <mergeCell ref="A162:B162"/>
    <mergeCell ref="A163:B163"/>
    <mergeCell ref="A164:B164"/>
    <mergeCell ref="A165:B165"/>
    <mergeCell ref="A166:B166"/>
    <mergeCell ref="A167:B167"/>
    <mergeCell ref="A168:B168"/>
    <mergeCell ref="A151:B151"/>
    <mergeCell ref="A152:B152"/>
    <mergeCell ref="A153:B153"/>
    <mergeCell ref="A154:B154"/>
    <mergeCell ref="A155:B155"/>
    <mergeCell ref="A156:B156"/>
    <mergeCell ref="A157:B157"/>
    <mergeCell ref="A158:B158"/>
    <mergeCell ref="A159:B159"/>
    <mergeCell ref="A142:B142"/>
    <mergeCell ref="A143:B143"/>
    <mergeCell ref="A144:B144"/>
    <mergeCell ref="A145:B145"/>
    <mergeCell ref="A146:B146"/>
    <mergeCell ref="A147:B147"/>
    <mergeCell ref="A148:B148"/>
    <mergeCell ref="A149:B149"/>
    <mergeCell ref="A150:B150"/>
    <mergeCell ref="A133:B133"/>
    <mergeCell ref="A134:B134"/>
    <mergeCell ref="A135:B135"/>
    <mergeCell ref="A136:B136"/>
    <mergeCell ref="A137:B137"/>
    <mergeCell ref="A138:B138"/>
    <mergeCell ref="A139:B139"/>
    <mergeCell ref="A140:B140"/>
    <mergeCell ref="A141:B141"/>
    <mergeCell ref="A124:B124"/>
    <mergeCell ref="A125:B125"/>
    <mergeCell ref="A126:B126"/>
    <mergeCell ref="A127:B127"/>
    <mergeCell ref="A128:B128"/>
    <mergeCell ref="A129:B129"/>
    <mergeCell ref="A130:B130"/>
    <mergeCell ref="A131:B131"/>
    <mergeCell ref="A132:B132"/>
    <mergeCell ref="A115:B115"/>
    <mergeCell ref="A116:B116"/>
    <mergeCell ref="A117:B117"/>
    <mergeCell ref="A118:B118"/>
    <mergeCell ref="A119:B119"/>
    <mergeCell ref="A120:B120"/>
    <mergeCell ref="A121:B121"/>
    <mergeCell ref="A122:B122"/>
    <mergeCell ref="A123:B123"/>
    <mergeCell ref="A106:B106"/>
    <mergeCell ref="A107:B107"/>
    <mergeCell ref="A108:B108"/>
    <mergeCell ref="A109:B109"/>
    <mergeCell ref="A110:B110"/>
    <mergeCell ref="A111:B111"/>
    <mergeCell ref="A112:B112"/>
    <mergeCell ref="A113:B113"/>
    <mergeCell ref="A114:B114"/>
    <mergeCell ref="A97:B97"/>
    <mergeCell ref="A98:B98"/>
    <mergeCell ref="A99:B99"/>
    <mergeCell ref="A100:B100"/>
    <mergeCell ref="A101:B101"/>
    <mergeCell ref="A102:B102"/>
    <mergeCell ref="A103:B103"/>
    <mergeCell ref="A104:B104"/>
    <mergeCell ref="A105:B105"/>
    <mergeCell ref="A88:B88"/>
    <mergeCell ref="A89:B89"/>
    <mergeCell ref="A90:B90"/>
    <mergeCell ref="A91:B91"/>
    <mergeCell ref="A92:B92"/>
    <mergeCell ref="A93:B93"/>
    <mergeCell ref="A94:B94"/>
    <mergeCell ref="A95:B95"/>
    <mergeCell ref="A96:B96"/>
    <mergeCell ref="A79:B79"/>
    <mergeCell ref="A80:B80"/>
    <mergeCell ref="A81:B81"/>
    <mergeCell ref="A82:B82"/>
    <mergeCell ref="A83:B83"/>
    <mergeCell ref="A84:B84"/>
    <mergeCell ref="A85:B85"/>
    <mergeCell ref="A86:B86"/>
    <mergeCell ref="A87:B87"/>
    <mergeCell ref="A70:B70"/>
    <mergeCell ref="A71:B71"/>
    <mergeCell ref="A72:B72"/>
    <mergeCell ref="A73:B73"/>
    <mergeCell ref="A74:B74"/>
    <mergeCell ref="A75:B75"/>
    <mergeCell ref="A76:B76"/>
    <mergeCell ref="A77:B77"/>
    <mergeCell ref="A78:B78"/>
    <mergeCell ref="A61:B61"/>
    <mergeCell ref="A62:B62"/>
    <mergeCell ref="A63:B63"/>
    <mergeCell ref="A64:B64"/>
    <mergeCell ref="A65:B65"/>
    <mergeCell ref="A66:B66"/>
    <mergeCell ref="A67:B67"/>
    <mergeCell ref="A68:B68"/>
    <mergeCell ref="A69:B69"/>
    <mergeCell ref="A49:B49"/>
    <mergeCell ref="A50:B50"/>
    <mergeCell ref="A51:B51"/>
    <mergeCell ref="A52:B52"/>
    <mergeCell ref="A53:B53"/>
    <mergeCell ref="A54:B54"/>
    <mergeCell ref="A55:B55"/>
    <mergeCell ref="A56:B56"/>
    <mergeCell ref="A57:B57"/>
    <mergeCell ref="A40:B40"/>
    <mergeCell ref="A41:B41"/>
    <mergeCell ref="A42:B42"/>
    <mergeCell ref="A43:B43"/>
    <mergeCell ref="A44:B44"/>
    <mergeCell ref="A45:B45"/>
    <mergeCell ref="A46:B46"/>
    <mergeCell ref="A47:B47"/>
    <mergeCell ref="A48:B48"/>
    <mergeCell ref="A31:B31"/>
    <mergeCell ref="A32:B32"/>
    <mergeCell ref="A33:B33"/>
    <mergeCell ref="A34:B34"/>
    <mergeCell ref="A35:B35"/>
    <mergeCell ref="A36:B36"/>
    <mergeCell ref="A37:B37"/>
    <mergeCell ref="A38:B38"/>
    <mergeCell ref="A39:B39"/>
    <mergeCell ref="A22:B22"/>
    <mergeCell ref="A23:B23"/>
    <mergeCell ref="A24:B24"/>
    <mergeCell ref="A25:B25"/>
    <mergeCell ref="A26:B26"/>
    <mergeCell ref="A27:B27"/>
    <mergeCell ref="A28:B28"/>
    <mergeCell ref="A29:B29"/>
    <mergeCell ref="A30:B30"/>
    <mergeCell ref="A13:B13"/>
    <mergeCell ref="A14:B14"/>
    <mergeCell ref="A15:B15"/>
    <mergeCell ref="A16:B16"/>
    <mergeCell ref="A17:B17"/>
    <mergeCell ref="A18:B18"/>
    <mergeCell ref="A19:B19"/>
    <mergeCell ref="A20:B20"/>
    <mergeCell ref="A21:B21"/>
    <mergeCell ref="A4:B4"/>
    <mergeCell ref="A5:B5"/>
    <mergeCell ref="A6:B6"/>
    <mergeCell ref="A7:B7"/>
    <mergeCell ref="A8:B8"/>
    <mergeCell ref="A9:B9"/>
    <mergeCell ref="A10:B10"/>
    <mergeCell ref="A11:B11"/>
    <mergeCell ref="A12:B12"/>
  </mergeCells>
  <pageMargins left="0.7" right="0.7" top="0.75" bottom="0.75" header="0.511811023622047" footer="0.511811023622047"/>
  <pageSetup paperSize="9" scale="85" orientation="portrait" horizontalDpi="300" verticalDpi="30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50"/>
  </sheetPr>
  <dimension ref="A1:E144"/>
  <sheetViews>
    <sheetView zoomScale="90" zoomScaleNormal="90" workbookViewId="0">
      <selection activeCell="D1" sqref="D1"/>
    </sheetView>
  </sheetViews>
  <sheetFormatPr baseColWidth="10" defaultColWidth="11.42578125" defaultRowHeight="15"/>
  <cols>
    <col min="1" max="1" width="28.140625" style="355" customWidth="1"/>
    <col min="2" max="2" width="17.28515625" style="341" customWidth="1"/>
    <col min="3" max="3" width="11.42578125" style="341"/>
    <col min="4" max="4" width="18.7109375" style="341" customWidth="1"/>
    <col min="5" max="5" width="13.7109375" style="341" customWidth="1"/>
    <col min="6" max="16384" width="11.42578125" style="341"/>
  </cols>
  <sheetData>
    <row r="1" spans="1:5" s="20" customFormat="1" ht="84.6" customHeight="1"/>
    <row r="2" spans="1:5" ht="15.75">
      <c r="A2" s="426" t="s">
        <v>1209</v>
      </c>
      <c r="B2" s="413"/>
      <c r="C2" s="413"/>
      <c r="D2" s="412"/>
      <c r="E2" s="412"/>
    </row>
    <row r="3" spans="1:5">
      <c r="A3" s="413"/>
      <c r="B3" s="413"/>
      <c r="C3" s="413"/>
      <c r="D3" s="412"/>
      <c r="E3" s="412"/>
    </row>
    <row r="4" spans="1:5">
      <c r="A4" s="413"/>
      <c r="B4" s="413"/>
      <c r="C4" s="413"/>
      <c r="D4" s="412"/>
      <c r="E4" s="412"/>
    </row>
    <row r="5" spans="1:5">
      <c r="A5" s="414" t="s">
        <v>1121</v>
      </c>
      <c r="B5" s="414" t="s">
        <v>608</v>
      </c>
      <c r="C5" s="358" t="s">
        <v>983</v>
      </c>
      <c r="D5" s="427" t="s">
        <v>1122</v>
      </c>
      <c r="E5" s="427" t="s">
        <v>425</v>
      </c>
    </row>
    <row r="6" spans="1:5">
      <c r="A6" s="348" t="s">
        <v>1210</v>
      </c>
      <c r="B6" s="349" t="s">
        <v>1007</v>
      </c>
      <c r="C6" s="428">
        <v>1</v>
      </c>
      <c r="D6" s="428" t="s">
        <v>1211</v>
      </c>
      <c r="E6" s="350" t="s">
        <v>1152</v>
      </c>
    </row>
    <row r="7" spans="1:5">
      <c r="A7" s="348" t="s">
        <v>1212</v>
      </c>
      <c r="B7" s="349" t="s">
        <v>1003</v>
      </c>
      <c r="C7" s="428">
        <v>1</v>
      </c>
      <c r="D7" s="428" t="s">
        <v>1211</v>
      </c>
      <c r="E7" s="350" t="s">
        <v>1213</v>
      </c>
    </row>
    <row r="8" spans="1:5">
      <c r="A8" s="348" t="s">
        <v>1214</v>
      </c>
      <c r="B8" s="349" t="s">
        <v>1003</v>
      </c>
      <c r="C8" s="428">
        <v>1</v>
      </c>
      <c r="D8" s="428" t="s">
        <v>1006</v>
      </c>
      <c r="E8" s="350" t="s">
        <v>1215</v>
      </c>
    </row>
    <row r="9" spans="1:5">
      <c r="A9" s="349" t="s">
        <v>1216</v>
      </c>
      <c r="B9" s="349" t="s">
        <v>1180</v>
      </c>
      <c r="C9" s="415">
        <v>1</v>
      </c>
      <c r="D9" s="415" t="s">
        <v>1006</v>
      </c>
      <c r="E9" s="352" t="s">
        <v>1217</v>
      </c>
    </row>
    <row r="10" spans="1:5">
      <c r="A10" s="425" t="s">
        <v>1216</v>
      </c>
      <c r="B10" s="425" t="s">
        <v>1180</v>
      </c>
      <c r="C10" s="429">
        <v>1</v>
      </c>
      <c r="D10" s="429" t="s">
        <v>1006</v>
      </c>
      <c r="E10" s="420" t="s">
        <v>1218</v>
      </c>
    </row>
    <row r="11" spans="1:5">
      <c r="A11" s="349" t="s">
        <v>1219</v>
      </c>
      <c r="B11" s="349" t="s">
        <v>1180</v>
      </c>
      <c r="C11" s="415">
        <v>1</v>
      </c>
      <c r="D11" s="415" t="s">
        <v>1006</v>
      </c>
      <c r="E11" s="352" t="s">
        <v>1220</v>
      </c>
    </row>
    <row r="12" spans="1:5">
      <c r="A12" s="349" t="s">
        <v>1216</v>
      </c>
      <c r="B12" s="349" t="s">
        <v>1012</v>
      </c>
      <c r="C12" s="415">
        <v>1</v>
      </c>
      <c r="D12" s="415" t="s">
        <v>1006</v>
      </c>
      <c r="E12" s="352" t="s">
        <v>1221</v>
      </c>
    </row>
    <row r="13" spans="1:5">
      <c r="A13" s="349" t="s">
        <v>1212</v>
      </c>
      <c r="B13" s="349" t="s">
        <v>1222</v>
      </c>
      <c r="C13" s="415">
        <v>2</v>
      </c>
      <c r="D13" s="415" t="s">
        <v>1006</v>
      </c>
      <c r="E13" s="352" t="s">
        <v>1223</v>
      </c>
    </row>
    <row r="14" spans="1:5">
      <c r="A14" s="349" t="s">
        <v>1212</v>
      </c>
      <c r="B14" s="349" t="s">
        <v>1012</v>
      </c>
      <c r="C14" s="415">
        <v>2</v>
      </c>
      <c r="D14" s="415" t="s">
        <v>1006</v>
      </c>
      <c r="E14" s="352" t="s">
        <v>1224</v>
      </c>
    </row>
    <row r="15" spans="1:5">
      <c r="A15" s="349" t="s">
        <v>1225</v>
      </c>
      <c r="B15" s="349" t="s">
        <v>990</v>
      </c>
      <c r="C15" s="415">
        <v>6</v>
      </c>
      <c r="D15" s="415"/>
      <c r="E15" s="352"/>
    </row>
    <row r="16" spans="1:5">
      <c r="A16" s="348" t="s">
        <v>1226</v>
      </c>
      <c r="B16" s="348" t="s">
        <v>1227</v>
      </c>
      <c r="C16" s="428">
        <v>1</v>
      </c>
      <c r="D16" s="428" t="s">
        <v>1006</v>
      </c>
      <c r="E16" s="350"/>
    </row>
    <row r="17" spans="1:5">
      <c r="A17" s="348" t="s">
        <v>1212</v>
      </c>
      <c r="B17" s="349" t="s">
        <v>1227</v>
      </c>
      <c r="C17" s="428">
        <v>1</v>
      </c>
      <c r="D17" s="428" t="s">
        <v>1211</v>
      </c>
      <c r="E17" s="350" t="s">
        <v>1228</v>
      </c>
    </row>
    <row r="18" spans="1:5">
      <c r="A18" s="348" t="s">
        <v>1212</v>
      </c>
      <c r="B18" s="349" t="s">
        <v>1227</v>
      </c>
      <c r="C18" s="428">
        <v>1</v>
      </c>
      <c r="D18" s="428" t="s">
        <v>1211</v>
      </c>
      <c r="E18" s="350" t="s">
        <v>1229</v>
      </c>
    </row>
    <row r="19" spans="1:5">
      <c r="A19" s="348" t="s">
        <v>1230</v>
      </c>
      <c r="B19" s="349" t="s">
        <v>1227</v>
      </c>
      <c r="C19" s="428">
        <v>7</v>
      </c>
      <c r="D19" s="428" t="s">
        <v>1211</v>
      </c>
      <c r="E19" s="350" t="s">
        <v>1231</v>
      </c>
    </row>
    <row r="20" spans="1:5">
      <c r="B20" s="346"/>
    </row>
    <row r="21" spans="1:5">
      <c r="B21" s="346"/>
    </row>
    <row r="22" spans="1:5">
      <c r="B22" s="346"/>
    </row>
    <row r="23" spans="1:5">
      <c r="B23" s="346"/>
    </row>
    <row r="24" spans="1:5">
      <c r="B24" s="346"/>
    </row>
    <row r="25" spans="1:5">
      <c r="B25" s="346"/>
    </row>
    <row r="26" spans="1:5">
      <c r="B26" s="346"/>
    </row>
    <row r="27" spans="1:5">
      <c r="B27" s="346"/>
    </row>
    <row r="28" spans="1:5">
      <c r="B28" s="346"/>
    </row>
    <row r="29" spans="1:5">
      <c r="B29" s="346"/>
    </row>
    <row r="30" spans="1:5">
      <c r="B30" s="346"/>
    </row>
    <row r="31" spans="1:5">
      <c r="B31" s="346"/>
    </row>
    <row r="32" spans="1:5">
      <c r="B32" s="346"/>
    </row>
    <row r="33" spans="2:2">
      <c r="B33" s="346"/>
    </row>
    <row r="34" spans="2:2">
      <c r="B34" s="346"/>
    </row>
    <row r="35" spans="2:2">
      <c r="B35" s="346"/>
    </row>
    <row r="36" spans="2:2">
      <c r="B36" s="346"/>
    </row>
    <row r="37" spans="2:2">
      <c r="B37" s="346"/>
    </row>
    <row r="38" spans="2:2">
      <c r="B38" s="346"/>
    </row>
    <row r="39" spans="2:2">
      <c r="B39" s="346"/>
    </row>
    <row r="40" spans="2:2">
      <c r="B40" s="346"/>
    </row>
    <row r="41" spans="2:2">
      <c r="B41" s="346"/>
    </row>
    <row r="42" spans="2:2">
      <c r="B42" s="346"/>
    </row>
    <row r="43" spans="2:2">
      <c r="B43" s="346"/>
    </row>
    <row r="44" spans="2:2">
      <c r="B44" s="346"/>
    </row>
    <row r="45" spans="2:2">
      <c r="B45" s="346"/>
    </row>
    <row r="46" spans="2:2">
      <c r="B46" s="346"/>
    </row>
    <row r="47" spans="2:2">
      <c r="B47" s="346"/>
    </row>
    <row r="48" spans="2:2">
      <c r="B48" s="346"/>
    </row>
    <row r="49" spans="2:2">
      <c r="B49" s="346"/>
    </row>
    <row r="50" spans="2:2">
      <c r="B50" s="346"/>
    </row>
    <row r="51" spans="2:2">
      <c r="B51" s="346"/>
    </row>
    <row r="52" spans="2:2">
      <c r="B52" s="346"/>
    </row>
    <row r="53" spans="2:2">
      <c r="B53" s="346"/>
    </row>
    <row r="54" spans="2:2">
      <c r="B54" s="346"/>
    </row>
    <row r="55" spans="2:2">
      <c r="B55" s="346"/>
    </row>
    <row r="56" spans="2:2">
      <c r="B56" s="346"/>
    </row>
    <row r="57" spans="2:2">
      <c r="B57" s="346"/>
    </row>
    <row r="58" spans="2:2">
      <c r="B58" s="346"/>
    </row>
    <row r="59" spans="2:2">
      <c r="B59" s="346"/>
    </row>
    <row r="60" spans="2:2">
      <c r="B60" s="346"/>
    </row>
    <row r="61" spans="2:2">
      <c r="B61" s="346"/>
    </row>
    <row r="62" spans="2:2">
      <c r="B62" s="346"/>
    </row>
    <row r="63" spans="2:2">
      <c r="B63" s="346"/>
    </row>
    <row r="64" spans="2:2">
      <c r="B64" s="346"/>
    </row>
    <row r="65" spans="2:2">
      <c r="B65" s="346"/>
    </row>
    <row r="66" spans="2:2">
      <c r="B66" s="346"/>
    </row>
    <row r="67" spans="2:2">
      <c r="B67" s="346"/>
    </row>
    <row r="68" spans="2:2">
      <c r="B68" s="346"/>
    </row>
    <row r="69" spans="2:2">
      <c r="B69" s="346"/>
    </row>
    <row r="70" spans="2:2">
      <c r="B70" s="346"/>
    </row>
    <row r="71" spans="2:2">
      <c r="B71" s="346"/>
    </row>
    <row r="72" spans="2:2">
      <c r="B72" s="346"/>
    </row>
    <row r="73" spans="2:2">
      <c r="B73" s="346"/>
    </row>
    <row r="74" spans="2:2">
      <c r="B74" s="346"/>
    </row>
    <row r="75" spans="2:2">
      <c r="B75" s="346"/>
    </row>
    <row r="76" spans="2:2">
      <c r="B76" s="346"/>
    </row>
    <row r="77" spans="2:2">
      <c r="B77" s="346"/>
    </row>
    <row r="78" spans="2:2">
      <c r="B78" s="346"/>
    </row>
    <row r="79" spans="2:2">
      <c r="B79" s="346"/>
    </row>
    <row r="80" spans="2:2">
      <c r="B80" s="346"/>
    </row>
    <row r="81" spans="2:2">
      <c r="B81" s="346"/>
    </row>
    <row r="82" spans="2:2">
      <c r="B82" s="346"/>
    </row>
    <row r="83" spans="2:2">
      <c r="B83" s="346"/>
    </row>
    <row r="84" spans="2:2">
      <c r="B84" s="346"/>
    </row>
    <row r="85" spans="2:2">
      <c r="B85" s="346"/>
    </row>
    <row r="86" spans="2:2">
      <c r="B86" s="346"/>
    </row>
    <row r="87" spans="2:2">
      <c r="B87" s="346"/>
    </row>
    <row r="88" spans="2:2">
      <c r="B88" s="346"/>
    </row>
    <row r="89" spans="2:2">
      <c r="B89" s="346"/>
    </row>
    <row r="90" spans="2:2">
      <c r="B90" s="346"/>
    </row>
    <row r="91" spans="2:2">
      <c r="B91" s="346"/>
    </row>
    <row r="92" spans="2:2">
      <c r="B92" s="346"/>
    </row>
    <row r="93" spans="2:2">
      <c r="B93" s="346"/>
    </row>
    <row r="94" spans="2:2">
      <c r="B94" s="346"/>
    </row>
    <row r="95" spans="2:2">
      <c r="B95" s="346"/>
    </row>
    <row r="96" spans="2:2">
      <c r="B96" s="346"/>
    </row>
    <row r="97" spans="2:2">
      <c r="B97" s="346"/>
    </row>
    <row r="98" spans="2:2">
      <c r="B98" s="346"/>
    </row>
    <row r="99" spans="2:2">
      <c r="B99" s="346"/>
    </row>
    <row r="100" spans="2:2">
      <c r="B100" s="346"/>
    </row>
    <row r="101" spans="2:2">
      <c r="B101" s="346"/>
    </row>
    <row r="102" spans="2:2">
      <c r="B102" s="346"/>
    </row>
    <row r="103" spans="2:2">
      <c r="B103" s="346"/>
    </row>
    <row r="104" spans="2:2">
      <c r="B104" s="346"/>
    </row>
    <row r="105" spans="2:2">
      <c r="B105" s="346"/>
    </row>
    <row r="106" spans="2:2">
      <c r="B106" s="346"/>
    </row>
    <row r="107" spans="2:2">
      <c r="B107" s="346"/>
    </row>
    <row r="108" spans="2:2">
      <c r="B108" s="346"/>
    </row>
    <row r="109" spans="2:2">
      <c r="B109" s="346"/>
    </row>
    <row r="110" spans="2:2">
      <c r="B110" s="346"/>
    </row>
    <row r="111" spans="2:2">
      <c r="B111" s="346"/>
    </row>
    <row r="112" spans="2:2">
      <c r="B112" s="346"/>
    </row>
    <row r="113" spans="2:2">
      <c r="B113" s="346"/>
    </row>
    <row r="114" spans="2:2">
      <c r="B114" s="346"/>
    </row>
    <row r="115" spans="2:2">
      <c r="B115" s="346"/>
    </row>
    <row r="116" spans="2:2">
      <c r="B116" s="346"/>
    </row>
    <row r="117" spans="2:2">
      <c r="B117" s="346"/>
    </row>
    <row r="118" spans="2:2">
      <c r="B118" s="346"/>
    </row>
    <row r="119" spans="2:2">
      <c r="B119" s="346"/>
    </row>
    <row r="120" spans="2:2">
      <c r="B120" s="346"/>
    </row>
    <row r="121" spans="2:2">
      <c r="B121" s="346"/>
    </row>
    <row r="122" spans="2:2">
      <c r="B122" s="346"/>
    </row>
    <row r="123" spans="2:2">
      <c r="B123" s="346"/>
    </row>
    <row r="124" spans="2:2">
      <c r="B124" s="346"/>
    </row>
    <row r="125" spans="2:2">
      <c r="B125" s="346"/>
    </row>
    <row r="126" spans="2:2">
      <c r="B126" s="346"/>
    </row>
    <row r="127" spans="2:2">
      <c r="B127" s="346"/>
    </row>
    <row r="128" spans="2:2">
      <c r="B128" s="346"/>
    </row>
    <row r="129" spans="2:2">
      <c r="B129" s="346"/>
    </row>
    <row r="130" spans="2:2">
      <c r="B130" s="346"/>
    </row>
    <row r="131" spans="2:2">
      <c r="B131" s="346"/>
    </row>
    <row r="132" spans="2:2">
      <c r="B132" s="346"/>
    </row>
    <row r="133" spans="2:2">
      <c r="B133" s="346"/>
    </row>
    <row r="134" spans="2:2">
      <c r="B134" s="346"/>
    </row>
    <row r="135" spans="2:2">
      <c r="B135" s="346"/>
    </row>
    <row r="136" spans="2:2">
      <c r="B136" s="346"/>
    </row>
    <row r="137" spans="2:2">
      <c r="B137" s="346"/>
    </row>
    <row r="138" spans="2:2">
      <c r="B138" s="346"/>
    </row>
    <row r="139" spans="2:2">
      <c r="B139" s="346"/>
    </row>
    <row r="140" spans="2:2">
      <c r="B140" s="346"/>
    </row>
    <row r="141" spans="2:2">
      <c r="B141" s="346"/>
    </row>
    <row r="142" spans="2:2">
      <c r="B142" s="346"/>
    </row>
    <row r="143" spans="2:2">
      <c r="B143" s="346"/>
    </row>
    <row r="144" spans="2:2">
      <c r="B144" s="346"/>
    </row>
  </sheetData>
  <pageMargins left="0.7" right="0.7" top="0.75" bottom="0.75" header="0.511811023622047" footer="0.511811023622047"/>
  <pageSetup paperSize="9" scale="85" orientation="portrait" horizontalDpi="300" verticalDpi="30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50"/>
  </sheetPr>
  <dimension ref="A1:XFD63"/>
  <sheetViews>
    <sheetView zoomScale="90" zoomScaleNormal="90" workbookViewId="0">
      <selection activeCell="C1" sqref="C1"/>
    </sheetView>
  </sheetViews>
  <sheetFormatPr baseColWidth="10" defaultColWidth="11.42578125" defaultRowHeight="12.75"/>
  <cols>
    <col min="1" max="1" width="31.85546875" style="96" customWidth="1"/>
    <col min="2" max="2" width="39.85546875" style="118" customWidth="1"/>
    <col min="3" max="3" width="20.140625" style="96" customWidth="1"/>
    <col min="4" max="4" width="15" style="96" customWidth="1"/>
    <col min="5" max="6" width="11.42578125" style="96"/>
    <col min="7" max="7" width="22.140625" style="96" customWidth="1"/>
    <col min="8" max="8" width="20.140625" style="96" customWidth="1"/>
    <col min="9" max="256" width="11.42578125" style="96"/>
    <col min="257" max="257" width="19.5703125" style="96" customWidth="1"/>
    <col min="258" max="258" width="39.85546875" style="96" customWidth="1"/>
    <col min="259" max="263" width="11.42578125" style="96"/>
    <col min="264" max="264" width="12.28515625" style="96" customWidth="1"/>
    <col min="265" max="512" width="11.42578125" style="96"/>
    <col min="513" max="513" width="19.5703125" style="96" customWidth="1"/>
    <col min="514" max="514" width="39.85546875" style="96" customWidth="1"/>
    <col min="515" max="519" width="11.42578125" style="96"/>
    <col min="520" max="520" width="12.28515625" style="96" customWidth="1"/>
    <col min="521" max="768" width="11.42578125" style="96"/>
    <col min="769" max="769" width="19.5703125" style="96" customWidth="1"/>
    <col min="770" max="770" width="39.85546875" style="96" customWidth="1"/>
    <col min="771" max="775" width="11.42578125" style="96"/>
    <col min="776" max="776" width="12.28515625" style="96" customWidth="1"/>
    <col min="777" max="1024" width="11.42578125" style="96"/>
    <col min="1025" max="1025" width="19.5703125" style="96" customWidth="1"/>
    <col min="1026" max="1026" width="39.85546875" style="96" customWidth="1"/>
    <col min="1027" max="1031" width="11.42578125" style="96"/>
    <col min="1032" max="1032" width="12.28515625" style="96" customWidth="1"/>
    <col min="1033" max="1280" width="11.42578125" style="96"/>
    <col min="1281" max="1281" width="19.5703125" style="96" customWidth="1"/>
    <col min="1282" max="1282" width="39.85546875" style="96" customWidth="1"/>
    <col min="1283" max="1287" width="11.42578125" style="96"/>
    <col min="1288" max="1288" width="12.28515625" style="96" customWidth="1"/>
    <col min="1289" max="1536" width="11.42578125" style="96"/>
    <col min="1537" max="1537" width="19.5703125" style="96" customWidth="1"/>
    <col min="1538" max="1538" width="39.85546875" style="96" customWidth="1"/>
    <col min="1539" max="1543" width="11.42578125" style="96"/>
    <col min="1544" max="1544" width="12.28515625" style="96" customWidth="1"/>
    <col min="1545" max="1792" width="11.42578125" style="96"/>
    <col min="1793" max="1793" width="19.5703125" style="96" customWidth="1"/>
    <col min="1794" max="1794" width="39.85546875" style="96" customWidth="1"/>
    <col min="1795" max="1799" width="11.42578125" style="96"/>
    <col min="1800" max="1800" width="12.28515625" style="96" customWidth="1"/>
    <col min="1801" max="2048" width="11.42578125" style="96"/>
    <col min="2049" max="2049" width="19.5703125" style="96" customWidth="1"/>
    <col min="2050" max="2050" width="39.85546875" style="96" customWidth="1"/>
    <col min="2051" max="2055" width="11.42578125" style="96"/>
    <col min="2056" max="2056" width="12.28515625" style="96" customWidth="1"/>
    <col min="2057" max="2304" width="11.42578125" style="96"/>
    <col min="2305" max="2305" width="19.5703125" style="96" customWidth="1"/>
    <col min="2306" max="2306" width="39.85546875" style="96" customWidth="1"/>
    <col min="2307" max="2311" width="11.42578125" style="96"/>
    <col min="2312" max="2312" width="12.28515625" style="96" customWidth="1"/>
    <col min="2313" max="2560" width="11.42578125" style="96"/>
    <col min="2561" max="2561" width="19.5703125" style="96" customWidth="1"/>
    <col min="2562" max="2562" width="39.85546875" style="96" customWidth="1"/>
    <col min="2563" max="2567" width="11.42578125" style="96"/>
    <col min="2568" max="2568" width="12.28515625" style="96" customWidth="1"/>
    <col min="2569" max="2816" width="11.42578125" style="96"/>
    <col min="2817" max="2817" width="19.5703125" style="96" customWidth="1"/>
    <col min="2818" max="2818" width="39.85546875" style="96" customWidth="1"/>
    <col min="2819" max="2823" width="11.42578125" style="96"/>
    <col min="2824" max="2824" width="12.28515625" style="96" customWidth="1"/>
    <col min="2825" max="3072" width="11.42578125" style="96"/>
    <col min="3073" max="3073" width="19.5703125" style="96" customWidth="1"/>
    <col min="3074" max="3074" width="39.85546875" style="96" customWidth="1"/>
    <col min="3075" max="3079" width="11.42578125" style="96"/>
    <col min="3080" max="3080" width="12.28515625" style="96" customWidth="1"/>
    <col min="3081" max="3328" width="11.42578125" style="96"/>
    <col min="3329" max="3329" width="19.5703125" style="96" customWidth="1"/>
    <col min="3330" max="3330" width="39.85546875" style="96" customWidth="1"/>
    <col min="3331" max="3335" width="11.42578125" style="96"/>
    <col min="3336" max="3336" width="12.28515625" style="96" customWidth="1"/>
    <col min="3337" max="3584" width="11.42578125" style="96"/>
    <col min="3585" max="3585" width="19.5703125" style="96" customWidth="1"/>
    <col min="3586" max="3586" width="39.85546875" style="96" customWidth="1"/>
    <col min="3587" max="3591" width="11.42578125" style="96"/>
    <col min="3592" max="3592" width="12.28515625" style="96" customWidth="1"/>
    <col min="3593" max="3840" width="11.42578125" style="96"/>
    <col min="3841" max="3841" width="19.5703125" style="96" customWidth="1"/>
    <col min="3842" max="3842" width="39.85546875" style="96" customWidth="1"/>
    <col min="3843" max="3847" width="11.42578125" style="96"/>
    <col min="3848" max="3848" width="12.28515625" style="96" customWidth="1"/>
    <col min="3849" max="4096" width="11.42578125" style="96"/>
    <col min="4097" max="4097" width="19.5703125" style="96" customWidth="1"/>
    <col min="4098" max="4098" width="39.85546875" style="96" customWidth="1"/>
    <col min="4099" max="4103" width="11.42578125" style="96"/>
    <col min="4104" max="4104" width="12.28515625" style="96" customWidth="1"/>
    <col min="4105" max="4352" width="11.42578125" style="96"/>
    <col min="4353" max="4353" width="19.5703125" style="96" customWidth="1"/>
    <col min="4354" max="4354" width="39.85546875" style="96" customWidth="1"/>
    <col min="4355" max="4359" width="11.42578125" style="96"/>
    <col min="4360" max="4360" width="12.28515625" style="96" customWidth="1"/>
    <col min="4361" max="4608" width="11.42578125" style="96"/>
    <col min="4609" max="4609" width="19.5703125" style="96" customWidth="1"/>
    <col min="4610" max="4610" width="39.85546875" style="96" customWidth="1"/>
    <col min="4611" max="4615" width="11.42578125" style="96"/>
    <col min="4616" max="4616" width="12.28515625" style="96" customWidth="1"/>
    <col min="4617" max="4864" width="11.42578125" style="96"/>
    <col min="4865" max="4865" width="19.5703125" style="96" customWidth="1"/>
    <col min="4866" max="4866" width="39.85546875" style="96" customWidth="1"/>
    <col min="4867" max="4871" width="11.42578125" style="96"/>
    <col min="4872" max="4872" width="12.28515625" style="96" customWidth="1"/>
    <col min="4873" max="5120" width="11.42578125" style="96"/>
    <col min="5121" max="5121" width="19.5703125" style="96" customWidth="1"/>
    <col min="5122" max="5122" width="39.85546875" style="96" customWidth="1"/>
    <col min="5123" max="5127" width="11.42578125" style="96"/>
    <col min="5128" max="5128" width="12.28515625" style="96" customWidth="1"/>
    <col min="5129" max="5376" width="11.42578125" style="96"/>
    <col min="5377" max="5377" width="19.5703125" style="96" customWidth="1"/>
    <col min="5378" max="5378" width="39.85546875" style="96" customWidth="1"/>
    <col min="5379" max="5383" width="11.42578125" style="96"/>
    <col min="5384" max="5384" width="12.28515625" style="96" customWidth="1"/>
    <col min="5385" max="5632" width="11.42578125" style="96"/>
    <col min="5633" max="5633" width="19.5703125" style="96" customWidth="1"/>
    <col min="5634" max="5634" width="39.85546875" style="96" customWidth="1"/>
    <col min="5635" max="5639" width="11.42578125" style="96"/>
    <col min="5640" max="5640" width="12.28515625" style="96" customWidth="1"/>
    <col min="5641" max="5888" width="11.42578125" style="96"/>
    <col min="5889" max="5889" width="19.5703125" style="96" customWidth="1"/>
    <col min="5890" max="5890" width="39.85546875" style="96" customWidth="1"/>
    <col min="5891" max="5895" width="11.42578125" style="96"/>
    <col min="5896" max="5896" width="12.28515625" style="96" customWidth="1"/>
    <col min="5897" max="6144" width="11.42578125" style="96"/>
    <col min="6145" max="6145" width="19.5703125" style="96" customWidth="1"/>
    <col min="6146" max="6146" width="39.85546875" style="96" customWidth="1"/>
    <col min="6147" max="6151" width="11.42578125" style="96"/>
    <col min="6152" max="6152" width="12.28515625" style="96" customWidth="1"/>
    <col min="6153" max="6400" width="11.42578125" style="96"/>
    <col min="6401" max="6401" width="19.5703125" style="96" customWidth="1"/>
    <col min="6402" max="6402" width="39.85546875" style="96" customWidth="1"/>
    <col min="6403" max="6407" width="11.42578125" style="96"/>
    <col min="6408" max="6408" width="12.28515625" style="96" customWidth="1"/>
    <col min="6409" max="6656" width="11.42578125" style="96"/>
    <col min="6657" max="6657" width="19.5703125" style="96" customWidth="1"/>
    <col min="6658" max="6658" width="39.85546875" style="96" customWidth="1"/>
    <col min="6659" max="6663" width="11.42578125" style="96"/>
    <col min="6664" max="6664" width="12.28515625" style="96" customWidth="1"/>
    <col min="6665" max="6912" width="11.42578125" style="96"/>
    <col min="6913" max="6913" width="19.5703125" style="96" customWidth="1"/>
    <col min="6914" max="6914" width="39.85546875" style="96" customWidth="1"/>
    <col min="6915" max="6919" width="11.42578125" style="96"/>
    <col min="6920" max="6920" width="12.28515625" style="96" customWidth="1"/>
    <col min="6921" max="7168" width="11.42578125" style="96"/>
    <col min="7169" max="7169" width="19.5703125" style="96" customWidth="1"/>
    <col min="7170" max="7170" width="39.85546875" style="96" customWidth="1"/>
    <col min="7171" max="7175" width="11.42578125" style="96"/>
    <col min="7176" max="7176" width="12.28515625" style="96" customWidth="1"/>
    <col min="7177" max="7424" width="11.42578125" style="96"/>
    <col min="7425" max="7425" width="19.5703125" style="96" customWidth="1"/>
    <col min="7426" max="7426" width="39.85546875" style="96" customWidth="1"/>
    <col min="7427" max="7431" width="11.42578125" style="96"/>
    <col min="7432" max="7432" width="12.28515625" style="96" customWidth="1"/>
    <col min="7433" max="7680" width="11.42578125" style="96"/>
    <col min="7681" max="7681" width="19.5703125" style="96" customWidth="1"/>
    <col min="7682" max="7682" width="39.85546875" style="96" customWidth="1"/>
    <col min="7683" max="7687" width="11.42578125" style="96"/>
    <col min="7688" max="7688" width="12.28515625" style="96" customWidth="1"/>
    <col min="7689" max="7936" width="11.42578125" style="96"/>
    <col min="7937" max="7937" width="19.5703125" style="96" customWidth="1"/>
    <col min="7938" max="7938" width="39.85546875" style="96" customWidth="1"/>
    <col min="7939" max="7943" width="11.42578125" style="96"/>
    <col min="7944" max="7944" width="12.28515625" style="96" customWidth="1"/>
    <col min="7945" max="8192" width="11.42578125" style="96"/>
    <col min="8193" max="8193" width="19.5703125" style="96" customWidth="1"/>
    <col min="8194" max="8194" width="39.85546875" style="96" customWidth="1"/>
    <col min="8195" max="8199" width="11.42578125" style="96"/>
    <col min="8200" max="8200" width="12.28515625" style="96" customWidth="1"/>
    <col min="8201" max="8448" width="11.42578125" style="96"/>
    <col min="8449" max="8449" width="19.5703125" style="96" customWidth="1"/>
    <col min="8450" max="8450" width="39.85546875" style="96" customWidth="1"/>
    <col min="8451" max="8455" width="11.42578125" style="96"/>
    <col min="8456" max="8456" width="12.28515625" style="96" customWidth="1"/>
    <col min="8457" max="8704" width="11.42578125" style="96"/>
    <col min="8705" max="8705" width="19.5703125" style="96" customWidth="1"/>
    <col min="8706" max="8706" width="39.85546875" style="96" customWidth="1"/>
    <col min="8707" max="8711" width="11.42578125" style="96"/>
    <col min="8712" max="8712" width="12.28515625" style="96" customWidth="1"/>
    <col min="8713" max="8960" width="11.42578125" style="96"/>
    <col min="8961" max="8961" width="19.5703125" style="96" customWidth="1"/>
    <col min="8962" max="8962" width="39.85546875" style="96" customWidth="1"/>
    <col min="8963" max="8967" width="11.42578125" style="96"/>
    <col min="8968" max="8968" width="12.28515625" style="96" customWidth="1"/>
    <col min="8969" max="9216" width="11.42578125" style="96"/>
    <col min="9217" max="9217" width="19.5703125" style="96" customWidth="1"/>
    <col min="9218" max="9218" width="39.85546875" style="96" customWidth="1"/>
    <col min="9219" max="9223" width="11.42578125" style="96"/>
    <col min="9224" max="9224" width="12.28515625" style="96" customWidth="1"/>
    <col min="9225" max="9472" width="11.42578125" style="96"/>
    <col min="9473" max="9473" width="19.5703125" style="96" customWidth="1"/>
    <col min="9474" max="9474" width="39.85546875" style="96" customWidth="1"/>
    <col min="9475" max="9479" width="11.42578125" style="96"/>
    <col min="9480" max="9480" width="12.28515625" style="96" customWidth="1"/>
    <col min="9481" max="9728" width="11.42578125" style="96"/>
    <col min="9729" max="9729" width="19.5703125" style="96" customWidth="1"/>
    <col min="9730" max="9730" width="39.85546875" style="96" customWidth="1"/>
    <col min="9731" max="9735" width="11.42578125" style="96"/>
    <col min="9736" max="9736" width="12.28515625" style="96" customWidth="1"/>
    <col min="9737" max="9984" width="11.42578125" style="96"/>
    <col min="9985" max="9985" width="19.5703125" style="96" customWidth="1"/>
    <col min="9986" max="9986" width="39.85546875" style="96" customWidth="1"/>
    <col min="9987" max="9991" width="11.42578125" style="96"/>
    <col min="9992" max="9992" width="12.28515625" style="96" customWidth="1"/>
    <col min="9993" max="10240" width="11.42578125" style="96"/>
    <col min="10241" max="10241" width="19.5703125" style="96" customWidth="1"/>
    <col min="10242" max="10242" width="39.85546875" style="96" customWidth="1"/>
    <col min="10243" max="10247" width="11.42578125" style="96"/>
    <col min="10248" max="10248" width="12.28515625" style="96" customWidth="1"/>
    <col min="10249" max="10496" width="11.42578125" style="96"/>
    <col min="10497" max="10497" width="19.5703125" style="96" customWidth="1"/>
    <col min="10498" max="10498" width="39.85546875" style="96" customWidth="1"/>
    <col min="10499" max="10503" width="11.42578125" style="96"/>
    <col min="10504" max="10504" width="12.28515625" style="96" customWidth="1"/>
    <col min="10505" max="10752" width="11.42578125" style="96"/>
    <col min="10753" max="10753" width="19.5703125" style="96" customWidth="1"/>
    <col min="10754" max="10754" width="39.85546875" style="96" customWidth="1"/>
    <col min="10755" max="10759" width="11.42578125" style="96"/>
    <col min="10760" max="10760" width="12.28515625" style="96" customWidth="1"/>
    <col min="10761" max="11008" width="11.42578125" style="96"/>
    <col min="11009" max="11009" width="19.5703125" style="96" customWidth="1"/>
    <col min="11010" max="11010" width="39.85546875" style="96" customWidth="1"/>
    <col min="11011" max="11015" width="11.42578125" style="96"/>
    <col min="11016" max="11016" width="12.28515625" style="96" customWidth="1"/>
    <col min="11017" max="11264" width="11.42578125" style="96"/>
    <col min="11265" max="11265" width="19.5703125" style="96" customWidth="1"/>
    <col min="11266" max="11266" width="39.85546875" style="96" customWidth="1"/>
    <col min="11267" max="11271" width="11.42578125" style="96"/>
    <col min="11272" max="11272" width="12.28515625" style="96" customWidth="1"/>
    <col min="11273" max="11520" width="11.42578125" style="96"/>
    <col min="11521" max="11521" width="19.5703125" style="96" customWidth="1"/>
    <col min="11522" max="11522" width="39.85546875" style="96" customWidth="1"/>
    <col min="11523" max="11527" width="11.42578125" style="96"/>
    <col min="11528" max="11528" width="12.28515625" style="96" customWidth="1"/>
    <col min="11529" max="11776" width="11.42578125" style="96"/>
    <col min="11777" max="11777" width="19.5703125" style="96" customWidth="1"/>
    <col min="11778" max="11778" width="39.85546875" style="96" customWidth="1"/>
    <col min="11779" max="11783" width="11.42578125" style="96"/>
    <col min="11784" max="11784" width="12.28515625" style="96" customWidth="1"/>
    <col min="11785" max="12032" width="11.42578125" style="96"/>
    <col min="12033" max="12033" width="19.5703125" style="96" customWidth="1"/>
    <col min="12034" max="12034" width="39.85546875" style="96" customWidth="1"/>
    <col min="12035" max="12039" width="11.42578125" style="96"/>
    <col min="12040" max="12040" width="12.28515625" style="96" customWidth="1"/>
    <col min="12041" max="12288" width="11.42578125" style="96"/>
    <col min="12289" max="12289" width="19.5703125" style="96" customWidth="1"/>
    <col min="12290" max="12290" width="39.85546875" style="96" customWidth="1"/>
    <col min="12291" max="12295" width="11.42578125" style="96"/>
    <col min="12296" max="12296" width="12.28515625" style="96" customWidth="1"/>
    <col min="12297" max="12544" width="11.42578125" style="96"/>
    <col min="12545" max="12545" width="19.5703125" style="96" customWidth="1"/>
    <col min="12546" max="12546" width="39.85546875" style="96" customWidth="1"/>
    <col min="12547" max="12551" width="11.42578125" style="96"/>
    <col min="12552" max="12552" width="12.28515625" style="96" customWidth="1"/>
    <col min="12553" max="12800" width="11.42578125" style="96"/>
    <col min="12801" max="12801" width="19.5703125" style="96" customWidth="1"/>
    <col min="12802" max="12802" width="39.85546875" style="96" customWidth="1"/>
    <col min="12803" max="12807" width="11.42578125" style="96"/>
    <col min="12808" max="12808" width="12.28515625" style="96" customWidth="1"/>
    <col min="12809" max="13056" width="11.42578125" style="96"/>
    <col min="13057" max="13057" width="19.5703125" style="96" customWidth="1"/>
    <col min="13058" max="13058" width="39.85546875" style="96" customWidth="1"/>
    <col min="13059" max="13063" width="11.42578125" style="96"/>
    <col min="13064" max="13064" width="12.28515625" style="96" customWidth="1"/>
    <col min="13065" max="13312" width="11.42578125" style="96"/>
    <col min="13313" max="13313" width="19.5703125" style="96" customWidth="1"/>
    <col min="13314" max="13314" width="39.85546875" style="96" customWidth="1"/>
    <col min="13315" max="13319" width="11.42578125" style="96"/>
    <col min="13320" max="13320" width="12.28515625" style="96" customWidth="1"/>
    <col min="13321" max="13568" width="11.42578125" style="96"/>
    <col min="13569" max="13569" width="19.5703125" style="96" customWidth="1"/>
    <col min="13570" max="13570" width="39.85546875" style="96" customWidth="1"/>
    <col min="13571" max="13575" width="11.42578125" style="96"/>
    <col min="13576" max="13576" width="12.28515625" style="96" customWidth="1"/>
    <col min="13577" max="13824" width="11.42578125" style="96"/>
    <col min="13825" max="13825" width="19.5703125" style="96" customWidth="1"/>
    <col min="13826" max="13826" width="39.85546875" style="96" customWidth="1"/>
    <col min="13827" max="13831" width="11.42578125" style="96"/>
    <col min="13832" max="13832" width="12.28515625" style="96" customWidth="1"/>
    <col min="13833" max="14080" width="11.42578125" style="96"/>
    <col min="14081" max="14081" width="19.5703125" style="96" customWidth="1"/>
    <col min="14082" max="14082" width="39.85546875" style="96" customWidth="1"/>
    <col min="14083" max="14087" width="11.42578125" style="96"/>
    <col min="14088" max="14088" width="12.28515625" style="96" customWidth="1"/>
    <col min="14089" max="14336" width="11.42578125" style="96"/>
    <col min="14337" max="14337" width="19.5703125" style="96" customWidth="1"/>
    <col min="14338" max="14338" width="39.85546875" style="96" customWidth="1"/>
    <col min="14339" max="14343" width="11.42578125" style="96"/>
    <col min="14344" max="14344" width="12.28515625" style="96" customWidth="1"/>
    <col min="14345" max="14592" width="11.42578125" style="96"/>
    <col min="14593" max="14593" width="19.5703125" style="96" customWidth="1"/>
    <col min="14594" max="14594" width="39.85546875" style="96" customWidth="1"/>
    <col min="14595" max="14599" width="11.42578125" style="96"/>
    <col min="14600" max="14600" width="12.28515625" style="96" customWidth="1"/>
    <col min="14601" max="14848" width="11.42578125" style="96"/>
    <col min="14849" max="14849" width="19.5703125" style="96" customWidth="1"/>
    <col min="14850" max="14850" width="39.85546875" style="96" customWidth="1"/>
    <col min="14851" max="14855" width="11.42578125" style="96"/>
    <col min="14856" max="14856" width="12.28515625" style="96" customWidth="1"/>
    <col min="14857" max="15104" width="11.42578125" style="96"/>
    <col min="15105" max="15105" width="19.5703125" style="96" customWidth="1"/>
    <col min="15106" max="15106" width="39.85546875" style="96" customWidth="1"/>
    <col min="15107" max="15111" width="11.42578125" style="96"/>
    <col min="15112" max="15112" width="12.28515625" style="96" customWidth="1"/>
    <col min="15113" max="15360" width="11.42578125" style="96"/>
    <col min="15361" max="15361" width="19.5703125" style="96" customWidth="1"/>
    <col min="15362" max="15362" width="39.85546875" style="96" customWidth="1"/>
    <col min="15363" max="15367" width="11.42578125" style="96"/>
    <col min="15368" max="15368" width="12.28515625" style="96" customWidth="1"/>
    <col min="15369" max="15616" width="11.42578125" style="96"/>
    <col min="15617" max="15617" width="19.5703125" style="96" customWidth="1"/>
    <col min="15618" max="15618" width="39.85546875" style="96" customWidth="1"/>
    <col min="15619" max="15623" width="11.42578125" style="96"/>
    <col min="15624" max="15624" width="12.28515625" style="96" customWidth="1"/>
    <col min="15625" max="15872" width="11.42578125" style="96"/>
    <col min="15873" max="15873" width="19.5703125" style="96" customWidth="1"/>
    <col min="15874" max="15874" width="39.85546875" style="96" customWidth="1"/>
    <col min="15875" max="15879" width="11.42578125" style="96"/>
    <col min="15880" max="15880" width="12.28515625" style="96" customWidth="1"/>
    <col min="15881" max="16128" width="11.42578125" style="96"/>
    <col min="16129" max="16129" width="19.5703125" style="96" customWidth="1"/>
    <col min="16130" max="16130" width="39.85546875" style="96" customWidth="1"/>
    <col min="16131" max="16135" width="11.42578125" style="96"/>
    <col min="16136" max="16136" width="12.28515625" style="96" customWidth="1"/>
    <col min="16137" max="16384" width="11.42578125" style="96"/>
  </cols>
  <sheetData>
    <row r="1" spans="1:8 16137:16384" s="20" customFormat="1" ht="77.099999999999994" customHeight="1"/>
    <row r="2" spans="1:8 16137:16384" ht="12.75" customHeight="1">
      <c r="A2" s="95" t="s">
        <v>1232</v>
      </c>
      <c r="B2" s="152"/>
    </row>
    <row r="3" spans="1:8 16137:16384" ht="12.75" customHeight="1">
      <c r="A3" s="134"/>
      <c r="B3" s="96"/>
      <c r="WVQ3" s="118"/>
      <c r="WVR3" s="118"/>
      <c r="WVS3" s="118"/>
      <c r="WVT3" s="118"/>
      <c r="WVU3" s="118"/>
      <c r="WVV3" s="118"/>
      <c r="WVW3" s="118"/>
      <c r="WVX3" s="118"/>
      <c r="WVY3" s="118"/>
      <c r="WVZ3" s="118"/>
      <c r="WWA3" s="118"/>
      <c r="WWB3" s="118"/>
      <c r="WWC3" s="118"/>
      <c r="WWD3" s="118"/>
      <c r="WWE3" s="118"/>
      <c r="WWF3" s="118"/>
      <c r="WWG3" s="118"/>
      <c r="WWH3" s="118"/>
      <c r="WWI3" s="118"/>
      <c r="WWJ3" s="118"/>
      <c r="WWK3" s="118"/>
      <c r="WWL3" s="118"/>
      <c r="WWM3" s="118"/>
      <c r="WWN3" s="118"/>
      <c r="WWO3" s="118"/>
      <c r="WWP3" s="118"/>
      <c r="WWQ3" s="118"/>
      <c r="WWR3" s="118"/>
      <c r="WWS3" s="118"/>
      <c r="WWT3" s="118"/>
      <c r="WWU3" s="118"/>
      <c r="WWV3" s="118"/>
      <c r="WWW3" s="118"/>
      <c r="WWX3" s="118"/>
      <c r="WWY3" s="118"/>
      <c r="WWZ3" s="118"/>
      <c r="WXA3" s="118"/>
      <c r="WXB3" s="118"/>
      <c r="WXC3" s="118"/>
      <c r="WXD3" s="118"/>
      <c r="WXE3" s="118"/>
      <c r="WXF3" s="118"/>
      <c r="WXG3" s="118"/>
      <c r="WXH3" s="118"/>
      <c r="WXI3" s="118"/>
      <c r="WXJ3" s="118"/>
      <c r="WXK3" s="118"/>
      <c r="WXL3" s="118"/>
      <c r="WXM3" s="118"/>
      <c r="WXN3" s="118"/>
      <c r="WXO3" s="118"/>
      <c r="WXP3" s="118"/>
      <c r="WXQ3" s="118"/>
      <c r="WXR3" s="118"/>
      <c r="WXS3" s="118"/>
      <c r="WXT3" s="118"/>
      <c r="WXU3" s="118"/>
      <c r="WXV3" s="118"/>
      <c r="WXW3" s="118"/>
      <c r="WXX3" s="118"/>
      <c r="WXY3" s="118"/>
      <c r="WXZ3" s="118"/>
      <c r="WYA3" s="118"/>
      <c r="WYB3" s="118"/>
      <c r="WYC3" s="118"/>
      <c r="WYD3" s="118"/>
      <c r="WYE3" s="118"/>
      <c r="WYF3" s="118"/>
      <c r="WYG3" s="118"/>
      <c r="WYH3" s="118"/>
      <c r="WYI3" s="118"/>
      <c r="WYJ3" s="118"/>
      <c r="WYK3" s="118"/>
      <c r="WYL3" s="118"/>
      <c r="WYM3" s="118"/>
      <c r="WYN3" s="118"/>
      <c r="WYO3" s="118"/>
      <c r="WYP3" s="118"/>
      <c r="WYQ3" s="118"/>
      <c r="WYR3" s="118"/>
      <c r="WYS3" s="118"/>
      <c r="WYT3" s="118"/>
      <c r="WYU3" s="118"/>
      <c r="WYV3" s="118"/>
      <c r="WYW3" s="118"/>
      <c r="WYX3" s="118"/>
      <c r="WYY3" s="118"/>
      <c r="WYZ3" s="118"/>
      <c r="WZA3" s="118"/>
      <c r="WZB3" s="118"/>
      <c r="WZC3" s="118"/>
      <c r="WZD3" s="118"/>
      <c r="WZE3" s="118"/>
      <c r="WZF3" s="118"/>
      <c r="WZG3" s="118"/>
      <c r="WZH3" s="118"/>
      <c r="WZI3" s="118"/>
      <c r="WZJ3" s="118"/>
      <c r="WZK3" s="118"/>
      <c r="WZL3" s="118"/>
      <c r="WZM3" s="118"/>
      <c r="WZN3" s="118"/>
      <c r="WZO3" s="118"/>
      <c r="WZP3" s="118"/>
      <c r="WZQ3" s="118"/>
      <c r="WZR3" s="118"/>
      <c r="WZS3" s="118"/>
      <c r="WZT3" s="118"/>
      <c r="WZU3" s="118"/>
      <c r="WZV3" s="118"/>
      <c r="WZW3" s="118"/>
      <c r="WZX3" s="118"/>
      <c r="WZY3" s="118"/>
      <c r="WZZ3" s="118"/>
      <c r="XAA3" s="118"/>
      <c r="XAB3" s="118"/>
      <c r="XAC3" s="118"/>
      <c r="XAD3" s="118"/>
      <c r="XAE3" s="118"/>
      <c r="XAF3" s="118"/>
      <c r="XAG3" s="118"/>
      <c r="XAH3" s="118"/>
      <c r="XAI3" s="118"/>
      <c r="XAJ3" s="118"/>
      <c r="XAK3" s="118"/>
      <c r="XAL3" s="118"/>
      <c r="XAM3" s="118"/>
      <c r="XAN3" s="118"/>
      <c r="XAO3" s="118"/>
      <c r="XAP3" s="118"/>
      <c r="XAQ3" s="118"/>
      <c r="XAR3" s="118"/>
      <c r="XAS3" s="118"/>
      <c r="XAT3" s="118"/>
      <c r="XAU3" s="118"/>
      <c r="XAV3" s="118"/>
      <c r="XAW3" s="118"/>
      <c r="XAX3" s="118"/>
      <c r="XAY3" s="118"/>
      <c r="XAZ3" s="118"/>
      <c r="XBA3" s="118"/>
      <c r="XBB3" s="118"/>
      <c r="XBC3" s="118"/>
      <c r="XBD3" s="118"/>
      <c r="XBE3" s="118"/>
      <c r="XBF3" s="118"/>
      <c r="XBG3" s="118"/>
      <c r="XBH3" s="118"/>
      <c r="XBI3" s="118"/>
      <c r="XBJ3" s="118"/>
      <c r="XBK3" s="118"/>
      <c r="XBL3" s="118"/>
      <c r="XBM3" s="118"/>
      <c r="XBN3" s="118"/>
      <c r="XBO3" s="118"/>
      <c r="XBP3" s="118"/>
      <c r="XBQ3" s="118"/>
      <c r="XBR3" s="118"/>
      <c r="XBS3" s="118"/>
      <c r="XBT3" s="118"/>
      <c r="XBU3" s="118"/>
      <c r="XBV3" s="118"/>
      <c r="XBW3" s="118"/>
      <c r="XBX3" s="118"/>
      <c r="XBY3" s="118"/>
      <c r="XBZ3" s="118"/>
      <c r="XCA3" s="118"/>
      <c r="XCB3" s="118"/>
      <c r="XCC3" s="118"/>
      <c r="XCD3" s="118"/>
      <c r="XCE3" s="118"/>
      <c r="XCF3" s="118"/>
      <c r="XCG3" s="118"/>
      <c r="XCH3" s="118"/>
      <c r="XCI3" s="118"/>
      <c r="XCJ3" s="118"/>
      <c r="XCK3" s="118"/>
      <c r="XCL3" s="118"/>
      <c r="XCM3" s="118"/>
      <c r="XCN3" s="118"/>
      <c r="XCO3" s="118"/>
      <c r="XCP3" s="118"/>
      <c r="XCQ3" s="118"/>
      <c r="XCR3" s="118"/>
      <c r="XCS3" s="118"/>
      <c r="XCT3" s="118"/>
      <c r="XCU3" s="118"/>
      <c r="XCV3" s="118"/>
      <c r="XCW3" s="118"/>
      <c r="XCX3" s="118"/>
      <c r="XCY3" s="118"/>
      <c r="XCZ3" s="118"/>
      <c r="XDA3" s="118"/>
      <c r="XDB3" s="118"/>
      <c r="XDC3" s="118"/>
      <c r="XDD3" s="118"/>
      <c r="XDE3" s="118"/>
      <c r="XDF3" s="118"/>
      <c r="XDG3" s="118"/>
      <c r="XDH3" s="118"/>
      <c r="XDI3" s="118"/>
      <c r="XDJ3" s="118"/>
      <c r="XDK3" s="118"/>
      <c r="XDL3" s="118"/>
      <c r="XDM3" s="118"/>
      <c r="XDN3" s="118"/>
      <c r="XDO3" s="118"/>
      <c r="XDP3" s="118"/>
      <c r="XDQ3" s="118"/>
      <c r="XDR3" s="118"/>
      <c r="XDS3" s="118"/>
      <c r="XDT3" s="118"/>
      <c r="XDU3" s="118"/>
      <c r="XDV3" s="118"/>
      <c r="XDW3" s="118"/>
      <c r="XDX3" s="118"/>
      <c r="XDY3" s="118"/>
      <c r="XDZ3" s="118"/>
      <c r="XEA3" s="118"/>
      <c r="XEB3" s="118"/>
      <c r="XEC3" s="118"/>
      <c r="XED3" s="118"/>
      <c r="XEE3" s="118"/>
      <c r="XEF3" s="118"/>
      <c r="XEG3" s="118"/>
      <c r="XEH3" s="118"/>
      <c r="XEI3" s="118"/>
      <c r="XEJ3" s="118"/>
      <c r="XEK3" s="118"/>
      <c r="XEL3" s="118"/>
      <c r="XEM3" s="118"/>
      <c r="XEN3" s="118"/>
      <c r="XEO3" s="118"/>
      <c r="XEP3" s="118"/>
      <c r="XEQ3" s="118"/>
      <c r="XER3" s="118"/>
      <c r="XES3" s="118"/>
      <c r="XET3" s="118"/>
      <c r="XEU3" s="118"/>
      <c r="XEV3" s="118"/>
      <c r="XEW3" s="118"/>
      <c r="XEX3" s="118"/>
      <c r="XEY3" s="118"/>
      <c r="XEZ3" s="118"/>
      <c r="XFA3" s="118"/>
      <c r="XFB3" s="118"/>
      <c r="XFC3" s="118"/>
      <c r="XFD3" s="118"/>
    </row>
    <row r="4" spans="1:8 16137:16384" ht="12.75" customHeight="1">
      <c r="A4" s="97" t="s">
        <v>1233</v>
      </c>
      <c r="WVQ4" s="118"/>
      <c r="WVR4" s="118"/>
      <c r="WVS4" s="118"/>
      <c r="WVT4" s="118"/>
      <c r="WVU4" s="118"/>
      <c r="WVV4" s="118"/>
      <c r="WVW4" s="118"/>
      <c r="WVX4" s="118"/>
      <c r="WVY4" s="118"/>
      <c r="WVZ4" s="118"/>
      <c r="WWA4" s="118"/>
      <c r="WWB4" s="118"/>
      <c r="WWC4" s="118"/>
      <c r="WWD4" s="118"/>
      <c r="WWE4" s="118"/>
      <c r="WWF4" s="118"/>
      <c r="WWG4" s="118"/>
      <c r="WWH4" s="118"/>
      <c r="WWI4" s="118"/>
      <c r="WWJ4" s="118"/>
      <c r="WWK4" s="118"/>
      <c r="WWL4" s="118"/>
      <c r="WWM4" s="118"/>
      <c r="WWN4" s="118"/>
      <c r="WWO4" s="118"/>
      <c r="WWP4" s="118"/>
      <c r="WWQ4" s="118"/>
      <c r="WWR4" s="118"/>
      <c r="WWS4" s="118"/>
      <c r="WWT4" s="118"/>
      <c r="WWU4" s="118"/>
      <c r="WWV4" s="118"/>
      <c r="WWW4" s="118"/>
      <c r="WWX4" s="118"/>
      <c r="WWY4" s="118"/>
      <c r="WWZ4" s="118"/>
      <c r="WXA4" s="118"/>
      <c r="WXB4" s="118"/>
      <c r="WXC4" s="118"/>
      <c r="WXD4" s="118"/>
      <c r="WXE4" s="118"/>
      <c r="WXF4" s="118"/>
      <c r="WXG4" s="118"/>
      <c r="WXH4" s="118"/>
      <c r="WXI4" s="118"/>
      <c r="WXJ4" s="118"/>
      <c r="WXK4" s="118"/>
      <c r="WXL4" s="118"/>
      <c r="WXM4" s="118"/>
      <c r="WXN4" s="118"/>
      <c r="WXO4" s="118"/>
      <c r="WXP4" s="118"/>
      <c r="WXQ4" s="118"/>
      <c r="WXR4" s="118"/>
      <c r="WXS4" s="118"/>
      <c r="WXT4" s="118"/>
      <c r="WXU4" s="118"/>
      <c r="WXV4" s="118"/>
      <c r="WXW4" s="118"/>
      <c r="WXX4" s="118"/>
      <c r="WXY4" s="118"/>
      <c r="WXZ4" s="118"/>
      <c r="WYA4" s="118"/>
      <c r="WYB4" s="118"/>
      <c r="WYC4" s="118"/>
      <c r="WYD4" s="118"/>
      <c r="WYE4" s="118"/>
      <c r="WYF4" s="118"/>
      <c r="WYG4" s="118"/>
      <c r="WYH4" s="118"/>
      <c r="WYI4" s="118"/>
      <c r="WYJ4" s="118"/>
      <c r="WYK4" s="118"/>
      <c r="WYL4" s="118"/>
      <c r="WYM4" s="118"/>
      <c r="WYN4" s="118"/>
      <c r="WYO4" s="118"/>
      <c r="WYP4" s="118"/>
      <c r="WYQ4" s="118"/>
      <c r="WYR4" s="118"/>
      <c r="WYS4" s="118"/>
      <c r="WYT4" s="118"/>
      <c r="WYU4" s="118"/>
      <c r="WYV4" s="118"/>
      <c r="WYW4" s="118"/>
      <c r="WYX4" s="118"/>
      <c r="WYY4" s="118"/>
      <c r="WYZ4" s="118"/>
      <c r="WZA4" s="118"/>
      <c r="WZB4" s="118"/>
      <c r="WZC4" s="118"/>
      <c r="WZD4" s="118"/>
      <c r="WZE4" s="118"/>
      <c r="WZF4" s="118"/>
      <c r="WZG4" s="118"/>
      <c r="WZH4" s="118"/>
      <c r="WZI4" s="118"/>
      <c r="WZJ4" s="118"/>
      <c r="WZK4" s="118"/>
      <c r="WZL4" s="118"/>
      <c r="WZM4" s="118"/>
      <c r="WZN4" s="118"/>
      <c r="WZO4" s="118"/>
      <c r="WZP4" s="118"/>
      <c r="WZQ4" s="118"/>
      <c r="WZR4" s="118"/>
      <c r="WZS4" s="118"/>
      <c r="WZT4" s="118"/>
      <c r="WZU4" s="118"/>
      <c r="WZV4" s="118"/>
      <c r="WZW4" s="118"/>
      <c r="WZX4" s="118"/>
      <c r="WZY4" s="118"/>
      <c r="WZZ4" s="118"/>
      <c r="XAA4" s="118"/>
      <c r="XAB4" s="118"/>
      <c r="XAC4" s="118"/>
      <c r="XAD4" s="118"/>
      <c r="XAE4" s="118"/>
      <c r="XAF4" s="118"/>
      <c r="XAG4" s="118"/>
      <c r="XAH4" s="118"/>
      <c r="XAI4" s="118"/>
      <c r="XAJ4" s="118"/>
      <c r="XAK4" s="118"/>
      <c r="XAL4" s="118"/>
      <c r="XAM4" s="118"/>
      <c r="XAN4" s="118"/>
      <c r="XAO4" s="118"/>
      <c r="XAP4" s="118"/>
      <c r="XAQ4" s="118"/>
      <c r="XAR4" s="118"/>
      <c r="XAS4" s="118"/>
      <c r="XAT4" s="118"/>
      <c r="XAU4" s="118"/>
      <c r="XAV4" s="118"/>
      <c r="XAW4" s="118"/>
      <c r="XAX4" s="118"/>
      <c r="XAY4" s="118"/>
      <c r="XAZ4" s="118"/>
      <c r="XBA4" s="118"/>
      <c r="XBB4" s="118"/>
      <c r="XBC4" s="118"/>
      <c r="XBD4" s="118"/>
      <c r="XBE4" s="118"/>
      <c r="XBF4" s="118"/>
      <c r="XBG4" s="118"/>
      <c r="XBH4" s="118"/>
      <c r="XBI4" s="118"/>
      <c r="XBJ4" s="118"/>
      <c r="XBK4" s="118"/>
      <c r="XBL4" s="118"/>
      <c r="XBM4" s="118"/>
      <c r="XBN4" s="118"/>
      <c r="XBO4" s="118"/>
      <c r="XBP4" s="118"/>
      <c r="XBQ4" s="118"/>
      <c r="XBR4" s="118"/>
      <c r="XBS4" s="118"/>
      <c r="XBT4" s="118"/>
      <c r="XBU4" s="118"/>
      <c r="XBV4" s="118"/>
      <c r="XBW4" s="118"/>
      <c r="XBX4" s="118"/>
      <c r="XBY4" s="118"/>
      <c r="XBZ4" s="118"/>
      <c r="XCA4" s="118"/>
      <c r="XCB4" s="118"/>
      <c r="XCC4" s="118"/>
      <c r="XCD4" s="118"/>
      <c r="XCE4" s="118"/>
      <c r="XCF4" s="118"/>
      <c r="XCG4" s="118"/>
      <c r="XCH4" s="118"/>
      <c r="XCI4" s="118"/>
      <c r="XCJ4" s="118"/>
      <c r="XCK4" s="118"/>
      <c r="XCL4" s="118"/>
      <c r="XCM4" s="118"/>
      <c r="XCN4" s="118"/>
      <c r="XCO4" s="118"/>
      <c r="XCP4" s="118"/>
      <c r="XCQ4" s="118"/>
      <c r="XCR4" s="118"/>
      <c r="XCS4" s="118"/>
      <c r="XCT4" s="118"/>
      <c r="XCU4" s="118"/>
      <c r="XCV4" s="118"/>
      <c r="XCW4" s="118"/>
      <c r="XCX4" s="118"/>
      <c r="XCY4" s="118"/>
      <c r="XCZ4" s="118"/>
      <c r="XDA4" s="118"/>
      <c r="XDB4" s="118"/>
      <c r="XDC4" s="118"/>
      <c r="XDD4" s="118"/>
      <c r="XDE4" s="118"/>
      <c r="XDF4" s="118"/>
      <c r="XDG4" s="118"/>
      <c r="XDH4" s="118"/>
      <c r="XDI4" s="118"/>
      <c r="XDJ4" s="118"/>
      <c r="XDK4" s="118"/>
      <c r="XDL4" s="118"/>
      <c r="XDM4" s="118"/>
      <c r="XDN4" s="118"/>
      <c r="XDO4" s="118"/>
      <c r="XDP4" s="118"/>
      <c r="XDQ4" s="118"/>
      <c r="XDR4" s="118"/>
      <c r="XDS4" s="118"/>
      <c r="XDT4" s="118"/>
      <c r="XDU4" s="118"/>
      <c r="XDV4" s="118"/>
      <c r="XDW4" s="118"/>
      <c r="XDX4" s="118"/>
      <c r="XDY4" s="118"/>
      <c r="XDZ4" s="118"/>
      <c r="XEA4" s="118"/>
      <c r="XEB4" s="118"/>
      <c r="XEC4" s="118"/>
      <c r="XED4" s="118"/>
      <c r="XEE4" s="118"/>
      <c r="XEF4" s="118"/>
      <c r="XEG4" s="118"/>
      <c r="XEH4" s="118"/>
      <c r="XEI4" s="118"/>
      <c r="XEJ4" s="118"/>
      <c r="XEK4" s="118"/>
      <c r="XEL4" s="118"/>
      <c r="XEM4" s="118"/>
      <c r="XEN4" s="118"/>
      <c r="XEO4" s="118"/>
      <c r="XEP4" s="118"/>
      <c r="XEQ4" s="118"/>
      <c r="XER4" s="118"/>
      <c r="XES4" s="118"/>
      <c r="XET4" s="118"/>
      <c r="XEU4" s="118"/>
      <c r="XEV4" s="118"/>
      <c r="XEW4" s="118"/>
      <c r="XEX4" s="118"/>
      <c r="XEY4" s="118"/>
      <c r="XEZ4" s="118"/>
      <c r="XFA4" s="118"/>
      <c r="XFB4" s="118"/>
      <c r="XFC4" s="118"/>
      <c r="XFD4" s="118"/>
    </row>
    <row r="5" spans="1:8 16137:16384" ht="12.75" customHeight="1">
      <c r="A5" s="134"/>
    </row>
    <row r="6" spans="1:8 16137:16384" ht="12.75" customHeight="1">
      <c r="A6" s="430" t="s">
        <v>1234</v>
      </c>
    </row>
    <row r="7" spans="1:8 16137:16384" ht="12.75" customHeight="1">
      <c r="A7" s="147"/>
      <c r="B7" s="96"/>
      <c r="C7" s="431"/>
      <c r="D7" s="431"/>
    </row>
    <row r="8" spans="1:8 16137:16384" ht="12.75" customHeight="1">
      <c r="A8" s="97" t="s">
        <v>49</v>
      </c>
    </row>
    <row r="9" spans="1:8 16137:16384" ht="12.75" customHeight="1">
      <c r="A9" s="432"/>
    </row>
    <row r="10" spans="1:8 16137:16384" ht="12.75" customHeight="1">
      <c r="A10" s="433"/>
      <c r="B10" s="434"/>
      <c r="C10" s="433"/>
      <c r="D10" s="433"/>
      <c r="E10" s="433"/>
      <c r="F10" s="433"/>
      <c r="G10" s="433"/>
      <c r="H10" s="433"/>
    </row>
    <row r="11" spans="1:8 16137:16384" s="137" customFormat="1" ht="12.75" customHeight="1">
      <c r="A11" s="435" t="s">
        <v>430</v>
      </c>
      <c r="B11" s="435" t="s">
        <v>608</v>
      </c>
      <c r="C11" s="436" t="s">
        <v>1122</v>
      </c>
      <c r="D11" s="436" t="s">
        <v>1235</v>
      </c>
      <c r="E11" s="436" t="s">
        <v>1236</v>
      </c>
      <c r="F11" s="435" t="s">
        <v>1237</v>
      </c>
      <c r="G11" s="435" t="s">
        <v>1238</v>
      </c>
      <c r="H11" s="437" t="s">
        <v>1239</v>
      </c>
      <c r="WVQ11" s="96"/>
      <c r="WVR11" s="96"/>
      <c r="WVS11" s="96"/>
      <c r="WVT11" s="96"/>
      <c r="WVU11" s="96"/>
      <c r="WVV11" s="96"/>
      <c r="WVW11" s="96"/>
      <c r="WVX11" s="96"/>
      <c r="WVY11" s="96"/>
      <c r="WVZ11" s="96"/>
      <c r="WWA11" s="96"/>
      <c r="WWB11" s="96"/>
      <c r="WWC11" s="96"/>
      <c r="WWD11" s="96"/>
      <c r="WWE11" s="96"/>
      <c r="WWF11" s="96"/>
      <c r="WWG11" s="96"/>
      <c r="WWH11" s="96"/>
      <c r="WWI11" s="96"/>
      <c r="WWJ11" s="96"/>
      <c r="WWK11" s="96"/>
      <c r="WWL11" s="96"/>
      <c r="WWM11" s="96"/>
      <c r="WWN11" s="96"/>
      <c r="WWO11" s="96"/>
      <c r="WWP11" s="96"/>
      <c r="WWQ11" s="96"/>
      <c r="WWR11" s="96"/>
      <c r="WWS11" s="96"/>
      <c r="WWT11" s="96"/>
      <c r="WWU11" s="96"/>
      <c r="WWV11" s="96"/>
      <c r="WWW11" s="96"/>
      <c r="WWX11" s="96"/>
      <c r="WWY11" s="96"/>
      <c r="WWZ11" s="96"/>
      <c r="WXA11" s="96"/>
      <c r="WXB11" s="96"/>
      <c r="WXC11" s="96"/>
      <c r="WXD11" s="96"/>
      <c r="WXE11" s="96"/>
      <c r="WXF11" s="96"/>
      <c r="WXG11" s="96"/>
      <c r="WXH11" s="96"/>
      <c r="WXI11" s="96"/>
      <c r="WXJ11" s="96"/>
      <c r="WXK11" s="96"/>
      <c r="WXL11" s="96"/>
      <c r="WXM11" s="96"/>
      <c r="WXN11" s="96"/>
      <c r="WXO11" s="96"/>
      <c r="WXP11" s="96"/>
      <c r="WXQ11" s="96"/>
      <c r="WXR11" s="96"/>
      <c r="WXS11" s="96"/>
      <c r="WXT11" s="96"/>
      <c r="WXU11" s="96"/>
      <c r="WXV11" s="96"/>
      <c r="WXW11" s="96"/>
      <c r="WXX11" s="96"/>
      <c r="WXY11" s="96"/>
      <c r="WXZ11" s="96"/>
      <c r="WYA11" s="96"/>
      <c r="WYB11" s="96"/>
      <c r="WYC11" s="96"/>
      <c r="WYD11" s="96"/>
      <c r="WYE11" s="96"/>
      <c r="WYF11" s="96"/>
      <c r="WYG11" s="96"/>
      <c r="WYH11" s="96"/>
      <c r="WYI11" s="96"/>
      <c r="WYJ11" s="96"/>
      <c r="WYK11" s="96"/>
      <c r="WYL11" s="96"/>
      <c r="WYM11" s="96"/>
      <c r="WYN11" s="96"/>
      <c r="WYO11" s="96"/>
      <c r="WYP11" s="96"/>
      <c r="WYQ11" s="96"/>
      <c r="WYR11" s="96"/>
      <c r="WYS11" s="96"/>
      <c r="WYT11" s="96"/>
      <c r="WYU11" s="96"/>
      <c r="WYV11" s="96"/>
      <c r="WYW11" s="96"/>
      <c r="WYX11" s="96"/>
      <c r="WYY11" s="96"/>
      <c r="WYZ11" s="96"/>
      <c r="WZA11" s="96"/>
      <c r="WZB11" s="96"/>
      <c r="WZC11" s="96"/>
      <c r="WZD11" s="96"/>
      <c r="WZE11" s="96"/>
      <c r="WZF11" s="96"/>
      <c r="WZG11" s="96"/>
      <c r="WZH11" s="96"/>
      <c r="WZI11" s="96"/>
      <c r="WZJ11" s="96"/>
      <c r="WZK11" s="96"/>
      <c r="WZL11" s="96"/>
      <c r="WZM11" s="96"/>
      <c r="WZN11" s="96"/>
      <c r="WZO11" s="96"/>
      <c r="WZP11" s="96"/>
      <c r="WZQ11" s="96"/>
      <c r="WZR11" s="96"/>
      <c r="WZS11" s="96"/>
      <c r="WZT11" s="96"/>
      <c r="WZU11" s="96"/>
      <c r="WZV11" s="96"/>
      <c r="WZW11" s="96"/>
      <c r="WZX11" s="96"/>
      <c r="WZY11" s="96"/>
      <c r="WZZ11" s="96"/>
      <c r="XAA11" s="96"/>
      <c r="XAB11" s="96"/>
      <c r="XAC11" s="96"/>
      <c r="XAD11" s="96"/>
      <c r="XAE11" s="96"/>
      <c r="XAF11" s="96"/>
      <c r="XAG11" s="96"/>
      <c r="XAH11" s="96"/>
      <c r="XAI11" s="96"/>
      <c r="XAJ11" s="96"/>
      <c r="XAK11" s="96"/>
      <c r="XAL11" s="96"/>
      <c r="XAM11" s="96"/>
      <c r="XAN11" s="96"/>
      <c r="XAO11" s="96"/>
      <c r="XAP11" s="96"/>
      <c r="XAQ11" s="96"/>
      <c r="XAR11" s="96"/>
      <c r="XAS11" s="96"/>
      <c r="XAT11" s="96"/>
      <c r="XAU11" s="96"/>
      <c r="XAV11" s="96"/>
      <c r="XAW11" s="96"/>
      <c r="XAX11" s="96"/>
      <c r="XAY11" s="96"/>
      <c r="XAZ11" s="96"/>
      <c r="XBA11" s="96"/>
      <c r="XBB11" s="96"/>
      <c r="XBC11" s="96"/>
      <c r="XBD11" s="96"/>
      <c r="XBE11" s="96"/>
      <c r="XBF11" s="96"/>
      <c r="XBG11" s="96"/>
      <c r="XBH11" s="96"/>
      <c r="XBI11" s="96"/>
      <c r="XBJ11" s="96"/>
      <c r="XBK11" s="96"/>
      <c r="XBL11" s="96"/>
      <c r="XBM11" s="96"/>
      <c r="XBN11" s="96"/>
      <c r="XBO11" s="96"/>
      <c r="XBP11" s="96"/>
      <c r="XBQ11" s="96"/>
      <c r="XBR11" s="96"/>
      <c r="XBS11" s="96"/>
      <c r="XBT11" s="96"/>
      <c r="XBU11" s="96"/>
      <c r="XBV11" s="96"/>
      <c r="XBW11" s="96"/>
      <c r="XBX11" s="96"/>
      <c r="XBY11" s="96"/>
      <c r="XBZ11" s="96"/>
      <c r="XCA11" s="96"/>
      <c r="XCB11" s="96"/>
      <c r="XCC11" s="96"/>
      <c r="XCD11" s="96"/>
      <c r="XCE11" s="96"/>
      <c r="XCF11" s="96"/>
      <c r="XCG11" s="96"/>
      <c r="XCH11" s="96"/>
      <c r="XCI11" s="96"/>
      <c r="XCJ11" s="96"/>
      <c r="XCK11" s="96"/>
      <c r="XCL11" s="96"/>
      <c r="XCM11" s="96"/>
      <c r="XCN11" s="96"/>
      <c r="XCO11" s="96"/>
      <c r="XCP11" s="96"/>
      <c r="XCQ11" s="96"/>
      <c r="XCR11" s="96"/>
      <c r="XCS11" s="96"/>
      <c r="XCT11" s="96"/>
      <c r="XCU11" s="96"/>
      <c r="XCV11" s="96"/>
      <c r="XCW11" s="96"/>
      <c r="XCX11" s="96"/>
      <c r="XCY11" s="96"/>
      <c r="XCZ11" s="96"/>
      <c r="XDA11" s="96"/>
      <c r="XDB11" s="96"/>
      <c r="XDC11" s="96"/>
      <c r="XDD11" s="96"/>
      <c r="XDE11" s="96"/>
      <c r="XDF11" s="96"/>
      <c r="XDG11" s="96"/>
      <c r="XDH11" s="96"/>
      <c r="XDI11" s="96"/>
      <c r="XDJ11" s="96"/>
      <c r="XDK11" s="96"/>
      <c r="XDL11" s="96"/>
      <c r="XDM11" s="96"/>
      <c r="XDN11" s="96"/>
      <c r="XDO11" s="96"/>
      <c r="XDP11" s="96"/>
      <c r="XDQ11" s="96"/>
      <c r="XDR11" s="96"/>
      <c r="XDS11" s="96"/>
      <c r="XDT11" s="96"/>
      <c r="XDU11" s="96"/>
      <c r="XDV11" s="96"/>
      <c r="XDW11" s="96"/>
      <c r="XDX11" s="96"/>
      <c r="XDY11" s="96"/>
      <c r="XDZ11" s="96"/>
      <c r="XEA11" s="96"/>
      <c r="XEB11" s="96"/>
      <c r="XEC11" s="96"/>
      <c r="XED11" s="96"/>
      <c r="XEE11" s="96"/>
      <c r="XEF11" s="96"/>
      <c r="XEG11" s="96"/>
      <c r="XEH11" s="96"/>
      <c r="XEI11" s="96"/>
      <c r="XEJ11" s="96"/>
      <c r="XEK11" s="96"/>
      <c r="XEL11" s="96"/>
      <c r="XEM11" s="96"/>
      <c r="XEN11" s="96"/>
      <c r="XEO11" s="96"/>
      <c r="XEP11" s="96"/>
      <c r="XEQ11" s="96"/>
      <c r="XER11" s="96"/>
      <c r="XES11" s="96"/>
      <c r="XET11" s="96"/>
      <c r="XEU11" s="96"/>
      <c r="XEV11" s="96"/>
      <c r="XEW11" s="96"/>
      <c r="XEX11" s="96"/>
      <c r="XEY11" s="96"/>
      <c r="XEZ11" s="96"/>
      <c r="XFA11" s="96"/>
      <c r="XFB11" s="96"/>
      <c r="XFC11" s="96"/>
      <c r="XFD11" s="96"/>
    </row>
    <row r="12" spans="1:8 16137:16384" s="137" customFormat="1" ht="12.75" customHeight="1">
      <c r="A12" s="438" t="s">
        <v>1240</v>
      </c>
      <c r="B12" s="140" t="s">
        <v>1241</v>
      </c>
      <c r="C12" s="171" t="s">
        <v>1242</v>
      </c>
      <c r="D12" s="439">
        <v>33.54</v>
      </c>
      <c r="E12" s="439">
        <v>13</v>
      </c>
      <c r="F12" s="439">
        <v>5.6</v>
      </c>
      <c r="G12" s="440">
        <v>6900</v>
      </c>
      <c r="H12" s="441">
        <v>2008</v>
      </c>
      <c r="WVQ12" s="96"/>
      <c r="WVR12" s="96"/>
      <c r="WVS12" s="96"/>
      <c r="WVT12" s="96"/>
      <c r="WVU12" s="96"/>
      <c r="WVV12" s="96"/>
      <c r="WVW12" s="96"/>
      <c r="WVX12" s="96"/>
      <c r="WVY12" s="96"/>
      <c r="WVZ12" s="96"/>
      <c r="WWA12" s="96"/>
      <c r="WWB12" s="96"/>
      <c r="WWC12" s="96"/>
      <c r="WWD12" s="96"/>
      <c r="WWE12" s="96"/>
      <c r="WWF12" s="96"/>
      <c r="WWG12" s="96"/>
      <c r="WWH12" s="96"/>
      <c r="WWI12" s="96"/>
      <c r="WWJ12" s="96"/>
      <c r="WWK12" s="96"/>
      <c r="WWL12" s="96"/>
      <c r="WWM12" s="96"/>
      <c r="WWN12" s="96"/>
      <c r="WWO12" s="96"/>
      <c r="WWP12" s="96"/>
      <c r="WWQ12" s="96"/>
      <c r="WWR12" s="96"/>
      <c r="WWS12" s="96"/>
      <c r="WWT12" s="96"/>
      <c r="WWU12" s="96"/>
      <c r="WWV12" s="96"/>
      <c r="WWW12" s="96"/>
      <c r="WWX12" s="96"/>
      <c r="WWY12" s="96"/>
      <c r="WWZ12" s="96"/>
      <c r="WXA12" s="96"/>
      <c r="WXB12" s="96"/>
      <c r="WXC12" s="96"/>
      <c r="WXD12" s="96"/>
      <c r="WXE12" s="96"/>
      <c r="WXF12" s="96"/>
      <c r="WXG12" s="96"/>
      <c r="WXH12" s="96"/>
      <c r="WXI12" s="96"/>
      <c r="WXJ12" s="96"/>
      <c r="WXK12" s="96"/>
      <c r="WXL12" s="96"/>
      <c r="WXM12" s="96"/>
      <c r="WXN12" s="96"/>
      <c r="WXO12" s="96"/>
      <c r="WXP12" s="96"/>
      <c r="WXQ12" s="96"/>
      <c r="WXR12" s="96"/>
      <c r="WXS12" s="96"/>
      <c r="WXT12" s="96"/>
      <c r="WXU12" s="96"/>
      <c r="WXV12" s="96"/>
      <c r="WXW12" s="96"/>
      <c r="WXX12" s="96"/>
      <c r="WXY12" s="96"/>
      <c r="WXZ12" s="96"/>
      <c r="WYA12" s="96"/>
      <c r="WYB12" s="96"/>
      <c r="WYC12" s="96"/>
      <c r="WYD12" s="96"/>
      <c r="WYE12" s="96"/>
      <c r="WYF12" s="96"/>
      <c r="WYG12" s="96"/>
      <c r="WYH12" s="96"/>
      <c r="WYI12" s="96"/>
      <c r="WYJ12" s="96"/>
      <c r="WYK12" s="96"/>
      <c r="WYL12" s="96"/>
      <c r="WYM12" s="96"/>
      <c r="WYN12" s="96"/>
      <c r="WYO12" s="96"/>
      <c r="WYP12" s="96"/>
      <c r="WYQ12" s="96"/>
      <c r="WYR12" s="96"/>
      <c r="WYS12" s="96"/>
      <c r="WYT12" s="96"/>
      <c r="WYU12" s="96"/>
      <c r="WYV12" s="96"/>
      <c r="WYW12" s="96"/>
      <c r="WYX12" s="96"/>
      <c r="WYY12" s="96"/>
      <c r="WYZ12" s="96"/>
      <c r="WZA12" s="96"/>
      <c r="WZB12" s="96"/>
      <c r="WZC12" s="96"/>
      <c r="WZD12" s="96"/>
      <c r="WZE12" s="96"/>
      <c r="WZF12" s="96"/>
      <c r="WZG12" s="96"/>
      <c r="WZH12" s="96"/>
      <c r="WZI12" s="96"/>
      <c r="WZJ12" s="96"/>
      <c r="WZK12" s="96"/>
      <c r="WZL12" s="96"/>
      <c r="WZM12" s="96"/>
      <c r="WZN12" s="96"/>
      <c r="WZO12" s="96"/>
      <c r="WZP12" s="96"/>
      <c r="WZQ12" s="96"/>
      <c r="WZR12" s="96"/>
      <c r="WZS12" s="96"/>
      <c r="WZT12" s="96"/>
      <c r="WZU12" s="96"/>
      <c r="WZV12" s="96"/>
      <c r="WZW12" s="96"/>
      <c r="WZX12" s="96"/>
      <c r="WZY12" s="96"/>
      <c r="WZZ12" s="96"/>
      <c r="XAA12" s="96"/>
      <c r="XAB12" s="96"/>
      <c r="XAC12" s="96"/>
      <c r="XAD12" s="96"/>
      <c r="XAE12" s="96"/>
      <c r="XAF12" s="96"/>
      <c r="XAG12" s="96"/>
      <c r="XAH12" s="96"/>
      <c r="XAI12" s="96"/>
      <c r="XAJ12" s="96"/>
      <c r="XAK12" s="96"/>
      <c r="XAL12" s="96"/>
      <c r="XAM12" s="96"/>
      <c r="XAN12" s="96"/>
      <c r="XAO12" s="96"/>
      <c r="XAP12" s="96"/>
      <c r="XAQ12" s="96"/>
      <c r="XAR12" s="96"/>
      <c r="XAS12" s="96"/>
      <c r="XAT12" s="96"/>
      <c r="XAU12" s="96"/>
      <c r="XAV12" s="96"/>
      <c r="XAW12" s="96"/>
      <c r="XAX12" s="96"/>
      <c r="XAY12" s="96"/>
      <c r="XAZ12" s="96"/>
      <c r="XBA12" s="96"/>
      <c r="XBB12" s="96"/>
      <c r="XBC12" s="96"/>
      <c r="XBD12" s="96"/>
      <c r="XBE12" s="96"/>
      <c r="XBF12" s="96"/>
      <c r="XBG12" s="96"/>
      <c r="XBH12" s="96"/>
      <c r="XBI12" s="96"/>
      <c r="XBJ12" s="96"/>
      <c r="XBK12" s="96"/>
      <c r="XBL12" s="96"/>
      <c r="XBM12" s="96"/>
      <c r="XBN12" s="96"/>
      <c r="XBO12" s="96"/>
      <c r="XBP12" s="96"/>
      <c r="XBQ12" s="96"/>
      <c r="XBR12" s="96"/>
      <c r="XBS12" s="96"/>
      <c r="XBT12" s="96"/>
      <c r="XBU12" s="96"/>
      <c r="XBV12" s="96"/>
      <c r="XBW12" s="96"/>
      <c r="XBX12" s="96"/>
      <c r="XBY12" s="96"/>
      <c r="XBZ12" s="96"/>
      <c r="XCA12" s="96"/>
      <c r="XCB12" s="96"/>
      <c r="XCC12" s="96"/>
      <c r="XCD12" s="96"/>
      <c r="XCE12" s="96"/>
      <c r="XCF12" s="96"/>
      <c r="XCG12" s="96"/>
      <c r="XCH12" s="96"/>
      <c r="XCI12" s="96"/>
      <c r="XCJ12" s="96"/>
      <c r="XCK12" s="96"/>
      <c r="XCL12" s="96"/>
      <c r="XCM12" s="96"/>
      <c r="XCN12" s="96"/>
      <c r="XCO12" s="96"/>
      <c r="XCP12" s="96"/>
      <c r="XCQ12" s="96"/>
      <c r="XCR12" s="96"/>
      <c r="XCS12" s="96"/>
      <c r="XCT12" s="96"/>
      <c r="XCU12" s="96"/>
      <c r="XCV12" s="96"/>
      <c r="XCW12" s="96"/>
      <c r="XCX12" s="96"/>
      <c r="XCY12" s="96"/>
      <c r="XCZ12" s="96"/>
      <c r="XDA12" s="96"/>
      <c r="XDB12" s="96"/>
      <c r="XDC12" s="96"/>
      <c r="XDD12" s="96"/>
      <c r="XDE12" s="96"/>
      <c r="XDF12" s="96"/>
      <c r="XDG12" s="96"/>
      <c r="XDH12" s="96"/>
      <c r="XDI12" s="96"/>
      <c r="XDJ12" s="96"/>
      <c r="XDK12" s="96"/>
      <c r="XDL12" s="96"/>
      <c r="XDM12" s="96"/>
      <c r="XDN12" s="96"/>
      <c r="XDO12" s="96"/>
      <c r="XDP12" s="96"/>
      <c r="XDQ12" s="96"/>
      <c r="XDR12" s="96"/>
      <c r="XDS12" s="96"/>
      <c r="XDT12" s="96"/>
      <c r="XDU12" s="96"/>
      <c r="XDV12" s="96"/>
      <c r="XDW12" s="96"/>
      <c r="XDX12" s="96"/>
      <c r="XDY12" s="96"/>
      <c r="XDZ12" s="96"/>
      <c r="XEA12" s="96"/>
      <c r="XEB12" s="96"/>
      <c r="XEC12" s="96"/>
      <c r="XED12" s="96"/>
      <c r="XEE12" s="96"/>
      <c r="XEF12" s="96"/>
      <c r="XEG12" s="96"/>
      <c r="XEH12" s="96"/>
      <c r="XEI12" s="96"/>
      <c r="XEJ12" s="96"/>
      <c r="XEK12" s="96"/>
      <c r="XEL12" s="96"/>
      <c r="XEM12" s="96"/>
      <c r="XEN12" s="96"/>
      <c r="XEO12" s="96"/>
      <c r="XEP12" s="96"/>
      <c r="XEQ12" s="96"/>
      <c r="XER12" s="96"/>
      <c r="XES12" s="96"/>
      <c r="XET12" s="96"/>
      <c r="XEU12" s="96"/>
      <c r="XEV12" s="96"/>
      <c r="XEW12" s="96"/>
      <c r="XEX12" s="96"/>
      <c r="XEY12" s="96"/>
      <c r="XEZ12" s="96"/>
      <c r="XFA12" s="96"/>
      <c r="XFB12" s="96"/>
      <c r="XFC12" s="96"/>
      <c r="XFD12" s="96"/>
    </row>
    <row r="13" spans="1:8 16137:16384" s="118" customFormat="1" ht="12.75" customHeight="1">
      <c r="A13" s="438" t="s">
        <v>1243</v>
      </c>
      <c r="B13" s="140" t="s">
        <v>1241</v>
      </c>
      <c r="C13" s="171" t="s">
        <v>1242</v>
      </c>
      <c r="D13" s="439">
        <v>29.5</v>
      </c>
      <c r="E13" s="439">
        <v>11</v>
      </c>
      <c r="F13" s="439">
        <v>4</v>
      </c>
      <c r="G13" s="440">
        <v>5230</v>
      </c>
      <c r="H13" s="441">
        <v>2002</v>
      </c>
      <c r="WVQ13" s="96"/>
      <c r="WVR13" s="96"/>
      <c r="WVS13" s="96"/>
      <c r="WVT13" s="96"/>
      <c r="WVU13" s="96"/>
      <c r="WVV13" s="96"/>
      <c r="WVW13" s="96"/>
      <c r="WVX13" s="96"/>
      <c r="WVY13" s="96"/>
      <c r="WVZ13" s="96"/>
      <c r="WWA13" s="96"/>
      <c r="WWB13" s="96"/>
      <c r="WWC13" s="96"/>
      <c r="WWD13" s="96"/>
      <c r="WWE13" s="96"/>
      <c r="WWF13" s="96"/>
      <c r="WWG13" s="96"/>
      <c r="WWH13" s="96"/>
      <c r="WWI13" s="96"/>
      <c r="WWJ13" s="96"/>
      <c r="WWK13" s="96"/>
      <c r="WWL13" s="96"/>
      <c r="WWM13" s="96"/>
      <c r="WWN13" s="96"/>
      <c r="WWO13" s="96"/>
      <c r="WWP13" s="96"/>
      <c r="WWQ13" s="96"/>
      <c r="WWR13" s="96"/>
      <c r="WWS13" s="96"/>
      <c r="WWT13" s="96"/>
      <c r="WWU13" s="96"/>
      <c r="WWV13" s="96"/>
      <c r="WWW13" s="96"/>
      <c r="WWX13" s="96"/>
      <c r="WWY13" s="96"/>
      <c r="WWZ13" s="96"/>
      <c r="WXA13" s="96"/>
      <c r="WXB13" s="96"/>
      <c r="WXC13" s="96"/>
      <c r="WXD13" s="96"/>
      <c r="WXE13" s="96"/>
      <c r="WXF13" s="96"/>
      <c r="WXG13" s="96"/>
      <c r="WXH13" s="96"/>
      <c r="WXI13" s="96"/>
      <c r="WXJ13" s="96"/>
      <c r="WXK13" s="96"/>
      <c r="WXL13" s="96"/>
      <c r="WXM13" s="96"/>
      <c r="WXN13" s="96"/>
      <c r="WXO13" s="96"/>
      <c r="WXP13" s="96"/>
      <c r="WXQ13" s="96"/>
      <c r="WXR13" s="96"/>
      <c r="WXS13" s="96"/>
      <c r="WXT13" s="96"/>
      <c r="WXU13" s="96"/>
      <c r="WXV13" s="96"/>
      <c r="WXW13" s="96"/>
      <c r="WXX13" s="96"/>
      <c r="WXY13" s="96"/>
      <c r="WXZ13" s="96"/>
      <c r="WYA13" s="96"/>
      <c r="WYB13" s="96"/>
      <c r="WYC13" s="96"/>
      <c r="WYD13" s="96"/>
      <c r="WYE13" s="96"/>
      <c r="WYF13" s="96"/>
      <c r="WYG13" s="96"/>
      <c r="WYH13" s="96"/>
      <c r="WYI13" s="96"/>
      <c r="WYJ13" s="96"/>
      <c r="WYK13" s="96"/>
      <c r="WYL13" s="96"/>
      <c r="WYM13" s="96"/>
      <c r="WYN13" s="96"/>
      <c r="WYO13" s="96"/>
      <c r="WYP13" s="96"/>
      <c r="WYQ13" s="96"/>
      <c r="WYR13" s="96"/>
      <c r="WYS13" s="96"/>
      <c r="WYT13" s="96"/>
      <c r="WYU13" s="96"/>
      <c r="WYV13" s="96"/>
      <c r="WYW13" s="96"/>
      <c r="WYX13" s="96"/>
      <c r="WYY13" s="96"/>
      <c r="WYZ13" s="96"/>
      <c r="WZA13" s="96"/>
      <c r="WZB13" s="96"/>
      <c r="WZC13" s="96"/>
      <c r="WZD13" s="96"/>
      <c r="WZE13" s="96"/>
      <c r="WZF13" s="96"/>
      <c r="WZG13" s="96"/>
      <c r="WZH13" s="96"/>
      <c r="WZI13" s="96"/>
      <c r="WZJ13" s="96"/>
      <c r="WZK13" s="96"/>
      <c r="WZL13" s="96"/>
      <c r="WZM13" s="96"/>
      <c r="WZN13" s="96"/>
      <c r="WZO13" s="96"/>
      <c r="WZP13" s="96"/>
      <c r="WZQ13" s="96"/>
      <c r="WZR13" s="96"/>
      <c r="WZS13" s="96"/>
      <c r="WZT13" s="96"/>
      <c r="WZU13" s="96"/>
      <c r="WZV13" s="96"/>
      <c r="WZW13" s="96"/>
      <c r="WZX13" s="96"/>
      <c r="WZY13" s="96"/>
      <c r="WZZ13" s="96"/>
      <c r="XAA13" s="96"/>
      <c r="XAB13" s="96"/>
      <c r="XAC13" s="96"/>
      <c r="XAD13" s="96"/>
      <c r="XAE13" s="96"/>
      <c r="XAF13" s="96"/>
      <c r="XAG13" s="96"/>
      <c r="XAH13" s="96"/>
      <c r="XAI13" s="96"/>
      <c r="XAJ13" s="96"/>
      <c r="XAK13" s="96"/>
      <c r="XAL13" s="96"/>
      <c r="XAM13" s="96"/>
      <c r="XAN13" s="96"/>
      <c r="XAO13" s="96"/>
      <c r="XAP13" s="96"/>
      <c r="XAQ13" s="96"/>
      <c r="XAR13" s="96"/>
      <c r="XAS13" s="96"/>
      <c r="XAT13" s="96"/>
      <c r="XAU13" s="96"/>
      <c r="XAV13" s="96"/>
      <c r="XAW13" s="96"/>
      <c r="XAX13" s="96"/>
      <c r="XAY13" s="96"/>
      <c r="XAZ13" s="96"/>
      <c r="XBA13" s="96"/>
      <c r="XBB13" s="96"/>
      <c r="XBC13" s="96"/>
      <c r="XBD13" s="96"/>
      <c r="XBE13" s="96"/>
      <c r="XBF13" s="96"/>
      <c r="XBG13" s="96"/>
      <c r="XBH13" s="96"/>
      <c r="XBI13" s="96"/>
      <c r="XBJ13" s="96"/>
      <c r="XBK13" s="96"/>
      <c r="XBL13" s="96"/>
      <c r="XBM13" s="96"/>
      <c r="XBN13" s="96"/>
      <c r="XBO13" s="96"/>
      <c r="XBP13" s="96"/>
      <c r="XBQ13" s="96"/>
      <c r="XBR13" s="96"/>
      <c r="XBS13" s="96"/>
      <c r="XBT13" s="96"/>
      <c r="XBU13" s="96"/>
      <c r="XBV13" s="96"/>
      <c r="XBW13" s="96"/>
      <c r="XBX13" s="96"/>
      <c r="XBY13" s="96"/>
      <c r="XBZ13" s="96"/>
      <c r="XCA13" s="96"/>
      <c r="XCB13" s="96"/>
      <c r="XCC13" s="96"/>
      <c r="XCD13" s="96"/>
      <c r="XCE13" s="96"/>
      <c r="XCF13" s="96"/>
      <c r="XCG13" s="96"/>
      <c r="XCH13" s="96"/>
      <c r="XCI13" s="96"/>
      <c r="XCJ13" s="96"/>
      <c r="XCK13" s="96"/>
      <c r="XCL13" s="96"/>
      <c r="XCM13" s="96"/>
      <c r="XCN13" s="96"/>
      <c r="XCO13" s="96"/>
      <c r="XCP13" s="96"/>
      <c r="XCQ13" s="96"/>
      <c r="XCR13" s="96"/>
      <c r="XCS13" s="96"/>
      <c r="XCT13" s="96"/>
      <c r="XCU13" s="96"/>
      <c r="XCV13" s="96"/>
      <c r="XCW13" s="96"/>
      <c r="XCX13" s="96"/>
      <c r="XCY13" s="96"/>
      <c r="XCZ13" s="96"/>
      <c r="XDA13" s="96"/>
      <c r="XDB13" s="96"/>
      <c r="XDC13" s="96"/>
      <c r="XDD13" s="96"/>
      <c r="XDE13" s="96"/>
      <c r="XDF13" s="96"/>
      <c r="XDG13" s="96"/>
      <c r="XDH13" s="96"/>
      <c r="XDI13" s="96"/>
      <c r="XDJ13" s="96"/>
      <c r="XDK13" s="96"/>
      <c r="XDL13" s="96"/>
      <c r="XDM13" s="96"/>
      <c r="XDN13" s="96"/>
      <c r="XDO13" s="96"/>
      <c r="XDP13" s="96"/>
      <c r="XDQ13" s="96"/>
      <c r="XDR13" s="96"/>
      <c r="XDS13" s="96"/>
      <c r="XDT13" s="96"/>
      <c r="XDU13" s="96"/>
      <c r="XDV13" s="96"/>
      <c r="XDW13" s="96"/>
      <c r="XDX13" s="96"/>
      <c r="XDY13" s="96"/>
      <c r="XDZ13" s="96"/>
      <c r="XEA13" s="96"/>
      <c r="XEB13" s="96"/>
      <c r="XEC13" s="96"/>
      <c r="XED13" s="96"/>
      <c r="XEE13" s="96"/>
      <c r="XEF13" s="96"/>
      <c r="XEG13" s="96"/>
      <c r="XEH13" s="96"/>
      <c r="XEI13" s="96"/>
      <c r="XEJ13" s="96"/>
      <c r="XEK13" s="96"/>
      <c r="XEL13" s="96"/>
      <c r="XEM13" s="96"/>
      <c r="XEN13" s="96"/>
      <c r="XEO13" s="96"/>
      <c r="XEP13" s="96"/>
      <c r="XEQ13" s="96"/>
      <c r="XER13" s="96"/>
      <c r="XES13" s="96"/>
      <c r="XET13" s="96"/>
      <c r="XEU13" s="96"/>
      <c r="XEV13" s="96"/>
      <c r="XEW13" s="96"/>
      <c r="XEX13" s="96"/>
      <c r="XEY13" s="96"/>
      <c r="XEZ13" s="96"/>
      <c r="XFA13" s="96"/>
      <c r="XFB13" s="96"/>
      <c r="XFC13" s="96"/>
      <c r="XFD13" s="96"/>
    </row>
    <row r="14" spans="1:8 16137:16384" s="118" customFormat="1" ht="12.75" customHeight="1">
      <c r="A14" s="438" t="s">
        <v>1244</v>
      </c>
      <c r="B14" s="140" t="s">
        <v>1241</v>
      </c>
      <c r="C14" s="442" t="s">
        <v>1242</v>
      </c>
      <c r="D14" s="439">
        <v>18.7</v>
      </c>
      <c r="E14" s="439">
        <v>8</v>
      </c>
      <c r="F14" s="439">
        <v>2.69</v>
      </c>
      <c r="G14" s="440">
        <v>1176</v>
      </c>
      <c r="H14" s="441">
        <v>2022</v>
      </c>
      <c r="WVQ14" s="96"/>
      <c r="WVR14" s="96"/>
      <c r="WVS14" s="96"/>
      <c r="WVT14" s="96"/>
      <c r="WVU14" s="96"/>
      <c r="WVV14" s="96"/>
      <c r="WVW14" s="96"/>
      <c r="WVX14" s="96"/>
      <c r="WVY14" s="96"/>
      <c r="WVZ14" s="96"/>
      <c r="WWA14" s="96"/>
      <c r="WWB14" s="96"/>
      <c r="WWC14" s="96"/>
      <c r="WWD14" s="96"/>
      <c r="WWE14" s="96"/>
      <c r="WWF14" s="96"/>
      <c r="WWG14" s="96"/>
      <c r="WWH14" s="96"/>
      <c r="WWI14" s="96"/>
      <c r="WWJ14" s="96"/>
      <c r="WWK14" s="96"/>
      <c r="WWL14" s="96"/>
      <c r="WWM14" s="96"/>
      <c r="WWN14" s="96"/>
      <c r="WWO14" s="96"/>
      <c r="WWP14" s="96"/>
      <c r="WWQ14" s="96"/>
      <c r="WWR14" s="96"/>
      <c r="WWS14" s="96"/>
      <c r="WWT14" s="96"/>
      <c r="WWU14" s="96"/>
      <c r="WWV14" s="96"/>
      <c r="WWW14" s="96"/>
      <c r="WWX14" s="96"/>
      <c r="WWY14" s="96"/>
      <c r="WWZ14" s="96"/>
      <c r="WXA14" s="96"/>
      <c r="WXB14" s="96"/>
      <c r="WXC14" s="96"/>
      <c r="WXD14" s="96"/>
      <c r="WXE14" s="96"/>
      <c r="WXF14" s="96"/>
      <c r="WXG14" s="96"/>
      <c r="WXH14" s="96"/>
      <c r="WXI14" s="96"/>
      <c r="WXJ14" s="96"/>
      <c r="WXK14" s="96"/>
      <c r="WXL14" s="96"/>
      <c r="WXM14" s="96"/>
      <c r="WXN14" s="96"/>
      <c r="WXO14" s="96"/>
      <c r="WXP14" s="96"/>
      <c r="WXQ14" s="96"/>
      <c r="WXR14" s="96"/>
      <c r="WXS14" s="96"/>
      <c r="WXT14" s="96"/>
      <c r="WXU14" s="96"/>
      <c r="WXV14" s="96"/>
      <c r="WXW14" s="96"/>
      <c r="WXX14" s="96"/>
      <c r="WXY14" s="96"/>
      <c r="WXZ14" s="96"/>
      <c r="WYA14" s="96"/>
      <c r="WYB14" s="96"/>
      <c r="WYC14" s="96"/>
      <c r="WYD14" s="96"/>
      <c r="WYE14" s="96"/>
      <c r="WYF14" s="96"/>
      <c r="WYG14" s="96"/>
      <c r="WYH14" s="96"/>
      <c r="WYI14" s="96"/>
      <c r="WYJ14" s="96"/>
      <c r="WYK14" s="96"/>
      <c r="WYL14" s="96"/>
      <c r="WYM14" s="96"/>
      <c r="WYN14" s="96"/>
      <c r="WYO14" s="96"/>
      <c r="WYP14" s="96"/>
      <c r="WYQ14" s="96"/>
      <c r="WYR14" s="96"/>
      <c r="WYS14" s="96"/>
      <c r="WYT14" s="96"/>
      <c r="WYU14" s="96"/>
      <c r="WYV14" s="96"/>
      <c r="WYW14" s="96"/>
      <c r="WYX14" s="96"/>
      <c r="WYY14" s="96"/>
      <c r="WYZ14" s="96"/>
      <c r="WZA14" s="96"/>
      <c r="WZB14" s="96"/>
      <c r="WZC14" s="96"/>
      <c r="WZD14" s="96"/>
      <c r="WZE14" s="96"/>
      <c r="WZF14" s="96"/>
      <c r="WZG14" s="96"/>
      <c r="WZH14" s="96"/>
      <c r="WZI14" s="96"/>
      <c r="WZJ14" s="96"/>
      <c r="WZK14" s="96"/>
      <c r="WZL14" s="96"/>
      <c r="WZM14" s="96"/>
      <c r="WZN14" s="96"/>
      <c r="WZO14" s="96"/>
      <c r="WZP14" s="96"/>
      <c r="WZQ14" s="96"/>
      <c r="WZR14" s="96"/>
      <c r="WZS14" s="96"/>
      <c r="WZT14" s="96"/>
      <c r="WZU14" s="96"/>
      <c r="WZV14" s="96"/>
      <c r="WZW14" s="96"/>
      <c r="WZX14" s="96"/>
      <c r="WZY14" s="96"/>
      <c r="WZZ14" s="96"/>
      <c r="XAA14" s="96"/>
      <c r="XAB14" s="96"/>
      <c r="XAC14" s="96"/>
      <c r="XAD14" s="96"/>
      <c r="XAE14" s="96"/>
      <c r="XAF14" s="96"/>
      <c r="XAG14" s="96"/>
      <c r="XAH14" s="96"/>
      <c r="XAI14" s="96"/>
      <c r="XAJ14" s="96"/>
      <c r="XAK14" s="96"/>
      <c r="XAL14" s="96"/>
      <c r="XAM14" s="96"/>
      <c r="XAN14" s="96"/>
      <c r="XAO14" s="96"/>
      <c r="XAP14" s="96"/>
      <c r="XAQ14" s="96"/>
      <c r="XAR14" s="96"/>
      <c r="XAS14" s="96"/>
      <c r="XAT14" s="96"/>
      <c r="XAU14" s="96"/>
      <c r="XAV14" s="96"/>
      <c r="XAW14" s="96"/>
      <c r="XAX14" s="96"/>
      <c r="XAY14" s="96"/>
      <c r="XAZ14" s="96"/>
      <c r="XBA14" s="96"/>
      <c r="XBB14" s="96"/>
      <c r="XBC14" s="96"/>
      <c r="XBD14" s="96"/>
      <c r="XBE14" s="96"/>
      <c r="XBF14" s="96"/>
      <c r="XBG14" s="96"/>
      <c r="XBH14" s="96"/>
      <c r="XBI14" s="96"/>
      <c r="XBJ14" s="96"/>
      <c r="XBK14" s="96"/>
      <c r="XBL14" s="96"/>
      <c r="XBM14" s="96"/>
      <c r="XBN14" s="96"/>
      <c r="XBO14" s="96"/>
      <c r="XBP14" s="96"/>
      <c r="XBQ14" s="96"/>
      <c r="XBR14" s="96"/>
      <c r="XBS14" s="96"/>
      <c r="XBT14" s="96"/>
      <c r="XBU14" s="96"/>
      <c r="XBV14" s="96"/>
      <c r="XBW14" s="96"/>
      <c r="XBX14" s="96"/>
      <c r="XBY14" s="96"/>
      <c r="XBZ14" s="96"/>
      <c r="XCA14" s="96"/>
      <c r="XCB14" s="96"/>
      <c r="XCC14" s="96"/>
      <c r="XCD14" s="96"/>
      <c r="XCE14" s="96"/>
      <c r="XCF14" s="96"/>
      <c r="XCG14" s="96"/>
      <c r="XCH14" s="96"/>
      <c r="XCI14" s="96"/>
      <c r="XCJ14" s="96"/>
      <c r="XCK14" s="96"/>
      <c r="XCL14" s="96"/>
      <c r="XCM14" s="96"/>
      <c r="XCN14" s="96"/>
      <c r="XCO14" s="96"/>
      <c r="XCP14" s="96"/>
      <c r="XCQ14" s="96"/>
      <c r="XCR14" s="96"/>
      <c r="XCS14" s="96"/>
      <c r="XCT14" s="96"/>
      <c r="XCU14" s="96"/>
      <c r="XCV14" s="96"/>
      <c r="XCW14" s="96"/>
      <c r="XCX14" s="96"/>
      <c r="XCY14" s="96"/>
      <c r="XCZ14" s="96"/>
      <c r="XDA14" s="96"/>
      <c r="XDB14" s="96"/>
      <c r="XDC14" s="96"/>
      <c r="XDD14" s="96"/>
      <c r="XDE14" s="96"/>
      <c r="XDF14" s="96"/>
      <c r="XDG14" s="96"/>
      <c r="XDH14" s="96"/>
      <c r="XDI14" s="96"/>
      <c r="XDJ14" s="96"/>
      <c r="XDK14" s="96"/>
      <c r="XDL14" s="96"/>
      <c r="XDM14" s="96"/>
      <c r="XDN14" s="96"/>
      <c r="XDO14" s="96"/>
      <c r="XDP14" s="96"/>
      <c r="XDQ14" s="96"/>
      <c r="XDR14" s="96"/>
      <c r="XDS14" s="96"/>
      <c r="XDT14" s="96"/>
      <c r="XDU14" s="96"/>
      <c r="XDV14" s="96"/>
      <c r="XDW14" s="96"/>
      <c r="XDX14" s="96"/>
      <c r="XDY14" s="96"/>
      <c r="XDZ14" s="96"/>
      <c r="XEA14" s="96"/>
      <c r="XEB14" s="96"/>
      <c r="XEC14" s="96"/>
      <c r="XED14" s="96"/>
      <c r="XEE14" s="96"/>
      <c r="XEF14" s="96"/>
      <c r="XEG14" s="96"/>
      <c r="XEH14" s="96"/>
      <c r="XEI14" s="96"/>
      <c r="XEJ14" s="96"/>
      <c r="XEK14" s="96"/>
      <c r="XEL14" s="96"/>
      <c r="XEM14" s="96"/>
      <c r="XEN14" s="96"/>
      <c r="XEO14" s="96"/>
      <c r="XEP14" s="96"/>
      <c r="XEQ14" s="96"/>
      <c r="XER14" s="96"/>
      <c r="XES14" s="96"/>
      <c r="XET14" s="96"/>
      <c r="XEU14" s="96"/>
      <c r="XEV14" s="96"/>
      <c r="XEW14" s="96"/>
      <c r="XEX14" s="96"/>
      <c r="XEY14" s="96"/>
      <c r="XEZ14" s="96"/>
      <c r="XFA14" s="96"/>
      <c r="XFB14" s="96"/>
      <c r="XFC14" s="96"/>
      <c r="XFD14" s="96"/>
    </row>
    <row r="15" spans="1:8 16137:16384" s="118" customFormat="1" ht="12.75" customHeight="1">
      <c r="A15" s="438" t="s">
        <v>1245</v>
      </c>
      <c r="B15" s="140" t="s">
        <v>1241</v>
      </c>
      <c r="C15" s="442" t="s">
        <v>1242</v>
      </c>
      <c r="D15" s="439">
        <v>27.46</v>
      </c>
      <c r="E15" s="439">
        <v>8.5</v>
      </c>
      <c r="F15" s="439">
        <v>4.6500000000000004</v>
      </c>
      <c r="G15" s="440">
        <v>2510</v>
      </c>
      <c r="H15" s="441">
        <v>1989</v>
      </c>
      <c r="WVQ15" s="96"/>
      <c r="WVR15" s="96"/>
      <c r="WVS15" s="96"/>
      <c r="WVT15" s="96"/>
      <c r="WVU15" s="96"/>
      <c r="WVV15" s="96"/>
      <c r="WVW15" s="96"/>
      <c r="WVX15" s="96"/>
      <c r="WVY15" s="96"/>
      <c r="WVZ15" s="96"/>
      <c r="WWA15" s="96"/>
      <c r="WWB15" s="96"/>
      <c r="WWC15" s="96"/>
      <c r="WWD15" s="96"/>
      <c r="WWE15" s="96"/>
      <c r="WWF15" s="96"/>
      <c r="WWG15" s="96"/>
      <c r="WWH15" s="96"/>
      <c r="WWI15" s="96"/>
      <c r="WWJ15" s="96"/>
      <c r="WWK15" s="96"/>
      <c r="WWL15" s="96"/>
      <c r="WWM15" s="96"/>
      <c r="WWN15" s="96"/>
      <c r="WWO15" s="96"/>
      <c r="WWP15" s="96"/>
      <c r="WWQ15" s="96"/>
      <c r="WWR15" s="96"/>
      <c r="WWS15" s="96"/>
      <c r="WWT15" s="96"/>
      <c r="WWU15" s="96"/>
      <c r="WWV15" s="96"/>
      <c r="WWW15" s="96"/>
      <c r="WWX15" s="96"/>
      <c r="WWY15" s="96"/>
      <c r="WWZ15" s="96"/>
      <c r="WXA15" s="96"/>
      <c r="WXB15" s="96"/>
      <c r="WXC15" s="96"/>
      <c r="WXD15" s="96"/>
      <c r="WXE15" s="96"/>
      <c r="WXF15" s="96"/>
      <c r="WXG15" s="96"/>
      <c r="WXH15" s="96"/>
      <c r="WXI15" s="96"/>
      <c r="WXJ15" s="96"/>
      <c r="WXK15" s="96"/>
      <c r="WXL15" s="96"/>
      <c r="WXM15" s="96"/>
      <c r="WXN15" s="96"/>
      <c r="WXO15" s="96"/>
      <c r="WXP15" s="96"/>
      <c r="WXQ15" s="96"/>
      <c r="WXR15" s="96"/>
      <c r="WXS15" s="96"/>
      <c r="WXT15" s="96"/>
      <c r="WXU15" s="96"/>
      <c r="WXV15" s="96"/>
      <c r="WXW15" s="96"/>
      <c r="WXX15" s="96"/>
      <c r="WXY15" s="96"/>
      <c r="WXZ15" s="96"/>
      <c r="WYA15" s="96"/>
      <c r="WYB15" s="96"/>
      <c r="WYC15" s="96"/>
      <c r="WYD15" s="96"/>
      <c r="WYE15" s="96"/>
      <c r="WYF15" s="96"/>
      <c r="WYG15" s="96"/>
      <c r="WYH15" s="96"/>
      <c r="WYI15" s="96"/>
      <c r="WYJ15" s="96"/>
      <c r="WYK15" s="96"/>
      <c r="WYL15" s="96"/>
      <c r="WYM15" s="96"/>
      <c r="WYN15" s="96"/>
      <c r="WYO15" s="96"/>
      <c r="WYP15" s="96"/>
      <c r="WYQ15" s="96"/>
      <c r="WYR15" s="96"/>
      <c r="WYS15" s="96"/>
      <c r="WYT15" s="96"/>
      <c r="WYU15" s="96"/>
      <c r="WYV15" s="96"/>
      <c r="WYW15" s="96"/>
      <c r="WYX15" s="96"/>
      <c r="WYY15" s="96"/>
      <c r="WYZ15" s="96"/>
      <c r="WZA15" s="96"/>
      <c r="WZB15" s="96"/>
      <c r="WZC15" s="96"/>
      <c r="WZD15" s="96"/>
      <c r="WZE15" s="96"/>
      <c r="WZF15" s="96"/>
      <c r="WZG15" s="96"/>
      <c r="WZH15" s="96"/>
      <c r="WZI15" s="96"/>
      <c r="WZJ15" s="96"/>
      <c r="WZK15" s="96"/>
      <c r="WZL15" s="96"/>
      <c r="WZM15" s="96"/>
      <c r="WZN15" s="96"/>
      <c r="WZO15" s="96"/>
      <c r="WZP15" s="96"/>
      <c r="WZQ15" s="96"/>
      <c r="WZR15" s="96"/>
      <c r="WZS15" s="96"/>
      <c r="WZT15" s="96"/>
      <c r="WZU15" s="96"/>
      <c r="WZV15" s="96"/>
      <c r="WZW15" s="96"/>
      <c r="WZX15" s="96"/>
      <c r="WZY15" s="96"/>
      <c r="WZZ15" s="96"/>
      <c r="XAA15" s="96"/>
      <c r="XAB15" s="96"/>
      <c r="XAC15" s="96"/>
      <c r="XAD15" s="96"/>
      <c r="XAE15" s="96"/>
      <c r="XAF15" s="96"/>
      <c r="XAG15" s="96"/>
      <c r="XAH15" s="96"/>
      <c r="XAI15" s="96"/>
      <c r="XAJ15" s="96"/>
      <c r="XAK15" s="96"/>
      <c r="XAL15" s="96"/>
      <c r="XAM15" s="96"/>
      <c r="XAN15" s="96"/>
      <c r="XAO15" s="96"/>
      <c r="XAP15" s="96"/>
      <c r="XAQ15" s="96"/>
      <c r="XAR15" s="96"/>
      <c r="XAS15" s="96"/>
      <c r="XAT15" s="96"/>
      <c r="XAU15" s="96"/>
      <c r="XAV15" s="96"/>
      <c r="XAW15" s="96"/>
      <c r="XAX15" s="96"/>
      <c r="XAY15" s="96"/>
      <c r="XAZ15" s="96"/>
      <c r="XBA15" s="96"/>
      <c r="XBB15" s="96"/>
      <c r="XBC15" s="96"/>
      <c r="XBD15" s="96"/>
      <c r="XBE15" s="96"/>
      <c r="XBF15" s="96"/>
      <c r="XBG15" s="96"/>
      <c r="XBH15" s="96"/>
      <c r="XBI15" s="96"/>
      <c r="XBJ15" s="96"/>
      <c r="XBK15" s="96"/>
      <c r="XBL15" s="96"/>
      <c r="XBM15" s="96"/>
      <c r="XBN15" s="96"/>
      <c r="XBO15" s="96"/>
      <c r="XBP15" s="96"/>
      <c r="XBQ15" s="96"/>
      <c r="XBR15" s="96"/>
      <c r="XBS15" s="96"/>
      <c r="XBT15" s="96"/>
      <c r="XBU15" s="96"/>
      <c r="XBV15" s="96"/>
      <c r="XBW15" s="96"/>
      <c r="XBX15" s="96"/>
      <c r="XBY15" s="96"/>
      <c r="XBZ15" s="96"/>
      <c r="XCA15" s="96"/>
      <c r="XCB15" s="96"/>
      <c r="XCC15" s="96"/>
      <c r="XCD15" s="96"/>
      <c r="XCE15" s="96"/>
      <c r="XCF15" s="96"/>
      <c r="XCG15" s="96"/>
      <c r="XCH15" s="96"/>
      <c r="XCI15" s="96"/>
      <c r="XCJ15" s="96"/>
      <c r="XCK15" s="96"/>
      <c r="XCL15" s="96"/>
      <c r="XCM15" s="96"/>
      <c r="XCN15" s="96"/>
      <c r="XCO15" s="96"/>
      <c r="XCP15" s="96"/>
      <c r="XCQ15" s="96"/>
      <c r="XCR15" s="96"/>
      <c r="XCS15" s="96"/>
      <c r="XCT15" s="96"/>
      <c r="XCU15" s="96"/>
      <c r="XCV15" s="96"/>
      <c r="XCW15" s="96"/>
      <c r="XCX15" s="96"/>
      <c r="XCY15" s="96"/>
      <c r="XCZ15" s="96"/>
      <c r="XDA15" s="96"/>
      <c r="XDB15" s="96"/>
      <c r="XDC15" s="96"/>
      <c r="XDD15" s="96"/>
      <c r="XDE15" s="96"/>
      <c r="XDF15" s="96"/>
      <c r="XDG15" s="96"/>
      <c r="XDH15" s="96"/>
      <c r="XDI15" s="96"/>
      <c r="XDJ15" s="96"/>
      <c r="XDK15" s="96"/>
      <c r="XDL15" s="96"/>
      <c r="XDM15" s="96"/>
      <c r="XDN15" s="96"/>
      <c r="XDO15" s="96"/>
      <c r="XDP15" s="96"/>
      <c r="XDQ15" s="96"/>
      <c r="XDR15" s="96"/>
      <c r="XDS15" s="96"/>
      <c r="XDT15" s="96"/>
      <c r="XDU15" s="96"/>
      <c r="XDV15" s="96"/>
      <c r="XDW15" s="96"/>
      <c r="XDX15" s="96"/>
      <c r="XDY15" s="96"/>
      <c r="XDZ15" s="96"/>
      <c r="XEA15" s="96"/>
      <c r="XEB15" s="96"/>
      <c r="XEC15" s="96"/>
      <c r="XED15" s="96"/>
      <c r="XEE15" s="96"/>
      <c r="XEF15" s="96"/>
      <c r="XEG15" s="96"/>
      <c r="XEH15" s="96"/>
      <c r="XEI15" s="96"/>
      <c r="XEJ15" s="96"/>
      <c r="XEK15" s="96"/>
      <c r="XEL15" s="96"/>
      <c r="XEM15" s="96"/>
      <c r="XEN15" s="96"/>
      <c r="XEO15" s="96"/>
      <c r="XEP15" s="96"/>
      <c r="XEQ15" s="96"/>
      <c r="XER15" s="96"/>
      <c r="XES15" s="96"/>
      <c r="XET15" s="96"/>
      <c r="XEU15" s="96"/>
      <c r="XEV15" s="96"/>
      <c r="XEW15" s="96"/>
      <c r="XEX15" s="96"/>
      <c r="XEY15" s="96"/>
      <c r="XEZ15" s="96"/>
      <c r="XFA15" s="96"/>
      <c r="XFB15" s="96"/>
      <c r="XFC15" s="96"/>
      <c r="XFD15" s="96"/>
    </row>
    <row r="16" spans="1:8 16137:16384" s="118" customFormat="1" ht="12.75" customHeight="1">
      <c r="A16" s="438" t="s">
        <v>1246</v>
      </c>
      <c r="B16" s="140" t="s">
        <v>1241</v>
      </c>
      <c r="C16" s="171" t="s">
        <v>1242</v>
      </c>
      <c r="D16" s="439">
        <v>29.5</v>
      </c>
      <c r="E16" s="439">
        <v>11</v>
      </c>
      <c r="F16" s="439">
        <v>4</v>
      </c>
      <c r="G16" s="440">
        <v>5230</v>
      </c>
      <c r="H16" s="441">
        <v>2001</v>
      </c>
      <c r="WVQ16" s="96"/>
      <c r="WVR16" s="96"/>
      <c r="WVS16" s="96"/>
      <c r="WVT16" s="96"/>
      <c r="WVU16" s="96"/>
      <c r="WVV16" s="96"/>
      <c r="WVW16" s="96"/>
      <c r="WVX16" s="96"/>
      <c r="WVY16" s="96"/>
      <c r="WVZ16" s="96"/>
      <c r="WWA16" s="96"/>
      <c r="WWB16" s="96"/>
      <c r="WWC16" s="96"/>
      <c r="WWD16" s="96"/>
      <c r="WWE16" s="96"/>
      <c r="WWF16" s="96"/>
      <c r="WWG16" s="96"/>
      <c r="WWH16" s="96"/>
      <c r="WWI16" s="96"/>
      <c r="WWJ16" s="96"/>
      <c r="WWK16" s="96"/>
      <c r="WWL16" s="96"/>
      <c r="WWM16" s="96"/>
      <c r="WWN16" s="96"/>
      <c r="WWO16" s="96"/>
      <c r="WWP16" s="96"/>
      <c r="WWQ16" s="96"/>
      <c r="WWR16" s="96"/>
      <c r="WWS16" s="96"/>
      <c r="WWT16" s="96"/>
      <c r="WWU16" s="96"/>
      <c r="WWV16" s="96"/>
      <c r="WWW16" s="96"/>
      <c r="WWX16" s="96"/>
      <c r="WWY16" s="96"/>
      <c r="WWZ16" s="96"/>
      <c r="WXA16" s="96"/>
      <c r="WXB16" s="96"/>
      <c r="WXC16" s="96"/>
      <c r="WXD16" s="96"/>
      <c r="WXE16" s="96"/>
      <c r="WXF16" s="96"/>
      <c r="WXG16" s="96"/>
      <c r="WXH16" s="96"/>
      <c r="WXI16" s="96"/>
      <c r="WXJ16" s="96"/>
      <c r="WXK16" s="96"/>
      <c r="WXL16" s="96"/>
      <c r="WXM16" s="96"/>
      <c r="WXN16" s="96"/>
      <c r="WXO16" s="96"/>
      <c r="WXP16" s="96"/>
      <c r="WXQ16" s="96"/>
      <c r="WXR16" s="96"/>
      <c r="WXS16" s="96"/>
      <c r="WXT16" s="96"/>
      <c r="WXU16" s="96"/>
      <c r="WXV16" s="96"/>
      <c r="WXW16" s="96"/>
      <c r="WXX16" s="96"/>
      <c r="WXY16" s="96"/>
      <c r="WXZ16" s="96"/>
      <c r="WYA16" s="96"/>
      <c r="WYB16" s="96"/>
      <c r="WYC16" s="96"/>
      <c r="WYD16" s="96"/>
      <c r="WYE16" s="96"/>
      <c r="WYF16" s="96"/>
      <c r="WYG16" s="96"/>
      <c r="WYH16" s="96"/>
      <c r="WYI16" s="96"/>
      <c r="WYJ16" s="96"/>
      <c r="WYK16" s="96"/>
      <c r="WYL16" s="96"/>
      <c r="WYM16" s="96"/>
      <c r="WYN16" s="96"/>
      <c r="WYO16" s="96"/>
      <c r="WYP16" s="96"/>
      <c r="WYQ16" s="96"/>
      <c r="WYR16" s="96"/>
      <c r="WYS16" s="96"/>
      <c r="WYT16" s="96"/>
      <c r="WYU16" s="96"/>
      <c r="WYV16" s="96"/>
      <c r="WYW16" s="96"/>
      <c r="WYX16" s="96"/>
      <c r="WYY16" s="96"/>
      <c r="WYZ16" s="96"/>
      <c r="WZA16" s="96"/>
      <c r="WZB16" s="96"/>
      <c r="WZC16" s="96"/>
      <c r="WZD16" s="96"/>
      <c r="WZE16" s="96"/>
      <c r="WZF16" s="96"/>
      <c r="WZG16" s="96"/>
      <c r="WZH16" s="96"/>
      <c r="WZI16" s="96"/>
      <c r="WZJ16" s="96"/>
      <c r="WZK16" s="96"/>
      <c r="WZL16" s="96"/>
      <c r="WZM16" s="96"/>
      <c r="WZN16" s="96"/>
      <c r="WZO16" s="96"/>
      <c r="WZP16" s="96"/>
      <c r="WZQ16" s="96"/>
      <c r="WZR16" s="96"/>
      <c r="WZS16" s="96"/>
      <c r="WZT16" s="96"/>
      <c r="WZU16" s="96"/>
      <c r="WZV16" s="96"/>
      <c r="WZW16" s="96"/>
      <c r="WZX16" s="96"/>
      <c r="WZY16" s="96"/>
      <c r="WZZ16" s="96"/>
      <c r="XAA16" s="96"/>
      <c r="XAB16" s="96"/>
      <c r="XAC16" s="96"/>
      <c r="XAD16" s="96"/>
      <c r="XAE16" s="96"/>
      <c r="XAF16" s="96"/>
      <c r="XAG16" s="96"/>
      <c r="XAH16" s="96"/>
      <c r="XAI16" s="96"/>
      <c r="XAJ16" s="96"/>
      <c r="XAK16" s="96"/>
      <c r="XAL16" s="96"/>
      <c r="XAM16" s="96"/>
      <c r="XAN16" s="96"/>
      <c r="XAO16" s="96"/>
      <c r="XAP16" s="96"/>
      <c r="XAQ16" s="96"/>
      <c r="XAR16" s="96"/>
      <c r="XAS16" s="96"/>
      <c r="XAT16" s="96"/>
      <c r="XAU16" s="96"/>
      <c r="XAV16" s="96"/>
      <c r="XAW16" s="96"/>
      <c r="XAX16" s="96"/>
      <c r="XAY16" s="96"/>
      <c r="XAZ16" s="96"/>
      <c r="XBA16" s="96"/>
      <c r="XBB16" s="96"/>
      <c r="XBC16" s="96"/>
      <c r="XBD16" s="96"/>
      <c r="XBE16" s="96"/>
      <c r="XBF16" s="96"/>
      <c r="XBG16" s="96"/>
      <c r="XBH16" s="96"/>
      <c r="XBI16" s="96"/>
      <c r="XBJ16" s="96"/>
      <c r="XBK16" s="96"/>
      <c r="XBL16" s="96"/>
      <c r="XBM16" s="96"/>
      <c r="XBN16" s="96"/>
      <c r="XBO16" s="96"/>
      <c r="XBP16" s="96"/>
      <c r="XBQ16" s="96"/>
      <c r="XBR16" s="96"/>
      <c r="XBS16" s="96"/>
      <c r="XBT16" s="96"/>
      <c r="XBU16" s="96"/>
      <c r="XBV16" s="96"/>
      <c r="XBW16" s="96"/>
      <c r="XBX16" s="96"/>
      <c r="XBY16" s="96"/>
      <c r="XBZ16" s="96"/>
      <c r="XCA16" s="96"/>
      <c r="XCB16" s="96"/>
      <c r="XCC16" s="96"/>
      <c r="XCD16" s="96"/>
      <c r="XCE16" s="96"/>
      <c r="XCF16" s="96"/>
      <c r="XCG16" s="96"/>
      <c r="XCH16" s="96"/>
      <c r="XCI16" s="96"/>
      <c r="XCJ16" s="96"/>
      <c r="XCK16" s="96"/>
      <c r="XCL16" s="96"/>
      <c r="XCM16" s="96"/>
      <c r="XCN16" s="96"/>
      <c r="XCO16" s="96"/>
      <c r="XCP16" s="96"/>
      <c r="XCQ16" s="96"/>
      <c r="XCR16" s="96"/>
      <c r="XCS16" s="96"/>
      <c r="XCT16" s="96"/>
      <c r="XCU16" s="96"/>
      <c r="XCV16" s="96"/>
      <c r="XCW16" s="96"/>
      <c r="XCX16" s="96"/>
      <c r="XCY16" s="96"/>
      <c r="XCZ16" s="96"/>
      <c r="XDA16" s="96"/>
      <c r="XDB16" s="96"/>
      <c r="XDC16" s="96"/>
      <c r="XDD16" s="96"/>
      <c r="XDE16" s="96"/>
      <c r="XDF16" s="96"/>
      <c r="XDG16" s="96"/>
      <c r="XDH16" s="96"/>
      <c r="XDI16" s="96"/>
      <c r="XDJ16" s="96"/>
      <c r="XDK16" s="96"/>
      <c r="XDL16" s="96"/>
      <c r="XDM16" s="96"/>
      <c r="XDN16" s="96"/>
      <c r="XDO16" s="96"/>
      <c r="XDP16" s="96"/>
      <c r="XDQ16" s="96"/>
      <c r="XDR16" s="96"/>
      <c r="XDS16" s="96"/>
      <c r="XDT16" s="96"/>
      <c r="XDU16" s="96"/>
      <c r="XDV16" s="96"/>
      <c r="XDW16" s="96"/>
      <c r="XDX16" s="96"/>
      <c r="XDY16" s="96"/>
      <c r="XDZ16" s="96"/>
      <c r="XEA16" s="96"/>
      <c r="XEB16" s="96"/>
      <c r="XEC16" s="96"/>
      <c r="XED16" s="96"/>
      <c r="XEE16" s="96"/>
      <c r="XEF16" s="96"/>
      <c r="XEG16" s="96"/>
      <c r="XEH16" s="96"/>
      <c r="XEI16" s="96"/>
      <c r="XEJ16" s="96"/>
      <c r="XEK16" s="96"/>
      <c r="XEL16" s="96"/>
      <c r="XEM16" s="96"/>
      <c r="XEN16" s="96"/>
      <c r="XEO16" s="96"/>
      <c r="XEP16" s="96"/>
      <c r="XEQ16" s="96"/>
      <c r="XER16" s="96"/>
      <c r="XES16" s="96"/>
      <c r="XET16" s="96"/>
      <c r="XEU16" s="96"/>
      <c r="XEV16" s="96"/>
      <c r="XEW16" s="96"/>
      <c r="XEX16" s="96"/>
      <c r="XEY16" s="96"/>
      <c r="XEZ16" s="96"/>
      <c r="XFA16" s="96"/>
      <c r="XFB16" s="96"/>
      <c r="XFC16" s="96"/>
      <c r="XFD16" s="96"/>
    </row>
    <row r="17" spans="1:8 16137:16384" s="118" customFormat="1" ht="12.75" customHeight="1">
      <c r="A17" s="438" t="s">
        <v>1247</v>
      </c>
      <c r="B17" s="140" t="s">
        <v>1241</v>
      </c>
      <c r="C17" s="171" t="s">
        <v>1242</v>
      </c>
      <c r="D17" s="439">
        <v>29.5</v>
      </c>
      <c r="E17" s="439">
        <v>11</v>
      </c>
      <c r="F17" s="439">
        <v>4</v>
      </c>
      <c r="G17" s="440">
        <v>4080</v>
      </c>
      <c r="H17" s="441">
        <v>1995</v>
      </c>
      <c r="WVQ17" s="96"/>
      <c r="WVR17" s="96"/>
      <c r="WVS17" s="96"/>
      <c r="WVT17" s="96"/>
      <c r="WVU17" s="96"/>
      <c r="WVV17" s="96"/>
      <c r="WVW17" s="96"/>
      <c r="WVX17" s="96"/>
      <c r="WVY17" s="96"/>
      <c r="WVZ17" s="96"/>
      <c r="WWA17" s="96"/>
      <c r="WWB17" s="96"/>
      <c r="WWC17" s="96"/>
      <c r="WWD17" s="96"/>
      <c r="WWE17" s="96"/>
      <c r="WWF17" s="96"/>
      <c r="WWG17" s="96"/>
      <c r="WWH17" s="96"/>
      <c r="WWI17" s="96"/>
      <c r="WWJ17" s="96"/>
      <c r="WWK17" s="96"/>
      <c r="WWL17" s="96"/>
      <c r="WWM17" s="96"/>
      <c r="WWN17" s="96"/>
      <c r="WWO17" s="96"/>
      <c r="WWP17" s="96"/>
      <c r="WWQ17" s="96"/>
      <c r="WWR17" s="96"/>
      <c r="WWS17" s="96"/>
      <c r="WWT17" s="96"/>
      <c r="WWU17" s="96"/>
      <c r="WWV17" s="96"/>
      <c r="WWW17" s="96"/>
      <c r="WWX17" s="96"/>
      <c r="WWY17" s="96"/>
      <c r="WWZ17" s="96"/>
      <c r="WXA17" s="96"/>
      <c r="WXB17" s="96"/>
      <c r="WXC17" s="96"/>
      <c r="WXD17" s="96"/>
      <c r="WXE17" s="96"/>
      <c r="WXF17" s="96"/>
      <c r="WXG17" s="96"/>
      <c r="WXH17" s="96"/>
      <c r="WXI17" s="96"/>
      <c r="WXJ17" s="96"/>
      <c r="WXK17" s="96"/>
      <c r="WXL17" s="96"/>
      <c r="WXM17" s="96"/>
      <c r="WXN17" s="96"/>
      <c r="WXO17" s="96"/>
      <c r="WXP17" s="96"/>
      <c r="WXQ17" s="96"/>
      <c r="WXR17" s="96"/>
      <c r="WXS17" s="96"/>
      <c r="WXT17" s="96"/>
      <c r="WXU17" s="96"/>
      <c r="WXV17" s="96"/>
      <c r="WXW17" s="96"/>
      <c r="WXX17" s="96"/>
      <c r="WXY17" s="96"/>
      <c r="WXZ17" s="96"/>
      <c r="WYA17" s="96"/>
      <c r="WYB17" s="96"/>
      <c r="WYC17" s="96"/>
      <c r="WYD17" s="96"/>
      <c r="WYE17" s="96"/>
      <c r="WYF17" s="96"/>
      <c r="WYG17" s="96"/>
      <c r="WYH17" s="96"/>
      <c r="WYI17" s="96"/>
      <c r="WYJ17" s="96"/>
      <c r="WYK17" s="96"/>
      <c r="WYL17" s="96"/>
      <c r="WYM17" s="96"/>
      <c r="WYN17" s="96"/>
      <c r="WYO17" s="96"/>
      <c r="WYP17" s="96"/>
      <c r="WYQ17" s="96"/>
      <c r="WYR17" s="96"/>
      <c r="WYS17" s="96"/>
      <c r="WYT17" s="96"/>
      <c r="WYU17" s="96"/>
      <c r="WYV17" s="96"/>
      <c r="WYW17" s="96"/>
      <c r="WYX17" s="96"/>
      <c r="WYY17" s="96"/>
      <c r="WYZ17" s="96"/>
      <c r="WZA17" s="96"/>
      <c r="WZB17" s="96"/>
      <c r="WZC17" s="96"/>
      <c r="WZD17" s="96"/>
      <c r="WZE17" s="96"/>
      <c r="WZF17" s="96"/>
      <c r="WZG17" s="96"/>
      <c r="WZH17" s="96"/>
      <c r="WZI17" s="96"/>
      <c r="WZJ17" s="96"/>
      <c r="WZK17" s="96"/>
      <c r="WZL17" s="96"/>
      <c r="WZM17" s="96"/>
      <c r="WZN17" s="96"/>
      <c r="WZO17" s="96"/>
      <c r="WZP17" s="96"/>
      <c r="WZQ17" s="96"/>
      <c r="WZR17" s="96"/>
      <c r="WZS17" s="96"/>
      <c r="WZT17" s="96"/>
      <c r="WZU17" s="96"/>
      <c r="WZV17" s="96"/>
      <c r="WZW17" s="96"/>
      <c r="WZX17" s="96"/>
      <c r="WZY17" s="96"/>
      <c r="WZZ17" s="96"/>
      <c r="XAA17" s="96"/>
      <c r="XAB17" s="96"/>
      <c r="XAC17" s="96"/>
      <c r="XAD17" s="96"/>
      <c r="XAE17" s="96"/>
      <c r="XAF17" s="96"/>
      <c r="XAG17" s="96"/>
      <c r="XAH17" s="96"/>
      <c r="XAI17" s="96"/>
      <c r="XAJ17" s="96"/>
      <c r="XAK17" s="96"/>
      <c r="XAL17" s="96"/>
      <c r="XAM17" s="96"/>
      <c r="XAN17" s="96"/>
      <c r="XAO17" s="96"/>
      <c r="XAP17" s="96"/>
      <c r="XAQ17" s="96"/>
      <c r="XAR17" s="96"/>
      <c r="XAS17" s="96"/>
      <c r="XAT17" s="96"/>
      <c r="XAU17" s="96"/>
      <c r="XAV17" s="96"/>
      <c r="XAW17" s="96"/>
      <c r="XAX17" s="96"/>
      <c r="XAY17" s="96"/>
      <c r="XAZ17" s="96"/>
      <c r="XBA17" s="96"/>
      <c r="XBB17" s="96"/>
      <c r="XBC17" s="96"/>
      <c r="XBD17" s="96"/>
      <c r="XBE17" s="96"/>
      <c r="XBF17" s="96"/>
      <c r="XBG17" s="96"/>
      <c r="XBH17" s="96"/>
      <c r="XBI17" s="96"/>
      <c r="XBJ17" s="96"/>
      <c r="XBK17" s="96"/>
      <c r="XBL17" s="96"/>
      <c r="XBM17" s="96"/>
      <c r="XBN17" s="96"/>
      <c r="XBO17" s="96"/>
      <c r="XBP17" s="96"/>
      <c r="XBQ17" s="96"/>
      <c r="XBR17" s="96"/>
      <c r="XBS17" s="96"/>
      <c r="XBT17" s="96"/>
      <c r="XBU17" s="96"/>
      <c r="XBV17" s="96"/>
      <c r="XBW17" s="96"/>
      <c r="XBX17" s="96"/>
      <c r="XBY17" s="96"/>
      <c r="XBZ17" s="96"/>
      <c r="XCA17" s="96"/>
      <c r="XCB17" s="96"/>
      <c r="XCC17" s="96"/>
      <c r="XCD17" s="96"/>
      <c r="XCE17" s="96"/>
      <c r="XCF17" s="96"/>
      <c r="XCG17" s="96"/>
      <c r="XCH17" s="96"/>
      <c r="XCI17" s="96"/>
      <c r="XCJ17" s="96"/>
      <c r="XCK17" s="96"/>
      <c r="XCL17" s="96"/>
      <c r="XCM17" s="96"/>
      <c r="XCN17" s="96"/>
      <c r="XCO17" s="96"/>
      <c r="XCP17" s="96"/>
      <c r="XCQ17" s="96"/>
      <c r="XCR17" s="96"/>
      <c r="XCS17" s="96"/>
      <c r="XCT17" s="96"/>
      <c r="XCU17" s="96"/>
      <c r="XCV17" s="96"/>
      <c r="XCW17" s="96"/>
      <c r="XCX17" s="96"/>
      <c r="XCY17" s="96"/>
      <c r="XCZ17" s="96"/>
      <c r="XDA17" s="96"/>
      <c r="XDB17" s="96"/>
      <c r="XDC17" s="96"/>
      <c r="XDD17" s="96"/>
      <c r="XDE17" s="96"/>
      <c r="XDF17" s="96"/>
      <c r="XDG17" s="96"/>
      <c r="XDH17" s="96"/>
      <c r="XDI17" s="96"/>
      <c r="XDJ17" s="96"/>
      <c r="XDK17" s="96"/>
      <c r="XDL17" s="96"/>
      <c r="XDM17" s="96"/>
      <c r="XDN17" s="96"/>
      <c r="XDO17" s="96"/>
      <c r="XDP17" s="96"/>
      <c r="XDQ17" s="96"/>
      <c r="XDR17" s="96"/>
      <c r="XDS17" s="96"/>
      <c r="XDT17" s="96"/>
      <c r="XDU17" s="96"/>
      <c r="XDV17" s="96"/>
      <c r="XDW17" s="96"/>
      <c r="XDX17" s="96"/>
      <c r="XDY17" s="96"/>
      <c r="XDZ17" s="96"/>
      <c r="XEA17" s="96"/>
      <c r="XEB17" s="96"/>
      <c r="XEC17" s="96"/>
      <c r="XED17" s="96"/>
      <c r="XEE17" s="96"/>
      <c r="XEF17" s="96"/>
      <c r="XEG17" s="96"/>
      <c r="XEH17" s="96"/>
      <c r="XEI17" s="96"/>
      <c r="XEJ17" s="96"/>
      <c r="XEK17" s="96"/>
      <c r="XEL17" s="96"/>
      <c r="XEM17" s="96"/>
      <c r="XEN17" s="96"/>
      <c r="XEO17" s="96"/>
      <c r="XEP17" s="96"/>
      <c r="XEQ17" s="96"/>
      <c r="XER17" s="96"/>
      <c r="XES17" s="96"/>
      <c r="XET17" s="96"/>
      <c r="XEU17" s="96"/>
      <c r="XEV17" s="96"/>
      <c r="XEW17" s="96"/>
      <c r="XEX17" s="96"/>
      <c r="XEY17" s="96"/>
      <c r="XEZ17" s="96"/>
      <c r="XFA17" s="96"/>
      <c r="XFB17" s="96"/>
      <c r="XFC17" s="96"/>
      <c r="XFD17" s="96"/>
    </row>
    <row r="18" spans="1:8 16137:16384" s="118" customFormat="1" ht="12.75" customHeight="1">
      <c r="A18" s="443" t="s">
        <v>1248</v>
      </c>
      <c r="B18" s="444" t="s">
        <v>1241</v>
      </c>
      <c r="C18" s="442" t="s">
        <v>1242</v>
      </c>
      <c r="D18" s="445">
        <v>32.5</v>
      </c>
      <c r="E18" s="445">
        <v>11.5</v>
      </c>
      <c r="F18" s="445">
        <v>4</v>
      </c>
      <c r="G18" s="446">
        <v>5163</v>
      </c>
      <c r="H18" s="447">
        <v>2000</v>
      </c>
      <c r="WVQ18" s="96"/>
      <c r="WVR18" s="96"/>
      <c r="WVS18" s="96"/>
      <c r="WVT18" s="96"/>
      <c r="WVU18" s="96"/>
      <c r="WVV18" s="96"/>
      <c r="WVW18" s="96"/>
      <c r="WVX18" s="96"/>
      <c r="WVY18" s="96"/>
      <c r="WVZ18" s="96"/>
      <c r="WWA18" s="96"/>
      <c r="WWB18" s="96"/>
      <c r="WWC18" s="96"/>
      <c r="WWD18" s="96"/>
      <c r="WWE18" s="96"/>
      <c r="WWF18" s="96"/>
      <c r="WWG18" s="96"/>
      <c r="WWH18" s="96"/>
      <c r="WWI18" s="96"/>
      <c r="WWJ18" s="96"/>
      <c r="WWK18" s="96"/>
      <c r="WWL18" s="96"/>
      <c r="WWM18" s="96"/>
      <c r="WWN18" s="96"/>
      <c r="WWO18" s="96"/>
      <c r="WWP18" s="96"/>
      <c r="WWQ18" s="96"/>
      <c r="WWR18" s="96"/>
      <c r="WWS18" s="96"/>
      <c r="WWT18" s="96"/>
      <c r="WWU18" s="96"/>
      <c r="WWV18" s="96"/>
      <c r="WWW18" s="96"/>
      <c r="WWX18" s="96"/>
      <c r="WWY18" s="96"/>
      <c r="WWZ18" s="96"/>
      <c r="WXA18" s="96"/>
      <c r="WXB18" s="96"/>
      <c r="WXC18" s="96"/>
      <c r="WXD18" s="96"/>
      <c r="WXE18" s="96"/>
      <c r="WXF18" s="96"/>
      <c r="WXG18" s="96"/>
      <c r="WXH18" s="96"/>
      <c r="WXI18" s="96"/>
      <c r="WXJ18" s="96"/>
      <c r="WXK18" s="96"/>
      <c r="WXL18" s="96"/>
      <c r="WXM18" s="96"/>
      <c r="WXN18" s="96"/>
      <c r="WXO18" s="96"/>
      <c r="WXP18" s="96"/>
      <c r="WXQ18" s="96"/>
      <c r="WXR18" s="96"/>
      <c r="WXS18" s="96"/>
      <c r="WXT18" s="96"/>
      <c r="WXU18" s="96"/>
      <c r="WXV18" s="96"/>
      <c r="WXW18" s="96"/>
      <c r="WXX18" s="96"/>
      <c r="WXY18" s="96"/>
      <c r="WXZ18" s="96"/>
      <c r="WYA18" s="96"/>
      <c r="WYB18" s="96"/>
      <c r="WYC18" s="96"/>
      <c r="WYD18" s="96"/>
      <c r="WYE18" s="96"/>
      <c r="WYF18" s="96"/>
      <c r="WYG18" s="96"/>
      <c r="WYH18" s="96"/>
      <c r="WYI18" s="96"/>
      <c r="WYJ18" s="96"/>
      <c r="WYK18" s="96"/>
      <c r="WYL18" s="96"/>
      <c r="WYM18" s="96"/>
      <c r="WYN18" s="96"/>
      <c r="WYO18" s="96"/>
      <c r="WYP18" s="96"/>
      <c r="WYQ18" s="96"/>
      <c r="WYR18" s="96"/>
      <c r="WYS18" s="96"/>
      <c r="WYT18" s="96"/>
      <c r="WYU18" s="96"/>
      <c r="WYV18" s="96"/>
      <c r="WYW18" s="96"/>
      <c r="WYX18" s="96"/>
      <c r="WYY18" s="96"/>
      <c r="WYZ18" s="96"/>
      <c r="WZA18" s="96"/>
      <c r="WZB18" s="96"/>
      <c r="WZC18" s="96"/>
      <c r="WZD18" s="96"/>
      <c r="WZE18" s="96"/>
      <c r="WZF18" s="96"/>
      <c r="WZG18" s="96"/>
      <c r="WZH18" s="96"/>
      <c r="WZI18" s="96"/>
      <c r="WZJ18" s="96"/>
      <c r="WZK18" s="96"/>
      <c r="WZL18" s="96"/>
      <c r="WZM18" s="96"/>
      <c r="WZN18" s="96"/>
      <c r="WZO18" s="96"/>
      <c r="WZP18" s="96"/>
      <c r="WZQ18" s="96"/>
      <c r="WZR18" s="96"/>
      <c r="WZS18" s="96"/>
      <c r="WZT18" s="96"/>
      <c r="WZU18" s="96"/>
      <c r="WZV18" s="96"/>
      <c r="WZW18" s="96"/>
      <c r="WZX18" s="96"/>
      <c r="WZY18" s="96"/>
      <c r="WZZ18" s="96"/>
      <c r="XAA18" s="96"/>
      <c r="XAB18" s="96"/>
      <c r="XAC18" s="96"/>
      <c r="XAD18" s="96"/>
      <c r="XAE18" s="96"/>
      <c r="XAF18" s="96"/>
      <c r="XAG18" s="96"/>
      <c r="XAH18" s="96"/>
      <c r="XAI18" s="96"/>
      <c r="XAJ18" s="96"/>
      <c r="XAK18" s="96"/>
      <c r="XAL18" s="96"/>
      <c r="XAM18" s="96"/>
      <c r="XAN18" s="96"/>
      <c r="XAO18" s="96"/>
      <c r="XAP18" s="96"/>
      <c r="XAQ18" s="96"/>
      <c r="XAR18" s="96"/>
      <c r="XAS18" s="96"/>
      <c r="XAT18" s="96"/>
      <c r="XAU18" s="96"/>
      <c r="XAV18" s="96"/>
      <c r="XAW18" s="96"/>
      <c r="XAX18" s="96"/>
      <c r="XAY18" s="96"/>
      <c r="XAZ18" s="96"/>
      <c r="XBA18" s="96"/>
      <c r="XBB18" s="96"/>
      <c r="XBC18" s="96"/>
      <c r="XBD18" s="96"/>
      <c r="XBE18" s="96"/>
      <c r="XBF18" s="96"/>
      <c r="XBG18" s="96"/>
      <c r="XBH18" s="96"/>
      <c r="XBI18" s="96"/>
      <c r="XBJ18" s="96"/>
      <c r="XBK18" s="96"/>
      <c r="XBL18" s="96"/>
      <c r="XBM18" s="96"/>
      <c r="XBN18" s="96"/>
      <c r="XBO18" s="96"/>
      <c r="XBP18" s="96"/>
      <c r="XBQ18" s="96"/>
      <c r="XBR18" s="96"/>
      <c r="XBS18" s="96"/>
      <c r="XBT18" s="96"/>
      <c r="XBU18" s="96"/>
      <c r="XBV18" s="96"/>
      <c r="XBW18" s="96"/>
      <c r="XBX18" s="96"/>
      <c r="XBY18" s="96"/>
      <c r="XBZ18" s="96"/>
      <c r="XCA18" s="96"/>
      <c r="XCB18" s="96"/>
      <c r="XCC18" s="96"/>
      <c r="XCD18" s="96"/>
      <c r="XCE18" s="96"/>
      <c r="XCF18" s="96"/>
      <c r="XCG18" s="96"/>
      <c r="XCH18" s="96"/>
      <c r="XCI18" s="96"/>
      <c r="XCJ18" s="96"/>
      <c r="XCK18" s="96"/>
      <c r="XCL18" s="96"/>
      <c r="XCM18" s="96"/>
      <c r="XCN18" s="96"/>
      <c r="XCO18" s="96"/>
      <c r="XCP18" s="96"/>
      <c r="XCQ18" s="96"/>
      <c r="XCR18" s="96"/>
      <c r="XCS18" s="96"/>
      <c r="XCT18" s="96"/>
      <c r="XCU18" s="96"/>
      <c r="XCV18" s="96"/>
      <c r="XCW18" s="96"/>
      <c r="XCX18" s="96"/>
      <c r="XCY18" s="96"/>
      <c r="XCZ18" s="96"/>
      <c r="XDA18" s="96"/>
      <c r="XDB18" s="96"/>
      <c r="XDC18" s="96"/>
      <c r="XDD18" s="96"/>
      <c r="XDE18" s="96"/>
      <c r="XDF18" s="96"/>
      <c r="XDG18" s="96"/>
      <c r="XDH18" s="96"/>
      <c r="XDI18" s="96"/>
      <c r="XDJ18" s="96"/>
      <c r="XDK18" s="96"/>
      <c r="XDL18" s="96"/>
      <c r="XDM18" s="96"/>
      <c r="XDN18" s="96"/>
      <c r="XDO18" s="96"/>
      <c r="XDP18" s="96"/>
      <c r="XDQ18" s="96"/>
      <c r="XDR18" s="96"/>
      <c r="XDS18" s="96"/>
      <c r="XDT18" s="96"/>
      <c r="XDU18" s="96"/>
      <c r="XDV18" s="96"/>
      <c r="XDW18" s="96"/>
      <c r="XDX18" s="96"/>
      <c r="XDY18" s="96"/>
      <c r="XDZ18" s="96"/>
      <c r="XEA18" s="96"/>
      <c r="XEB18" s="96"/>
      <c r="XEC18" s="96"/>
      <c r="XED18" s="96"/>
      <c r="XEE18" s="96"/>
      <c r="XEF18" s="96"/>
      <c r="XEG18" s="96"/>
      <c r="XEH18" s="96"/>
      <c r="XEI18" s="96"/>
      <c r="XEJ18" s="96"/>
      <c r="XEK18" s="96"/>
      <c r="XEL18" s="96"/>
      <c r="XEM18" s="96"/>
      <c r="XEN18" s="96"/>
      <c r="XEO18" s="96"/>
      <c r="XEP18" s="96"/>
      <c r="XEQ18" s="96"/>
      <c r="XER18" s="96"/>
      <c r="XES18" s="96"/>
      <c r="XET18" s="96"/>
      <c r="XEU18" s="96"/>
      <c r="XEV18" s="96"/>
      <c r="XEW18" s="96"/>
      <c r="XEX18" s="96"/>
      <c r="XEY18" s="96"/>
      <c r="XEZ18" s="96"/>
      <c r="XFA18" s="96"/>
      <c r="XFB18" s="96"/>
      <c r="XFC18" s="96"/>
      <c r="XFD18" s="96"/>
    </row>
    <row r="19" spans="1:8 16137:16384" s="118" customFormat="1" ht="12.75" customHeight="1">
      <c r="A19" s="443" t="s">
        <v>1249</v>
      </c>
      <c r="B19" s="444" t="s">
        <v>1241</v>
      </c>
      <c r="C19" s="442" t="s">
        <v>1242</v>
      </c>
      <c r="D19" s="445">
        <v>35.5</v>
      </c>
      <c r="E19" s="445">
        <v>13</v>
      </c>
      <c r="F19" s="445">
        <v>6.7</v>
      </c>
      <c r="G19" s="446">
        <v>8150</v>
      </c>
      <c r="H19" s="447">
        <v>2009</v>
      </c>
      <c r="WVQ19" s="96"/>
      <c r="WVR19" s="96"/>
      <c r="WVS19" s="96"/>
      <c r="WVT19" s="96"/>
      <c r="WVU19" s="96"/>
      <c r="WVV19" s="96"/>
      <c r="WVW19" s="96"/>
      <c r="WVX19" s="96"/>
      <c r="WVY19" s="96"/>
      <c r="WVZ19" s="96"/>
      <c r="WWA19" s="96"/>
      <c r="WWB19" s="96"/>
      <c r="WWC19" s="96"/>
      <c r="WWD19" s="96"/>
      <c r="WWE19" s="96"/>
      <c r="WWF19" s="96"/>
      <c r="WWG19" s="96"/>
      <c r="WWH19" s="96"/>
      <c r="WWI19" s="96"/>
      <c r="WWJ19" s="96"/>
      <c r="WWK19" s="96"/>
      <c r="WWL19" s="96"/>
      <c r="WWM19" s="96"/>
      <c r="WWN19" s="96"/>
      <c r="WWO19" s="96"/>
      <c r="WWP19" s="96"/>
      <c r="WWQ19" s="96"/>
      <c r="WWR19" s="96"/>
      <c r="WWS19" s="96"/>
      <c r="WWT19" s="96"/>
      <c r="WWU19" s="96"/>
      <c r="WWV19" s="96"/>
      <c r="WWW19" s="96"/>
      <c r="WWX19" s="96"/>
      <c r="WWY19" s="96"/>
      <c r="WWZ19" s="96"/>
      <c r="WXA19" s="96"/>
      <c r="WXB19" s="96"/>
      <c r="WXC19" s="96"/>
      <c r="WXD19" s="96"/>
      <c r="WXE19" s="96"/>
      <c r="WXF19" s="96"/>
      <c r="WXG19" s="96"/>
      <c r="WXH19" s="96"/>
      <c r="WXI19" s="96"/>
      <c r="WXJ19" s="96"/>
      <c r="WXK19" s="96"/>
      <c r="WXL19" s="96"/>
      <c r="WXM19" s="96"/>
      <c r="WXN19" s="96"/>
      <c r="WXO19" s="96"/>
      <c r="WXP19" s="96"/>
      <c r="WXQ19" s="96"/>
      <c r="WXR19" s="96"/>
      <c r="WXS19" s="96"/>
      <c r="WXT19" s="96"/>
      <c r="WXU19" s="96"/>
      <c r="WXV19" s="96"/>
      <c r="WXW19" s="96"/>
      <c r="WXX19" s="96"/>
      <c r="WXY19" s="96"/>
      <c r="WXZ19" s="96"/>
      <c r="WYA19" s="96"/>
      <c r="WYB19" s="96"/>
      <c r="WYC19" s="96"/>
      <c r="WYD19" s="96"/>
      <c r="WYE19" s="96"/>
      <c r="WYF19" s="96"/>
      <c r="WYG19" s="96"/>
      <c r="WYH19" s="96"/>
      <c r="WYI19" s="96"/>
      <c r="WYJ19" s="96"/>
      <c r="WYK19" s="96"/>
      <c r="WYL19" s="96"/>
      <c r="WYM19" s="96"/>
      <c r="WYN19" s="96"/>
      <c r="WYO19" s="96"/>
      <c r="WYP19" s="96"/>
      <c r="WYQ19" s="96"/>
      <c r="WYR19" s="96"/>
      <c r="WYS19" s="96"/>
      <c r="WYT19" s="96"/>
      <c r="WYU19" s="96"/>
      <c r="WYV19" s="96"/>
      <c r="WYW19" s="96"/>
      <c r="WYX19" s="96"/>
      <c r="WYY19" s="96"/>
      <c r="WYZ19" s="96"/>
      <c r="WZA19" s="96"/>
      <c r="WZB19" s="96"/>
      <c r="WZC19" s="96"/>
      <c r="WZD19" s="96"/>
      <c r="WZE19" s="96"/>
      <c r="WZF19" s="96"/>
      <c r="WZG19" s="96"/>
      <c r="WZH19" s="96"/>
      <c r="WZI19" s="96"/>
      <c r="WZJ19" s="96"/>
      <c r="WZK19" s="96"/>
      <c r="WZL19" s="96"/>
      <c r="WZM19" s="96"/>
      <c r="WZN19" s="96"/>
      <c r="WZO19" s="96"/>
      <c r="WZP19" s="96"/>
      <c r="WZQ19" s="96"/>
      <c r="WZR19" s="96"/>
      <c r="WZS19" s="96"/>
      <c r="WZT19" s="96"/>
      <c r="WZU19" s="96"/>
      <c r="WZV19" s="96"/>
      <c r="WZW19" s="96"/>
      <c r="WZX19" s="96"/>
      <c r="WZY19" s="96"/>
      <c r="WZZ19" s="96"/>
      <c r="XAA19" s="96"/>
      <c r="XAB19" s="96"/>
      <c r="XAC19" s="96"/>
      <c r="XAD19" s="96"/>
      <c r="XAE19" s="96"/>
      <c r="XAF19" s="96"/>
      <c r="XAG19" s="96"/>
      <c r="XAH19" s="96"/>
      <c r="XAI19" s="96"/>
      <c r="XAJ19" s="96"/>
      <c r="XAK19" s="96"/>
      <c r="XAL19" s="96"/>
      <c r="XAM19" s="96"/>
      <c r="XAN19" s="96"/>
      <c r="XAO19" s="96"/>
      <c r="XAP19" s="96"/>
      <c r="XAQ19" s="96"/>
      <c r="XAR19" s="96"/>
      <c r="XAS19" s="96"/>
      <c r="XAT19" s="96"/>
      <c r="XAU19" s="96"/>
      <c r="XAV19" s="96"/>
      <c r="XAW19" s="96"/>
      <c r="XAX19" s="96"/>
      <c r="XAY19" s="96"/>
      <c r="XAZ19" s="96"/>
      <c r="XBA19" s="96"/>
      <c r="XBB19" s="96"/>
      <c r="XBC19" s="96"/>
      <c r="XBD19" s="96"/>
      <c r="XBE19" s="96"/>
      <c r="XBF19" s="96"/>
      <c r="XBG19" s="96"/>
      <c r="XBH19" s="96"/>
      <c r="XBI19" s="96"/>
      <c r="XBJ19" s="96"/>
      <c r="XBK19" s="96"/>
      <c r="XBL19" s="96"/>
      <c r="XBM19" s="96"/>
      <c r="XBN19" s="96"/>
      <c r="XBO19" s="96"/>
      <c r="XBP19" s="96"/>
      <c r="XBQ19" s="96"/>
      <c r="XBR19" s="96"/>
      <c r="XBS19" s="96"/>
      <c r="XBT19" s="96"/>
      <c r="XBU19" s="96"/>
      <c r="XBV19" s="96"/>
      <c r="XBW19" s="96"/>
      <c r="XBX19" s="96"/>
      <c r="XBY19" s="96"/>
      <c r="XBZ19" s="96"/>
      <c r="XCA19" s="96"/>
      <c r="XCB19" s="96"/>
      <c r="XCC19" s="96"/>
      <c r="XCD19" s="96"/>
      <c r="XCE19" s="96"/>
      <c r="XCF19" s="96"/>
      <c r="XCG19" s="96"/>
      <c r="XCH19" s="96"/>
      <c r="XCI19" s="96"/>
      <c r="XCJ19" s="96"/>
      <c r="XCK19" s="96"/>
      <c r="XCL19" s="96"/>
      <c r="XCM19" s="96"/>
      <c r="XCN19" s="96"/>
      <c r="XCO19" s="96"/>
      <c r="XCP19" s="96"/>
      <c r="XCQ19" s="96"/>
      <c r="XCR19" s="96"/>
      <c r="XCS19" s="96"/>
      <c r="XCT19" s="96"/>
      <c r="XCU19" s="96"/>
      <c r="XCV19" s="96"/>
      <c r="XCW19" s="96"/>
      <c r="XCX19" s="96"/>
      <c r="XCY19" s="96"/>
      <c r="XCZ19" s="96"/>
      <c r="XDA19" s="96"/>
      <c r="XDB19" s="96"/>
      <c r="XDC19" s="96"/>
      <c r="XDD19" s="96"/>
      <c r="XDE19" s="96"/>
      <c r="XDF19" s="96"/>
      <c r="XDG19" s="96"/>
      <c r="XDH19" s="96"/>
      <c r="XDI19" s="96"/>
      <c r="XDJ19" s="96"/>
      <c r="XDK19" s="96"/>
      <c r="XDL19" s="96"/>
      <c r="XDM19" s="96"/>
      <c r="XDN19" s="96"/>
      <c r="XDO19" s="96"/>
      <c r="XDP19" s="96"/>
      <c r="XDQ19" s="96"/>
      <c r="XDR19" s="96"/>
      <c r="XDS19" s="96"/>
      <c r="XDT19" s="96"/>
      <c r="XDU19" s="96"/>
      <c r="XDV19" s="96"/>
      <c r="XDW19" s="96"/>
      <c r="XDX19" s="96"/>
      <c r="XDY19" s="96"/>
      <c r="XDZ19" s="96"/>
      <c r="XEA19" s="96"/>
      <c r="XEB19" s="96"/>
      <c r="XEC19" s="96"/>
      <c r="XED19" s="96"/>
      <c r="XEE19" s="96"/>
      <c r="XEF19" s="96"/>
      <c r="XEG19" s="96"/>
      <c r="XEH19" s="96"/>
      <c r="XEI19" s="96"/>
      <c r="XEJ19" s="96"/>
      <c r="XEK19" s="96"/>
      <c r="XEL19" s="96"/>
      <c r="XEM19" s="96"/>
      <c r="XEN19" s="96"/>
      <c r="XEO19" s="96"/>
      <c r="XEP19" s="96"/>
      <c r="XEQ19" s="96"/>
      <c r="XER19" s="96"/>
      <c r="XES19" s="96"/>
      <c r="XET19" s="96"/>
      <c r="XEU19" s="96"/>
      <c r="XEV19" s="96"/>
      <c r="XEW19" s="96"/>
      <c r="XEX19" s="96"/>
      <c r="XEY19" s="96"/>
      <c r="XEZ19" s="96"/>
      <c r="XFA19" s="96"/>
      <c r="XFB19" s="96"/>
      <c r="XFC19" s="96"/>
      <c r="XFD19" s="96"/>
    </row>
    <row r="20" spans="1:8 16137:16384" ht="12.75" customHeight="1">
      <c r="A20" s="443" t="s">
        <v>1250</v>
      </c>
      <c r="B20" s="444" t="s">
        <v>1241</v>
      </c>
      <c r="C20" s="442" t="s">
        <v>1242</v>
      </c>
      <c r="D20" s="445">
        <v>33.5</v>
      </c>
      <c r="E20" s="445">
        <v>12.5</v>
      </c>
      <c r="F20" s="445"/>
      <c r="G20" s="446">
        <v>6800</v>
      </c>
      <c r="H20" s="447">
        <v>2000</v>
      </c>
    </row>
    <row r="21" spans="1:8 16137:16384" ht="12.75" customHeight="1">
      <c r="A21" s="444" t="s">
        <v>1251</v>
      </c>
      <c r="B21" s="444" t="s">
        <v>1241</v>
      </c>
      <c r="C21" s="442" t="s">
        <v>1242</v>
      </c>
      <c r="D21" s="445">
        <v>15</v>
      </c>
      <c r="E21" s="445">
        <v>5.5</v>
      </c>
      <c r="F21" s="445">
        <v>2.39</v>
      </c>
      <c r="G21" s="447">
        <v>510</v>
      </c>
      <c r="H21" s="447">
        <v>1999</v>
      </c>
    </row>
    <row r="22" spans="1:8 16137:16384" ht="12.75" customHeight="1">
      <c r="A22" s="444" t="s">
        <v>1252</v>
      </c>
      <c r="B22" s="444" t="s">
        <v>1241</v>
      </c>
      <c r="C22" s="442" t="s">
        <v>1242</v>
      </c>
      <c r="D22" s="445">
        <v>22</v>
      </c>
      <c r="E22" s="445">
        <v>7</v>
      </c>
      <c r="F22" s="445">
        <v>2.9</v>
      </c>
      <c r="G22" s="446">
        <v>2200</v>
      </c>
      <c r="H22" s="447">
        <v>2000</v>
      </c>
    </row>
    <row r="23" spans="1:8 16137:16384" ht="12.75" customHeight="1">
      <c r="A23" s="140" t="s">
        <v>1253</v>
      </c>
      <c r="B23" s="140" t="s">
        <v>1254</v>
      </c>
      <c r="C23" s="171" t="s">
        <v>1242</v>
      </c>
      <c r="D23" s="439">
        <v>15.87</v>
      </c>
      <c r="E23" s="439">
        <v>4.67</v>
      </c>
      <c r="F23" s="439">
        <v>1.62</v>
      </c>
      <c r="G23" s="440">
        <v>365</v>
      </c>
      <c r="H23" s="441">
        <v>1965</v>
      </c>
    </row>
    <row r="24" spans="1:8 16137:16384" ht="12.75" customHeight="1">
      <c r="A24" s="140" t="s">
        <v>1255</v>
      </c>
      <c r="B24" s="140" t="s">
        <v>1254</v>
      </c>
      <c r="C24" s="171" t="s">
        <v>1242</v>
      </c>
      <c r="D24" s="439">
        <v>26.8</v>
      </c>
      <c r="E24" s="439">
        <v>7.91</v>
      </c>
      <c r="F24" s="439">
        <v>3.97</v>
      </c>
      <c r="G24" s="440">
        <v>2030</v>
      </c>
      <c r="H24" s="441">
        <v>1977</v>
      </c>
    </row>
    <row r="25" spans="1:8 16137:16384" ht="12.75" customHeight="1">
      <c r="A25" s="140" t="s">
        <v>1256</v>
      </c>
      <c r="B25" s="140" t="s">
        <v>1254</v>
      </c>
      <c r="C25" s="171" t="s">
        <v>1242</v>
      </c>
      <c r="D25" s="439">
        <v>21.5</v>
      </c>
      <c r="E25" s="439">
        <v>7.15</v>
      </c>
      <c r="F25" s="439">
        <v>3.8</v>
      </c>
      <c r="G25" s="440">
        <v>1400</v>
      </c>
      <c r="H25" s="441">
        <v>1978</v>
      </c>
    </row>
    <row r="26" spans="1:8 16137:16384" ht="12.75" customHeight="1">
      <c r="A26" s="91"/>
      <c r="B26" s="91"/>
      <c r="C26" s="91"/>
      <c r="D26" s="91"/>
      <c r="E26" s="91"/>
      <c r="F26" s="91"/>
      <c r="G26" s="91"/>
      <c r="H26" s="91"/>
    </row>
    <row r="27" spans="1:8 16137:16384" ht="12.75" customHeight="1">
      <c r="A27" s="91" t="s">
        <v>1257</v>
      </c>
      <c r="B27" s="91"/>
      <c r="C27" s="91"/>
      <c r="D27" s="91"/>
      <c r="E27" s="91"/>
      <c r="F27" s="91"/>
      <c r="G27" s="91"/>
      <c r="H27" s="91"/>
    </row>
    <row r="29" spans="1:8 16137:16384" ht="12.75" customHeight="1">
      <c r="A29" s="147"/>
    </row>
    <row r="30" spans="1:8 16137:16384" ht="12.75" customHeight="1">
      <c r="A30" s="97" t="s">
        <v>1258</v>
      </c>
    </row>
    <row r="31" spans="1:8 16137:16384" ht="12.75" customHeight="1">
      <c r="A31" s="154"/>
      <c r="B31" s="154"/>
      <c r="C31" s="154"/>
    </row>
    <row r="33" spans="1:8" ht="12.75" customHeight="1">
      <c r="A33" s="148" t="s">
        <v>430</v>
      </c>
      <c r="B33" s="148" t="s">
        <v>590</v>
      </c>
      <c r="C33" s="148" t="s">
        <v>1259</v>
      </c>
      <c r="D33" s="148" t="s">
        <v>1260</v>
      </c>
      <c r="E33" s="148" t="s">
        <v>1261</v>
      </c>
      <c r="F33" s="148" t="s">
        <v>1236</v>
      </c>
      <c r="G33" s="148" t="s">
        <v>1237</v>
      </c>
      <c r="H33" s="148" t="s">
        <v>1239</v>
      </c>
    </row>
    <row r="34" spans="1:8" ht="12.75" customHeight="1">
      <c r="A34" s="444" t="s">
        <v>1262</v>
      </c>
      <c r="B34" s="444" t="s">
        <v>1263</v>
      </c>
      <c r="C34" s="444" t="s">
        <v>1264</v>
      </c>
      <c r="D34" s="448">
        <v>650</v>
      </c>
      <c r="E34" s="449">
        <v>20</v>
      </c>
      <c r="F34" s="449">
        <v>7.2</v>
      </c>
      <c r="G34" s="449">
        <v>3.15</v>
      </c>
      <c r="H34" s="450">
        <v>2005</v>
      </c>
    </row>
    <row r="35" spans="1:8" ht="12.75" customHeight="1">
      <c r="A35" s="444" t="s">
        <v>1265</v>
      </c>
      <c r="B35" s="444" t="s">
        <v>1263</v>
      </c>
      <c r="C35" s="444" t="s">
        <v>1264</v>
      </c>
      <c r="D35" s="448"/>
      <c r="E35" s="449">
        <v>14</v>
      </c>
      <c r="F35" s="449">
        <v>3.86</v>
      </c>
      <c r="G35" s="449"/>
      <c r="H35" s="450">
        <v>1994</v>
      </c>
    </row>
    <row r="36" spans="1:8" ht="12.75" customHeight="1">
      <c r="A36" s="444" t="s">
        <v>1266</v>
      </c>
      <c r="B36" s="444" t="s">
        <v>1263</v>
      </c>
      <c r="C36" s="444" t="s">
        <v>1264</v>
      </c>
      <c r="D36" s="448">
        <v>700</v>
      </c>
      <c r="E36" s="449">
        <v>15</v>
      </c>
      <c r="F36" s="449">
        <v>6</v>
      </c>
      <c r="G36" s="449"/>
      <c r="H36" s="450"/>
    </row>
    <row r="37" spans="1:8" ht="12.75" customHeight="1">
      <c r="A37" s="444" t="s">
        <v>1267</v>
      </c>
      <c r="B37" s="444" t="s">
        <v>1268</v>
      </c>
      <c r="C37" s="444" t="s">
        <v>1264</v>
      </c>
      <c r="D37" s="448">
        <v>2310</v>
      </c>
      <c r="E37" s="449">
        <v>64</v>
      </c>
      <c r="F37" s="451">
        <v>16.25</v>
      </c>
      <c r="G37" s="451">
        <v>7.6</v>
      </c>
      <c r="H37" s="450">
        <v>2008</v>
      </c>
    </row>
    <row r="38" spans="1:8" ht="12.75" customHeight="1">
      <c r="A38" s="444" t="s">
        <v>1269</v>
      </c>
      <c r="B38" s="444" t="s">
        <v>1270</v>
      </c>
      <c r="C38" s="444" t="s">
        <v>1264</v>
      </c>
      <c r="D38" s="448">
        <v>194</v>
      </c>
      <c r="E38" s="449">
        <v>20</v>
      </c>
      <c r="F38" s="449">
        <v>5.48</v>
      </c>
      <c r="G38" s="451">
        <v>2.59</v>
      </c>
      <c r="H38" s="450">
        <v>1966</v>
      </c>
    </row>
    <row r="39" spans="1:8" ht="12.75" customHeight="1">
      <c r="A39" s="444" t="s">
        <v>1271</v>
      </c>
      <c r="B39" s="444" t="s">
        <v>1272</v>
      </c>
      <c r="C39" s="444" t="s">
        <v>1264</v>
      </c>
      <c r="D39" s="448">
        <v>240</v>
      </c>
      <c r="E39" s="449">
        <v>15</v>
      </c>
      <c r="F39" s="449">
        <v>5</v>
      </c>
      <c r="G39" s="449">
        <v>2.5</v>
      </c>
      <c r="H39" s="450">
        <v>1978</v>
      </c>
    </row>
    <row r="40" spans="1:8" ht="12.75" customHeight="1">
      <c r="A40" s="444" t="s">
        <v>1273</v>
      </c>
      <c r="B40" s="444" t="s">
        <v>1272</v>
      </c>
      <c r="C40" s="444" t="s">
        <v>1264</v>
      </c>
      <c r="D40" s="448">
        <v>564</v>
      </c>
      <c r="E40" s="449">
        <v>19.25</v>
      </c>
      <c r="F40" s="449">
        <v>8.8000000000000007</v>
      </c>
      <c r="G40" s="452">
        <v>2.6</v>
      </c>
      <c r="H40" s="450">
        <v>2018</v>
      </c>
    </row>
    <row r="41" spans="1:8" ht="12.75" customHeight="1">
      <c r="A41" s="444" t="s">
        <v>1274</v>
      </c>
      <c r="B41" s="444" t="s">
        <v>1263</v>
      </c>
      <c r="C41" s="444" t="s">
        <v>1264</v>
      </c>
      <c r="D41" s="448"/>
      <c r="E41" s="449">
        <v>15.15</v>
      </c>
      <c r="F41" s="449">
        <v>4.8</v>
      </c>
      <c r="G41" s="452"/>
      <c r="H41" s="450"/>
    </row>
    <row r="42" spans="1:8" ht="12.75" customHeight="1">
      <c r="E42" s="453"/>
    </row>
    <row r="43" spans="1:8" ht="12.75" customHeight="1">
      <c r="A43" s="97" t="s">
        <v>51</v>
      </c>
    </row>
    <row r="44" spans="1:8" ht="12.75" customHeight="1">
      <c r="A44" s="432"/>
    </row>
    <row r="46" spans="1:8" ht="12.75" customHeight="1">
      <c r="A46" s="816" t="s">
        <v>430</v>
      </c>
      <c r="B46" s="816" t="s">
        <v>590</v>
      </c>
      <c r="C46" s="816" t="s">
        <v>1259</v>
      </c>
      <c r="D46" s="816" t="s">
        <v>425</v>
      </c>
      <c r="E46" s="893" t="s">
        <v>1275</v>
      </c>
      <c r="F46" s="893"/>
      <c r="G46" s="893"/>
      <c r="H46" s="4" t="s">
        <v>1239</v>
      </c>
    </row>
    <row r="47" spans="1:8" ht="12.75" customHeight="1">
      <c r="A47" s="816"/>
      <c r="B47" s="816"/>
      <c r="C47" s="816"/>
      <c r="D47" s="816"/>
      <c r="E47" s="136" t="s">
        <v>1276</v>
      </c>
      <c r="F47" s="136" t="s">
        <v>1277</v>
      </c>
      <c r="G47" s="136" t="s">
        <v>1278</v>
      </c>
      <c r="H47" s="4"/>
    </row>
    <row r="48" spans="1:8" ht="12.75" customHeight="1">
      <c r="A48" s="140" t="s">
        <v>1279</v>
      </c>
      <c r="B48" s="140" t="s">
        <v>1263</v>
      </c>
      <c r="C48" s="140" t="s">
        <v>1280</v>
      </c>
      <c r="D48" s="141" t="s">
        <v>1281</v>
      </c>
      <c r="E48" s="454">
        <v>20</v>
      </c>
      <c r="F48" s="454" t="str">
        <f>"-"</f>
        <v>-</v>
      </c>
      <c r="G48" s="454" t="str">
        <f>"-"</f>
        <v>-</v>
      </c>
      <c r="H48" s="455">
        <v>2009</v>
      </c>
    </row>
    <row r="51" spans="1:8" ht="12.75" customHeight="1">
      <c r="A51" s="97" t="s">
        <v>52</v>
      </c>
    </row>
    <row r="52" spans="1:8" ht="12.75" customHeight="1">
      <c r="A52" s="134"/>
    </row>
    <row r="54" spans="1:8" ht="12.75" customHeight="1">
      <c r="A54" s="136" t="s">
        <v>466</v>
      </c>
      <c r="B54" s="136" t="s">
        <v>608</v>
      </c>
      <c r="C54" s="136" t="s">
        <v>1282</v>
      </c>
      <c r="D54" s="4" t="s">
        <v>425</v>
      </c>
      <c r="E54" s="4"/>
      <c r="F54" s="4"/>
      <c r="G54" s="4"/>
      <c r="H54" s="136" t="s">
        <v>1239</v>
      </c>
    </row>
    <row r="55" spans="1:8" ht="12.75" customHeight="1">
      <c r="A55" s="456" t="s">
        <v>1283</v>
      </c>
      <c r="B55" s="456" t="s">
        <v>1284</v>
      </c>
      <c r="C55" s="140" t="s">
        <v>1285</v>
      </c>
      <c r="D55" s="894" t="s">
        <v>1286</v>
      </c>
      <c r="E55" s="894"/>
      <c r="F55" s="894"/>
      <c r="G55" s="894"/>
      <c r="H55" s="457">
        <v>1997</v>
      </c>
    </row>
    <row r="56" spans="1:8" ht="12.75" customHeight="1">
      <c r="A56" s="140" t="s">
        <v>1287</v>
      </c>
      <c r="B56" s="140" t="s">
        <v>1288</v>
      </c>
      <c r="C56" s="140" t="s">
        <v>1289</v>
      </c>
      <c r="D56" s="894" t="s">
        <v>1290</v>
      </c>
      <c r="E56" s="894"/>
      <c r="F56" s="894"/>
      <c r="G56" s="894"/>
      <c r="H56" s="457"/>
    </row>
    <row r="57" spans="1:8" ht="12.75" customHeight="1">
      <c r="A57" s="140" t="s">
        <v>1291</v>
      </c>
      <c r="B57" s="140" t="s">
        <v>1284</v>
      </c>
      <c r="C57" s="140" t="s">
        <v>1289</v>
      </c>
      <c r="D57" s="894" t="s">
        <v>1292</v>
      </c>
      <c r="E57" s="894"/>
      <c r="F57" s="894"/>
      <c r="G57" s="894"/>
      <c r="H57" s="457">
        <v>1993</v>
      </c>
    </row>
    <row r="58" spans="1:8" ht="12.75" customHeight="1">
      <c r="A58" s="140" t="s">
        <v>1293</v>
      </c>
      <c r="B58" s="444" t="s">
        <v>1270</v>
      </c>
      <c r="C58" s="140" t="s">
        <v>1294</v>
      </c>
      <c r="D58" s="894" t="s">
        <v>1295</v>
      </c>
      <c r="E58" s="894"/>
      <c r="F58" s="894"/>
      <c r="G58" s="894"/>
      <c r="H58" s="457">
        <v>1993</v>
      </c>
    </row>
    <row r="59" spans="1:8" ht="12.75" customHeight="1">
      <c r="A59" s="140" t="s">
        <v>1296</v>
      </c>
      <c r="B59" s="444" t="s">
        <v>1270</v>
      </c>
      <c r="C59" s="140" t="s">
        <v>1294</v>
      </c>
      <c r="D59" s="894" t="s">
        <v>1297</v>
      </c>
      <c r="E59" s="894"/>
      <c r="F59" s="894"/>
      <c r="G59" s="894"/>
      <c r="H59" s="457"/>
    </row>
    <row r="60" spans="1:8" ht="12.75" customHeight="1">
      <c r="A60" s="140" t="s">
        <v>1298</v>
      </c>
      <c r="B60" s="444" t="s">
        <v>1270</v>
      </c>
      <c r="C60" s="140" t="s">
        <v>1294</v>
      </c>
      <c r="D60" s="894" t="s">
        <v>1299</v>
      </c>
      <c r="E60" s="894"/>
      <c r="F60" s="894"/>
      <c r="G60" s="894"/>
      <c r="H60" s="457">
        <v>2014</v>
      </c>
    </row>
    <row r="61" spans="1:8" ht="12.75" customHeight="1">
      <c r="A61" s="140" t="s">
        <v>1300</v>
      </c>
      <c r="B61" s="140" t="s">
        <v>1263</v>
      </c>
      <c r="C61" s="140" t="s">
        <v>1294</v>
      </c>
      <c r="D61" s="894" t="s">
        <v>1301</v>
      </c>
      <c r="E61" s="894"/>
      <c r="F61" s="894"/>
      <c r="G61" s="894"/>
      <c r="H61" s="455">
        <v>1993</v>
      </c>
    </row>
    <row r="62" spans="1:8" ht="12.75" customHeight="1">
      <c r="A62" s="140" t="s">
        <v>1265</v>
      </c>
      <c r="B62" s="140" t="s">
        <v>1263</v>
      </c>
      <c r="C62" s="140" t="s">
        <v>1294</v>
      </c>
      <c r="D62" s="894" t="s">
        <v>1302</v>
      </c>
      <c r="E62" s="894"/>
      <c r="F62" s="894"/>
      <c r="G62" s="894"/>
      <c r="H62" s="455">
        <v>1994</v>
      </c>
    </row>
    <row r="63" spans="1:8" ht="12.75" customHeight="1">
      <c r="A63" s="140" t="s">
        <v>1303</v>
      </c>
      <c r="B63" s="140" t="s">
        <v>1263</v>
      </c>
      <c r="C63" s="140" t="s">
        <v>1294</v>
      </c>
      <c r="D63" s="894" t="s">
        <v>1304</v>
      </c>
      <c r="E63" s="894"/>
      <c r="F63" s="894"/>
      <c r="G63" s="894"/>
      <c r="H63" s="140"/>
    </row>
  </sheetData>
  <mergeCells count="16">
    <mergeCell ref="D63:G63"/>
    <mergeCell ref="D58:G58"/>
    <mergeCell ref="D59:G59"/>
    <mergeCell ref="D60:G60"/>
    <mergeCell ref="D61:G61"/>
    <mergeCell ref="D62:G62"/>
    <mergeCell ref="H46:H47"/>
    <mergeCell ref="D54:G54"/>
    <mergeCell ref="D55:G55"/>
    <mergeCell ref="D56:G56"/>
    <mergeCell ref="D57:G57"/>
    <mergeCell ref="A46:A47"/>
    <mergeCell ref="B46:B47"/>
    <mergeCell ref="C46:C47"/>
    <mergeCell ref="D46:D47"/>
    <mergeCell ref="E46:G46"/>
  </mergeCells>
  <printOptions horizontalCentered="1" verticalCentered="1"/>
  <pageMargins left="0.39374999999999999" right="0.39374999999999999" top="0.39374999999999999" bottom="0.39374999999999999" header="0.511811023622047" footer="0.511811023622047"/>
  <pageSetup paperSize="9" scale="62" orientation="landscape" horizontalDpi="300" verticalDpi="30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50"/>
  </sheetPr>
  <dimension ref="A1:I239"/>
  <sheetViews>
    <sheetView zoomScale="90" zoomScaleNormal="90" workbookViewId="0">
      <selection activeCell="I46" sqref="I46"/>
    </sheetView>
  </sheetViews>
  <sheetFormatPr baseColWidth="10" defaultColWidth="11.42578125" defaultRowHeight="15"/>
  <cols>
    <col min="1" max="1" width="13.5703125" style="458" customWidth="1"/>
    <col min="2" max="2" width="11.42578125" style="458"/>
    <col min="3" max="3" width="33.42578125" style="458" customWidth="1"/>
    <col min="4" max="4" width="35.5703125" style="458" customWidth="1"/>
    <col min="5" max="5" width="11" style="458" customWidth="1"/>
    <col min="6" max="16384" width="11.42578125" style="458"/>
  </cols>
  <sheetData>
    <row r="1" spans="1:3" s="20" customFormat="1" ht="77.849999999999994" customHeight="1"/>
    <row r="2" spans="1:3" ht="18.75">
      <c r="A2" s="459" t="s">
        <v>53</v>
      </c>
      <c r="B2" s="460"/>
      <c r="C2" s="460"/>
    </row>
    <row r="3" spans="1:3" ht="15.75">
      <c r="A3" s="461" t="s">
        <v>54</v>
      </c>
      <c r="B3" s="460"/>
      <c r="C3" s="460"/>
    </row>
    <row r="4" spans="1:3" ht="15.75">
      <c r="A4" s="461"/>
      <c r="B4" s="460"/>
      <c r="C4" s="460"/>
    </row>
    <row r="5" spans="1:3" ht="15.75">
      <c r="A5" s="461"/>
      <c r="B5" s="460"/>
      <c r="C5" s="460"/>
    </row>
    <row r="6" spans="1:3" ht="15.75">
      <c r="A6" s="461"/>
      <c r="B6" s="460"/>
      <c r="C6" s="460"/>
    </row>
    <row r="7" spans="1:3" ht="15.75">
      <c r="A7" s="461"/>
      <c r="B7" s="460"/>
      <c r="C7" s="460"/>
    </row>
    <row r="8" spans="1:3" ht="15.75">
      <c r="A8" s="461"/>
      <c r="B8" s="460"/>
      <c r="C8" s="460"/>
    </row>
    <row r="9" spans="1:3" ht="15.75">
      <c r="A9" s="461"/>
      <c r="B9" s="460"/>
      <c r="C9" s="460"/>
    </row>
    <row r="10" spans="1:3" ht="15.75">
      <c r="A10" s="461"/>
      <c r="B10" s="460"/>
      <c r="C10" s="460"/>
    </row>
    <row r="11" spans="1:3" ht="15.75">
      <c r="A11" s="461"/>
      <c r="B11" s="460"/>
      <c r="C11" s="460"/>
    </row>
    <row r="12" spans="1:3" ht="15.75">
      <c r="A12" s="461"/>
      <c r="B12" s="460"/>
      <c r="C12" s="460"/>
    </row>
    <row r="13" spans="1:3" ht="15.75">
      <c r="A13" s="461"/>
      <c r="B13" s="460"/>
      <c r="C13" s="460"/>
    </row>
    <row r="14" spans="1:3" ht="15.75">
      <c r="A14" s="461"/>
      <c r="B14" s="460"/>
      <c r="C14" s="460"/>
    </row>
    <row r="15" spans="1:3" ht="15.75">
      <c r="A15" s="461"/>
      <c r="B15" s="460"/>
      <c r="C15" s="460"/>
    </row>
    <row r="16" spans="1:3" ht="15.75">
      <c r="A16" s="461"/>
      <c r="B16" s="460"/>
      <c r="C16" s="460"/>
    </row>
    <row r="17" spans="1:3" ht="15.75">
      <c r="A17" s="461"/>
      <c r="B17" s="460"/>
      <c r="C17" s="460"/>
    </row>
    <row r="18" spans="1:3" ht="15.75">
      <c r="A18" s="461"/>
      <c r="B18" s="460"/>
      <c r="C18" s="460"/>
    </row>
    <row r="19" spans="1:3" ht="15.75">
      <c r="A19" s="461"/>
      <c r="B19" s="460"/>
      <c r="C19" s="460"/>
    </row>
    <row r="20" spans="1:3" ht="15.75">
      <c r="A20" s="461"/>
      <c r="B20" s="460"/>
      <c r="C20" s="460"/>
    </row>
    <row r="21" spans="1:3" ht="15.75">
      <c r="A21" s="461"/>
      <c r="B21" s="460"/>
      <c r="C21" s="460"/>
    </row>
    <row r="22" spans="1:3" ht="15.75">
      <c r="A22" s="461"/>
      <c r="B22" s="460"/>
      <c r="C22" s="460"/>
    </row>
    <row r="23" spans="1:3" ht="15.75">
      <c r="A23" s="461"/>
      <c r="B23" s="460"/>
      <c r="C23" s="460"/>
    </row>
    <row r="24" spans="1:3" ht="15.75">
      <c r="A24" s="461"/>
      <c r="B24" s="460"/>
      <c r="C24" s="460"/>
    </row>
    <row r="25" spans="1:3" ht="15.75">
      <c r="A25" s="461"/>
      <c r="B25" s="460"/>
      <c r="C25" s="460"/>
    </row>
    <row r="26" spans="1:3" ht="15.75">
      <c r="A26" s="461"/>
      <c r="B26" s="460"/>
      <c r="C26" s="460"/>
    </row>
    <row r="27" spans="1:3" ht="15.75">
      <c r="A27" s="461"/>
      <c r="B27" s="460"/>
      <c r="C27" s="460"/>
    </row>
    <row r="28" spans="1:3" ht="15.75">
      <c r="A28" s="461"/>
      <c r="B28" s="460"/>
      <c r="C28" s="460"/>
    </row>
    <row r="29" spans="1:3" ht="15.75">
      <c r="A29" s="461"/>
      <c r="B29" s="460"/>
      <c r="C29" s="460"/>
    </row>
    <row r="30" spans="1:3" ht="15.75">
      <c r="A30" s="461"/>
      <c r="B30" s="460"/>
      <c r="C30" s="460"/>
    </row>
    <row r="31" spans="1:3" ht="15.75">
      <c r="A31" s="461"/>
      <c r="B31" s="460"/>
      <c r="C31" s="460"/>
    </row>
    <row r="32" spans="1:3" ht="15.75">
      <c r="A32" s="461"/>
      <c r="B32" s="460"/>
      <c r="C32" s="460"/>
    </row>
    <row r="33" spans="1:3" ht="15.75">
      <c r="A33" s="461"/>
      <c r="B33" s="460"/>
      <c r="C33" s="460"/>
    </row>
    <row r="34" spans="1:3" ht="15.75">
      <c r="A34" s="461"/>
      <c r="B34" s="460"/>
      <c r="C34" s="460"/>
    </row>
    <row r="35" spans="1:3" ht="15.75">
      <c r="A35" s="461"/>
      <c r="B35" s="460"/>
      <c r="C35" s="460"/>
    </row>
    <row r="36" spans="1:3" ht="15.75">
      <c r="A36" s="461"/>
      <c r="B36" s="460"/>
      <c r="C36" s="460"/>
    </row>
    <row r="37" spans="1:3" ht="15.75">
      <c r="A37" s="461"/>
      <c r="B37" s="460"/>
      <c r="C37" s="460"/>
    </row>
    <row r="38" spans="1:3" ht="15.75">
      <c r="A38" s="461"/>
      <c r="B38" s="460"/>
      <c r="C38" s="460"/>
    </row>
    <row r="39" spans="1:3" ht="15.75">
      <c r="A39" s="461"/>
      <c r="B39" s="460"/>
      <c r="C39" s="460"/>
    </row>
    <row r="40" spans="1:3" ht="15.75">
      <c r="A40" s="461"/>
      <c r="B40" s="460"/>
      <c r="C40" s="460"/>
    </row>
    <row r="41" spans="1:3" ht="15.75">
      <c r="A41" s="461"/>
      <c r="B41" s="460"/>
      <c r="C41" s="460"/>
    </row>
    <row r="42" spans="1:3" ht="15.75">
      <c r="A42" s="461"/>
      <c r="B42" s="460"/>
      <c r="C42" s="460"/>
    </row>
    <row r="43" spans="1:3" ht="15.75">
      <c r="A43" s="461"/>
      <c r="B43" s="460"/>
      <c r="C43" s="460"/>
    </row>
    <row r="44" spans="1:3" ht="15.75">
      <c r="A44" s="461"/>
      <c r="B44" s="460"/>
      <c r="C44" s="460"/>
    </row>
    <row r="45" spans="1:3" ht="15.75">
      <c r="A45" s="461"/>
      <c r="B45" s="460"/>
      <c r="C45" s="460"/>
    </row>
    <row r="46" spans="1:3" ht="15.75">
      <c r="A46" s="461"/>
      <c r="B46" s="460"/>
      <c r="C46" s="460"/>
    </row>
    <row r="47" spans="1:3" ht="15.75">
      <c r="A47" s="461"/>
      <c r="B47" s="460"/>
      <c r="C47" s="460"/>
    </row>
    <row r="48" spans="1:3" ht="15.75">
      <c r="A48" s="461"/>
      <c r="B48" s="460"/>
      <c r="C48" s="460"/>
    </row>
    <row r="49" spans="1:9" ht="15.75">
      <c r="A49" s="461"/>
      <c r="B49" s="460"/>
      <c r="C49" s="460"/>
    </row>
    <row r="50" spans="1:9" ht="15.75">
      <c r="A50" s="461"/>
      <c r="B50" s="460"/>
      <c r="C50" s="460"/>
    </row>
    <row r="51" spans="1:9">
      <c r="A51" s="895" t="s">
        <v>1305</v>
      </c>
      <c r="B51" s="462" t="s">
        <v>1306</v>
      </c>
      <c r="C51" s="462" t="s">
        <v>1306</v>
      </c>
      <c r="D51" s="463" t="s">
        <v>1307</v>
      </c>
      <c r="E51" s="463" t="s">
        <v>161</v>
      </c>
      <c r="F51" s="464" t="s">
        <v>1308</v>
      </c>
      <c r="G51" s="463" t="s">
        <v>1309</v>
      </c>
      <c r="H51" s="896" t="s">
        <v>1310</v>
      </c>
      <c r="I51" s="896"/>
    </row>
    <row r="52" spans="1:9">
      <c r="A52" s="895"/>
      <c r="B52" s="462" t="s">
        <v>1311</v>
      </c>
      <c r="C52" s="462" t="s">
        <v>742</v>
      </c>
      <c r="D52" s="463" t="s">
        <v>1312</v>
      </c>
      <c r="E52" s="463" t="s">
        <v>1313</v>
      </c>
      <c r="F52" s="464" t="s">
        <v>1314</v>
      </c>
      <c r="G52" s="463" t="s">
        <v>1314</v>
      </c>
      <c r="H52" s="896"/>
      <c r="I52" s="896"/>
    </row>
    <row r="53" spans="1:9">
      <c r="A53" s="465" t="s">
        <v>1315</v>
      </c>
      <c r="B53" s="465">
        <v>1</v>
      </c>
      <c r="C53" s="465" t="s">
        <v>1316</v>
      </c>
      <c r="D53" s="466" t="s">
        <v>1317</v>
      </c>
      <c r="E53" s="466" t="s">
        <v>1318</v>
      </c>
      <c r="F53" s="467">
        <v>308</v>
      </c>
      <c r="G53" s="468">
        <v>10.5</v>
      </c>
      <c r="H53" s="466" t="s">
        <v>1319</v>
      </c>
    </row>
    <row r="54" spans="1:9">
      <c r="A54" s="465" t="s">
        <v>1315</v>
      </c>
      <c r="B54" s="465">
        <v>1</v>
      </c>
      <c r="C54" s="465" t="s">
        <v>1316</v>
      </c>
      <c r="D54" s="466" t="s">
        <v>1320</v>
      </c>
      <c r="E54" s="466" t="s">
        <v>1321</v>
      </c>
      <c r="F54" s="469">
        <v>672</v>
      </c>
      <c r="G54" s="468">
        <v>10.9</v>
      </c>
      <c r="H54" s="466" t="s">
        <v>1319</v>
      </c>
    </row>
    <row r="55" spans="1:9">
      <c r="A55" s="465" t="s">
        <v>1315</v>
      </c>
      <c r="B55" s="465">
        <v>1</v>
      </c>
      <c r="C55" s="465" t="s">
        <v>1316</v>
      </c>
      <c r="D55" s="466" t="s">
        <v>1322</v>
      </c>
      <c r="E55" s="466" t="s">
        <v>1323</v>
      </c>
      <c r="F55" s="469">
        <v>791</v>
      </c>
      <c r="G55" s="468">
        <v>10.5</v>
      </c>
      <c r="H55" s="466" t="s">
        <v>1319</v>
      </c>
    </row>
    <row r="56" spans="1:9">
      <c r="A56" s="465" t="s">
        <v>1315</v>
      </c>
      <c r="B56" s="465">
        <v>1</v>
      </c>
      <c r="C56" s="465" t="s">
        <v>1316</v>
      </c>
      <c r="D56" s="466" t="s">
        <v>1324</v>
      </c>
      <c r="E56" s="466" t="s">
        <v>1325</v>
      </c>
      <c r="F56" s="469">
        <v>422</v>
      </c>
      <c r="G56" s="468" t="s">
        <v>1326</v>
      </c>
      <c r="H56" s="466" t="s">
        <v>1319</v>
      </c>
    </row>
    <row r="57" spans="1:9">
      <c r="A57" s="465" t="s">
        <v>1315</v>
      </c>
      <c r="B57" s="465">
        <v>1</v>
      </c>
      <c r="C57" s="465" t="s">
        <v>1316</v>
      </c>
      <c r="D57" s="466" t="s">
        <v>1327</v>
      </c>
      <c r="E57" s="466" t="s">
        <v>1328</v>
      </c>
      <c r="F57" s="469">
        <v>398</v>
      </c>
      <c r="G57" s="468">
        <v>10.9</v>
      </c>
      <c r="H57" s="466" t="s">
        <v>1319</v>
      </c>
    </row>
    <row r="58" spans="1:9">
      <c r="A58" s="465" t="s">
        <v>1315</v>
      </c>
      <c r="B58" s="465">
        <v>1</v>
      </c>
      <c r="C58" s="465" t="s">
        <v>1316</v>
      </c>
      <c r="D58" s="466" t="s">
        <v>1329</v>
      </c>
      <c r="E58" s="466" t="s">
        <v>1330</v>
      </c>
      <c r="F58" s="469">
        <v>55</v>
      </c>
      <c r="G58" s="468">
        <v>11.5</v>
      </c>
      <c r="H58" s="466" t="s">
        <v>1319</v>
      </c>
    </row>
    <row r="59" spans="1:9">
      <c r="A59" s="470" t="s">
        <v>1315</v>
      </c>
      <c r="B59" s="470">
        <v>2</v>
      </c>
      <c r="C59" s="470" t="s">
        <v>1331</v>
      </c>
      <c r="D59" s="471" t="s">
        <v>1332</v>
      </c>
      <c r="E59" s="471" t="s">
        <v>1333</v>
      </c>
      <c r="F59" s="472">
        <v>1324</v>
      </c>
      <c r="G59" s="473">
        <v>13.4</v>
      </c>
      <c r="H59" s="471" t="s">
        <v>1334</v>
      </c>
    </row>
    <row r="60" spans="1:9">
      <c r="A60" s="465" t="s">
        <v>1315</v>
      </c>
      <c r="B60" s="465">
        <v>2</v>
      </c>
      <c r="C60" s="465" t="s">
        <v>1331</v>
      </c>
      <c r="D60" s="466" t="s">
        <v>1335</v>
      </c>
      <c r="E60" s="466" t="s">
        <v>1336</v>
      </c>
      <c r="F60" s="469">
        <v>181</v>
      </c>
      <c r="G60" s="468">
        <v>16.399999999999999</v>
      </c>
      <c r="H60" s="466" t="s">
        <v>1319</v>
      </c>
    </row>
    <row r="61" spans="1:9">
      <c r="A61" s="465" t="s">
        <v>1315</v>
      </c>
      <c r="B61" s="465">
        <v>2</v>
      </c>
      <c r="C61" s="465" t="s">
        <v>1331</v>
      </c>
      <c r="D61" s="466" t="s">
        <v>1337</v>
      </c>
      <c r="E61" s="466" t="s">
        <v>1338</v>
      </c>
      <c r="F61" s="469">
        <v>128</v>
      </c>
      <c r="G61" s="468">
        <v>7.5</v>
      </c>
      <c r="H61" s="466" t="s">
        <v>1319</v>
      </c>
    </row>
    <row r="62" spans="1:9">
      <c r="A62" s="465" t="s">
        <v>1315</v>
      </c>
      <c r="B62" s="465">
        <v>2</v>
      </c>
      <c r="C62" s="465" t="s">
        <v>1331</v>
      </c>
      <c r="D62" s="466" t="s">
        <v>1339</v>
      </c>
      <c r="E62" s="466" t="s">
        <v>1340</v>
      </c>
      <c r="F62" s="469">
        <v>166</v>
      </c>
      <c r="G62" s="468">
        <v>7.5</v>
      </c>
      <c r="H62" s="466" t="s">
        <v>1319</v>
      </c>
    </row>
    <row r="63" spans="1:9">
      <c r="A63" s="465" t="s">
        <v>1315</v>
      </c>
      <c r="B63" s="465">
        <v>2</v>
      </c>
      <c r="C63" s="465" t="s">
        <v>1331</v>
      </c>
      <c r="D63" s="466" t="s">
        <v>1341</v>
      </c>
      <c r="E63" s="466" t="s">
        <v>1342</v>
      </c>
      <c r="F63" s="469">
        <v>1324</v>
      </c>
      <c r="G63" s="468" t="s">
        <v>1343</v>
      </c>
      <c r="H63" s="466" t="s">
        <v>1344</v>
      </c>
    </row>
    <row r="64" spans="1:9">
      <c r="A64" s="470" t="s">
        <v>1315</v>
      </c>
      <c r="B64" s="470">
        <v>3</v>
      </c>
      <c r="C64" s="470" t="s">
        <v>1345</v>
      </c>
      <c r="D64" s="471" t="s">
        <v>1346</v>
      </c>
      <c r="E64" s="471" t="s">
        <v>1347</v>
      </c>
      <c r="F64" s="474">
        <v>1386</v>
      </c>
      <c r="G64" s="475">
        <v>7</v>
      </c>
      <c r="H64" s="471" t="s">
        <v>1319</v>
      </c>
    </row>
    <row r="65" spans="1:8">
      <c r="A65" s="465" t="s">
        <v>1315</v>
      </c>
      <c r="B65" s="465">
        <v>3</v>
      </c>
      <c r="C65" s="465" t="s">
        <v>1348</v>
      </c>
      <c r="D65" s="466" t="s">
        <v>1348</v>
      </c>
      <c r="E65" s="466" t="s">
        <v>1349</v>
      </c>
      <c r="F65" s="476">
        <v>4760</v>
      </c>
      <c r="G65" s="477">
        <v>20.67</v>
      </c>
      <c r="H65" s="466" t="s">
        <v>1334</v>
      </c>
    </row>
    <row r="66" spans="1:8">
      <c r="A66" s="465" t="s">
        <v>1315</v>
      </c>
      <c r="B66" s="465">
        <v>3</v>
      </c>
      <c r="C66" s="465" t="s">
        <v>1345</v>
      </c>
      <c r="D66" s="465" t="s">
        <v>1350</v>
      </c>
      <c r="E66" s="466" t="s">
        <v>1351</v>
      </c>
      <c r="F66" s="476">
        <v>553</v>
      </c>
      <c r="G66" s="478" t="s">
        <v>1352</v>
      </c>
      <c r="H66" s="466" t="s">
        <v>1319</v>
      </c>
    </row>
    <row r="67" spans="1:8">
      <c r="A67" s="465" t="s">
        <v>1315</v>
      </c>
      <c r="B67" s="465">
        <v>3</v>
      </c>
      <c r="C67" s="465" t="s">
        <v>1348</v>
      </c>
      <c r="D67" s="466" t="s">
        <v>1353</v>
      </c>
      <c r="E67" s="466" t="s">
        <v>1354</v>
      </c>
      <c r="F67" s="476">
        <v>258</v>
      </c>
      <c r="G67" s="477">
        <v>7</v>
      </c>
      <c r="H67" s="466" t="s">
        <v>1319</v>
      </c>
    </row>
    <row r="68" spans="1:8">
      <c r="A68" s="465" t="s">
        <v>1315</v>
      </c>
      <c r="B68" s="465">
        <v>3</v>
      </c>
      <c r="C68" s="465" t="s">
        <v>1345</v>
      </c>
      <c r="D68" s="466" t="s">
        <v>1355</v>
      </c>
      <c r="E68" s="466" t="s">
        <v>1356</v>
      </c>
      <c r="F68" s="476">
        <v>789</v>
      </c>
      <c r="G68" s="477">
        <v>7</v>
      </c>
      <c r="H68" s="466" t="s">
        <v>1319</v>
      </c>
    </row>
    <row r="69" spans="1:8">
      <c r="A69" s="465" t="s">
        <v>1315</v>
      </c>
      <c r="B69" s="465">
        <v>3</v>
      </c>
      <c r="C69" s="465" t="s">
        <v>1357</v>
      </c>
      <c r="D69" s="466" t="s">
        <v>1358</v>
      </c>
      <c r="E69" s="466" t="s">
        <v>1359</v>
      </c>
      <c r="F69" s="476">
        <v>949</v>
      </c>
      <c r="G69" s="477">
        <v>7</v>
      </c>
      <c r="H69" s="466" t="s">
        <v>1319</v>
      </c>
    </row>
    <row r="70" spans="1:8">
      <c r="A70" s="465" t="s">
        <v>1315</v>
      </c>
      <c r="B70" s="465">
        <v>3</v>
      </c>
      <c r="C70" s="465" t="s">
        <v>1345</v>
      </c>
      <c r="D70" s="466" t="s">
        <v>1360</v>
      </c>
      <c r="E70" s="466" t="s">
        <v>1361</v>
      </c>
      <c r="F70" s="476">
        <v>621</v>
      </c>
      <c r="G70" s="477">
        <v>7</v>
      </c>
      <c r="H70" s="466" t="s">
        <v>1319</v>
      </c>
    </row>
    <row r="71" spans="1:8">
      <c r="A71" s="465" t="s">
        <v>1315</v>
      </c>
      <c r="B71" s="465">
        <v>3</v>
      </c>
      <c r="C71" s="465" t="s">
        <v>1362</v>
      </c>
      <c r="D71" s="466" t="s">
        <v>1363</v>
      </c>
      <c r="E71" s="466" t="s">
        <v>1364</v>
      </c>
      <c r="F71" s="476">
        <f>621+200</f>
        <v>821</v>
      </c>
      <c r="G71" s="468">
        <v>7</v>
      </c>
      <c r="H71" s="466" t="s">
        <v>1319</v>
      </c>
    </row>
    <row r="72" spans="1:8">
      <c r="A72" s="465" t="s">
        <v>1315</v>
      </c>
      <c r="B72" s="465">
        <v>3</v>
      </c>
      <c r="C72" s="465" t="s">
        <v>1362</v>
      </c>
      <c r="D72" s="466" t="s">
        <v>1365</v>
      </c>
      <c r="E72" s="466" t="s">
        <v>1366</v>
      </c>
      <c r="F72" s="476">
        <v>621</v>
      </c>
      <c r="G72" s="477">
        <v>7</v>
      </c>
      <c r="H72" s="466" t="s">
        <v>1367</v>
      </c>
    </row>
    <row r="73" spans="1:8">
      <c r="A73" s="465" t="s">
        <v>1315</v>
      </c>
      <c r="B73" s="465">
        <v>3</v>
      </c>
      <c r="C73" s="465" t="s">
        <v>1362</v>
      </c>
      <c r="D73" s="466" t="s">
        <v>1368</v>
      </c>
      <c r="E73" s="466" t="s">
        <v>1369</v>
      </c>
      <c r="F73" s="476">
        <v>840</v>
      </c>
      <c r="G73" s="477">
        <v>7</v>
      </c>
      <c r="H73" s="466" t="s">
        <v>1319</v>
      </c>
    </row>
    <row r="74" spans="1:8">
      <c r="A74" s="465" t="s">
        <v>1315</v>
      </c>
      <c r="B74" s="465">
        <v>3</v>
      </c>
      <c r="C74" s="465" t="s">
        <v>1348</v>
      </c>
      <c r="D74" s="466" t="s">
        <v>1370</v>
      </c>
      <c r="E74" s="466" t="s">
        <v>1371</v>
      </c>
      <c r="F74" s="476">
        <v>3550</v>
      </c>
      <c r="G74" s="477">
        <v>8.4</v>
      </c>
      <c r="H74" s="466" t="s">
        <v>1319</v>
      </c>
    </row>
    <row r="75" spans="1:8">
      <c r="A75" s="465" t="s">
        <v>1315</v>
      </c>
      <c r="B75" s="465">
        <v>3</v>
      </c>
      <c r="C75" s="465" t="s">
        <v>1362</v>
      </c>
      <c r="D75" s="466" t="s">
        <v>1372</v>
      </c>
      <c r="E75" s="466" t="s">
        <v>1373</v>
      </c>
      <c r="F75" s="476">
        <v>409</v>
      </c>
      <c r="G75" s="477">
        <v>10.9</v>
      </c>
      <c r="H75" s="466" t="s">
        <v>1319</v>
      </c>
    </row>
    <row r="76" spans="1:8">
      <c r="A76" s="470" t="s">
        <v>1374</v>
      </c>
      <c r="B76" s="470">
        <v>4</v>
      </c>
      <c r="C76" s="470" t="s">
        <v>1375</v>
      </c>
      <c r="D76" s="471" t="s">
        <v>1376</v>
      </c>
      <c r="E76" s="471" t="s">
        <v>1377</v>
      </c>
      <c r="F76" s="474">
        <v>6700</v>
      </c>
      <c r="G76" s="479" t="s">
        <v>1352</v>
      </c>
      <c r="H76" s="471" t="s">
        <v>1319</v>
      </c>
    </row>
    <row r="77" spans="1:8">
      <c r="A77" s="465" t="s">
        <v>1374</v>
      </c>
      <c r="B77" s="465">
        <v>4</v>
      </c>
      <c r="C77" s="465" t="s">
        <v>1375</v>
      </c>
      <c r="D77" s="466" t="s">
        <v>1378</v>
      </c>
      <c r="E77" s="466" t="s">
        <v>1379</v>
      </c>
      <c r="F77" s="476">
        <v>7156</v>
      </c>
      <c r="G77" s="468" t="s">
        <v>1380</v>
      </c>
      <c r="H77" s="466" t="s">
        <v>1319</v>
      </c>
    </row>
    <row r="78" spans="1:8">
      <c r="A78" s="465" t="s">
        <v>1374</v>
      </c>
      <c r="B78" s="465">
        <v>4</v>
      </c>
      <c r="C78" s="465" t="s">
        <v>1375</v>
      </c>
      <c r="D78" s="466" t="s">
        <v>1381</v>
      </c>
      <c r="E78" s="466" t="s">
        <v>1382</v>
      </c>
      <c r="F78" s="476">
        <v>261</v>
      </c>
      <c r="G78" s="477">
        <v>7</v>
      </c>
      <c r="H78" s="466" t="s">
        <v>1319</v>
      </c>
    </row>
    <row r="79" spans="1:8">
      <c r="A79" s="465" t="s">
        <v>1374</v>
      </c>
      <c r="B79" s="465">
        <v>4</v>
      </c>
      <c r="C79" s="465" t="s">
        <v>1375</v>
      </c>
      <c r="D79" s="466" t="s">
        <v>1383</v>
      </c>
      <c r="E79" s="466" t="s">
        <v>1384</v>
      </c>
      <c r="F79" s="476">
        <v>256</v>
      </c>
      <c r="G79" s="477">
        <v>7</v>
      </c>
      <c r="H79" s="466" t="s">
        <v>1319</v>
      </c>
    </row>
    <row r="80" spans="1:8">
      <c r="A80" s="465" t="s">
        <v>1374</v>
      </c>
      <c r="B80" s="465">
        <v>4</v>
      </c>
      <c r="C80" s="465" t="s">
        <v>1375</v>
      </c>
      <c r="D80" s="466" t="s">
        <v>1385</v>
      </c>
      <c r="E80" s="466" t="s">
        <v>1386</v>
      </c>
      <c r="F80" s="476">
        <v>233</v>
      </c>
      <c r="G80" s="477">
        <v>7</v>
      </c>
      <c r="H80" s="466" t="s">
        <v>1319</v>
      </c>
    </row>
    <row r="81" spans="1:8">
      <c r="A81" s="465" t="s">
        <v>1374</v>
      </c>
      <c r="B81" s="465">
        <v>4</v>
      </c>
      <c r="C81" s="465" t="s">
        <v>1375</v>
      </c>
      <c r="D81" s="466" t="s">
        <v>1387</v>
      </c>
      <c r="E81" s="466" t="s">
        <v>1388</v>
      </c>
      <c r="F81" s="476">
        <v>246</v>
      </c>
      <c r="G81" s="477">
        <v>7</v>
      </c>
      <c r="H81" s="466" t="s">
        <v>1319</v>
      </c>
    </row>
    <row r="82" spans="1:8">
      <c r="A82" s="465" t="s">
        <v>1374</v>
      </c>
      <c r="B82" s="465">
        <v>4</v>
      </c>
      <c r="C82" s="465" t="s">
        <v>1375</v>
      </c>
      <c r="D82" s="466" t="s">
        <v>1389</v>
      </c>
      <c r="E82" s="466" t="s">
        <v>1390</v>
      </c>
      <c r="F82" s="476">
        <v>800</v>
      </c>
      <c r="G82" s="477">
        <v>9</v>
      </c>
      <c r="H82" s="466" t="s">
        <v>1391</v>
      </c>
    </row>
    <row r="83" spans="1:8">
      <c r="A83" s="465" t="s">
        <v>1374</v>
      </c>
      <c r="B83" s="465">
        <v>4</v>
      </c>
      <c r="C83" s="465" t="s">
        <v>1375</v>
      </c>
      <c r="D83" s="466" t="s">
        <v>1392</v>
      </c>
      <c r="E83" s="466" t="s">
        <v>1393</v>
      </c>
      <c r="F83" s="476">
        <v>100</v>
      </c>
      <c r="G83" s="478" t="s">
        <v>1394</v>
      </c>
      <c r="H83" s="466" t="s">
        <v>1319</v>
      </c>
    </row>
    <row r="84" spans="1:8">
      <c r="A84" s="465" t="s">
        <v>1374</v>
      </c>
      <c r="B84" s="465">
        <v>4</v>
      </c>
      <c r="C84" s="465" t="s">
        <v>1375</v>
      </c>
      <c r="D84" s="466" t="s">
        <v>1395</v>
      </c>
      <c r="E84" s="466" t="s">
        <v>1396</v>
      </c>
      <c r="F84" s="476">
        <v>200</v>
      </c>
      <c r="G84" s="477">
        <v>18</v>
      </c>
      <c r="H84" s="466" t="s">
        <v>1319</v>
      </c>
    </row>
    <row r="85" spans="1:8">
      <c r="A85" s="465" t="s">
        <v>1374</v>
      </c>
      <c r="B85" s="465">
        <v>4</v>
      </c>
      <c r="C85" s="465" t="s">
        <v>1375</v>
      </c>
      <c r="D85" s="466" t="s">
        <v>1397</v>
      </c>
      <c r="E85" s="466" t="s">
        <v>1398</v>
      </c>
      <c r="F85" s="476">
        <v>915</v>
      </c>
      <c r="G85" s="477">
        <v>14</v>
      </c>
      <c r="H85" s="466" t="s">
        <v>1399</v>
      </c>
    </row>
    <row r="86" spans="1:8">
      <c r="A86" s="465" t="s">
        <v>1374</v>
      </c>
      <c r="B86" s="465">
        <v>4</v>
      </c>
      <c r="C86" s="465" t="s">
        <v>1375</v>
      </c>
      <c r="D86" s="466" t="s">
        <v>1400</v>
      </c>
      <c r="E86" s="466" t="s">
        <v>1401</v>
      </c>
      <c r="F86" s="476">
        <v>250</v>
      </c>
      <c r="G86" s="478" t="s">
        <v>1402</v>
      </c>
      <c r="H86" s="466" t="s">
        <v>1319</v>
      </c>
    </row>
    <row r="87" spans="1:8">
      <c r="A87" s="465" t="s">
        <v>1374</v>
      </c>
      <c r="B87" s="465">
        <v>4</v>
      </c>
      <c r="C87" s="465" t="s">
        <v>1375</v>
      </c>
      <c r="D87" s="466" t="s">
        <v>1403</v>
      </c>
      <c r="E87" s="466" t="s">
        <v>1404</v>
      </c>
      <c r="F87" s="476">
        <v>950</v>
      </c>
      <c r="G87" s="478" t="s">
        <v>1405</v>
      </c>
      <c r="H87" s="466" t="s">
        <v>1391</v>
      </c>
    </row>
    <row r="88" spans="1:8">
      <c r="A88" s="465" t="s">
        <v>1374</v>
      </c>
      <c r="B88" s="465">
        <v>4</v>
      </c>
      <c r="C88" s="465" t="s">
        <v>1375</v>
      </c>
      <c r="D88" s="466" t="s">
        <v>1406</v>
      </c>
      <c r="E88" s="466" t="s">
        <v>1407</v>
      </c>
      <c r="F88" s="476">
        <v>600</v>
      </c>
      <c r="G88" s="478" t="s">
        <v>1408</v>
      </c>
      <c r="H88" s="466" t="s">
        <v>1319</v>
      </c>
    </row>
    <row r="89" spans="1:8">
      <c r="A89" s="465" t="s">
        <v>1374</v>
      </c>
      <c r="B89" s="465">
        <v>4</v>
      </c>
      <c r="C89" s="465" t="s">
        <v>1375</v>
      </c>
      <c r="D89" s="466" t="s">
        <v>1409</v>
      </c>
      <c r="E89" s="466" t="s">
        <v>1410</v>
      </c>
      <c r="F89" s="476">
        <v>150</v>
      </c>
      <c r="G89" s="477">
        <v>3.6</v>
      </c>
      <c r="H89" s="466" t="s">
        <v>1391</v>
      </c>
    </row>
    <row r="90" spans="1:8">
      <c r="A90" s="465" t="s">
        <v>1374</v>
      </c>
      <c r="B90" s="465">
        <v>4</v>
      </c>
      <c r="C90" s="465" t="s">
        <v>1375</v>
      </c>
      <c r="D90" s="466" t="s">
        <v>1411</v>
      </c>
      <c r="E90" s="466" t="s">
        <v>1412</v>
      </c>
      <c r="F90" s="476">
        <v>100</v>
      </c>
      <c r="G90" s="477">
        <v>15</v>
      </c>
      <c r="H90" s="466" t="s">
        <v>1319</v>
      </c>
    </row>
    <row r="91" spans="1:8">
      <c r="A91" s="465" t="s">
        <v>1374</v>
      </c>
      <c r="B91" s="465">
        <v>4</v>
      </c>
      <c r="C91" s="465" t="s">
        <v>1375</v>
      </c>
      <c r="D91" s="466" t="s">
        <v>1413</v>
      </c>
      <c r="E91" s="466" t="s">
        <v>1414</v>
      </c>
      <c r="F91" s="476">
        <v>750</v>
      </c>
      <c r="G91" s="478" t="s">
        <v>1343</v>
      </c>
      <c r="H91" s="466" t="s">
        <v>1319</v>
      </c>
    </row>
    <row r="92" spans="1:8">
      <c r="A92" s="465" t="s">
        <v>1374</v>
      </c>
      <c r="B92" s="465">
        <v>4</v>
      </c>
      <c r="C92" s="465" t="s">
        <v>1375</v>
      </c>
      <c r="D92" s="466" t="s">
        <v>1415</v>
      </c>
      <c r="E92" s="480" t="s">
        <v>1416</v>
      </c>
      <c r="F92" s="481" t="s">
        <v>1416</v>
      </c>
      <c r="G92" s="481" t="s">
        <v>1416</v>
      </c>
      <c r="H92" s="466" t="s">
        <v>1319</v>
      </c>
    </row>
    <row r="93" spans="1:8">
      <c r="A93" s="470" t="s">
        <v>1417</v>
      </c>
      <c r="B93" s="470">
        <v>5</v>
      </c>
      <c r="C93" s="470" t="s">
        <v>1418</v>
      </c>
      <c r="D93" s="471" t="s">
        <v>1419</v>
      </c>
      <c r="E93" s="471" t="s">
        <v>1420</v>
      </c>
      <c r="F93" s="474">
        <v>14310</v>
      </c>
      <c r="G93" s="475">
        <v>10</v>
      </c>
      <c r="H93" s="471" t="s">
        <v>1319</v>
      </c>
    </row>
    <row r="94" spans="1:8">
      <c r="A94" s="465" t="s">
        <v>1417</v>
      </c>
      <c r="B94" s="465">
        <v>5</v>
      </c>
      <c r="C94" s="465" t="s">
        <v>1418</v>
      </c>
      <c r="D94" s="466" t="s">
        <v>1421</v>
      </c>
      <c r="E94" s="466" t="s">
        <v>1420</v>
      </c>
      <c r="F94" s="476">
        <v>9900</v>
      </c>
      <c r="G94" s="477">
        <v>5.7</v>
      </c>
      <c r="H94" s="466" t="s">
        <v>1391</v>
      </c>
    </row>
    <row r="95" spans="1:8">
      <c r="A95" s="470"/>
      <c r="B95" s="470"/>
      <c r="C95" s="470"/>
      <c r="D95" s="471"/>
      <c r="E95" s="482" t="s">
        <v>1422</v>
      </c>
      <c r="F95" s="483">
        <f>SUM(F53:F94)</f>
        <v>65203</v>
      </c>
      <c r="G95" s="474"/>
      <c r="H95" s="471"/>
    </row>
    <row r="96" spans="1:8">
      <c r="A96" s="484"/>
      <c r="B96" s="485"/>
      <c r="C96" s="485"/>
      <c r="D96" s="484"/>
      <c r="E96" s="484"/>
    </row>
    <row r="97" spans="1:5">
      <c r="A97" s="484"/>
      <c r="B97" s="485"/>
      <c r="C97" s="485"/>
      <c r="D97" s="484"/>
      <c r="E97" s="484"/>
    </row>
    <row r="98" spans="1:5">
      <c r="A98" s="484"/>
      <c r="B98" s="485"/>
      <c r="C98" s="485"/>
      <c r="D98" s="484"/>
      <c r="E98" s="484"/>
    </row>
    <row r="99" spans="1:5">
      <c r="A99" s="484"/>
      <c r="B99" s="485"/>
      <c r="C99" s="485"/>
      <c r="D99" s="484"/>
      <c r="E99" s="484"/>
    </row>
    <row r="100" spans="1:5">
      <c r="A100" s="484"/>
      <c r="B100" s="485"/>
      <c r="C100" s="485"/>
      <c r="D100" s="484"/>
      <c r="E100" s="484"/>
    </row>
    <row r="101" spans="1:5">
      <c r="A101" s="484"/>
      <c r="B101" s="485"/>
      <c r="C101" s="485"/>
      <c r="D101" s="484"/>
      <c r="E101" s="484"/>
    </row>
    <row r="102" spans="1:5">
      <c r="A102" s="484"/>
      <c r="B102" s="485"/>
      <c r="C102" s="485"/>
      <c r="D102" s="484"/>
      <c r="E102" s="484"/>
    </row>
    <row r="103" spans="1:5">
      <c r="A103" s="484"/>
      <c r="B103" s="485"/>
      <c r="C103" s="485"/>
      <c r="D103" s="484"/>
      <c r="E103" s="484"/>
    </row>
    <row r="104" spans="1:5">
      <c r="A104" s="484"/>
      <c r="B104" s="485"/>
      <c r="C104" s="485"/>
      <c r="D104" s="484"/>
      <c r="E104" s="484"/>
    </row>
    <row r="105" spans="1:5">
      <c r="A105" s="484"/>
      <c r="B105" s="485"/>
      <c r="C105" s="485"/>
      <c r="D105" s="484"/>
      <c r="E105" s="484"/>
    </row>
    <row r="106" spans="1:5">
      <c r="A106" s="484"/>
      <c r="B106" s="485"/>
      <c r="C106" s="485"/>
      <c r="D106" s="484"/>
      <c r="E106" s="484"/>
    </row>
    <row r="107" spans="1:5">
      <c r="A107" s="484"/>
      <c r="B107" s="485"/>
      <c r="C107" s="485"/>
      <c r="D107" s="484"/>
      <c r="E107" s="484"/>
    </row>
    <row r="108" spans="1:5">
      <c r="A108" s="484"/>
      <c r="B108" s="485"/>
      <c r="C108" s="485"/>
      <c r="D108" s="484"/>
      <c r="E108" s="484"/>
    </row>
    <row r="109" spans="1:5">
      <c r="A109" s="484"/>
      <c r="B109" s="485"/>
      <c r="C109" s="485"/>
      <c r="D109" s="484"/>
      <c r="E109" s="484"/>
    </row>
    <row r="110" spans="1:5">
      <c r="A110" s="484"/>
      <c r="B110" s="485"/>
      <c r="C110" s="485"/>
      <c r="D110" s="484"/>
      <c r="E110" s="484"/>
    </row>
    <row r="111" spans="1:5">
      <c r="A111" s="484"/>
      <c r="B111" s="485"/>
      <c r="C111" s="485"/>
      <c r="D111" s="484"/>
      <c r="E111" s="484"/>
    </row>
    <row r="112" spans="1:5">
      <c r="A112" s="484"/>
      <c r="B112" s="485"/>
      <c r="C112" s="485"/>
      <c r="D112" s="484"/>
      <c r="E112" s="484"/>
    </row>
    <row r="113" spans="1:5">
      <c r="A113" s="484"/>
      <c r="B113" s="485"/>
      <c r="C113" s="485"/>
      <c r="D113" s="484"/>
      <c r="E113" s="484"/>
    </row>
    <row r="114" spans="1:5">
      <c r="A114" s="484"/>
      <c r="B114" s="485"/>
      <c r="C114" s="485"/>
      <c r="D114" s="484"/>
      <c r="E114" s="484"/>
    </row>
    <row r="115" spans="1:5">
      <c r="A115" s="484"/>
      <c r="B115" s="485"/>
      <c r="C115" s="485"/>
      <c r="D115" s="484"/>
      <c r="E115" s="484"/>
    </row>
    <row r="116" spans="1:5">
      <c r="A116" s="484"/>
      <c r="B116" s="485"/>
      <c r="C116" s="485"/>
      <c r="D116" s="484"/>
      <c r="E116" s="484"/>
    </row>
    <row r="117" spans="1:5">
      <c r="A117" s="484"/>
      <c r="B117" s="485"/>
      <c r="C117" s="485"/>
      <c r="D117" s="484"/>
      <c r="E117" s="484"/>
    </row>
    <row r="118" spans="1:5" ht="15.75">
      <c r="A118" s="461" t="s">
        <v>55</v>
      </c>
      <c r="B118" s="485"/>
      <c r="C118" s="485"/>
      <c r="D118" s="484"/>
      <c r="E118" s="484"/>
    </row>
    <row r="119" spans="1:5">
      <c r="A119" s="486" t="s">
        <v>738</v>
      </c>
      <c r="B119" s="485"/>
      <c r="C119" s="485"/>
      <c r="D119" s="484"/>
      <c r="E119" s="484"/>
    </row>
    <row r="120" spans="1:5">
      <c r="A120" s="484"/>
      <c r="B120" s="485"/>
      <c r="C120" s="485"/>
      <c r="D120" s="484"/>
      <c r="E120" s="484"/>
    </row>
    <row r="121" spans="1:5" ht="15.75">
      <c r="A121" s="461"/>
      <c r="B121" s="460"/>
      <c r="C121" s="460"/>
    </row>
    <row r="122" spans="1:5" ht="15.75">
      <c r="A122" s="461" t="s">
        <v>56</v>
      </c>
      <c r="B122" s="460"/>
      <c r="C122" s="460"/>
    </row>
    <row r="123" spans="1:5">
      <c r="A123" s="486" t="s">
        <v>738</v>
      </c>
      <c r="B123" s="460"/>
      <c r="C123" s="460"/>
    </row>
    <row r="124" spans="1:5">
      <c r="A124" s="487"/>
    </row>
    <row r="125" spans="1:5">
      <c r="A125" s="487"/>
    </row>
    <row r="126" spans="1:5">
      <c r="A126" s="487"/>
    </row>
    <row r="127" spans="1:5">
      <c r="A127" s="487"/>
    </row>
    <row r="128" spans="1:5">
      <c r="A128" s="487"/>
    </row>
    <row r="129" spans="1:1">
      <c r="A129" s="487"/>
    </row>
    <row r="130" spans="1:1">
      <c r="A130" s="487"/>
    </row>
    <row r="131" spans="1:1">
      <c r="A131" s="487"/>
    </row>
    <row r="132" spans="1:1">
      <c r="A132" s="487"/>
    </row>
    <row r="133" spans="1:1">
      <c r="A133" s="487"/>
    </row>
    <row r="134" spans="1:1">
      <c r="A134" s="487"/>
    </row>
    <row r="136" spans="1:1">
      <c r="A136" s="487"/>
    </row>
    <row r="137" spans="1:1">
      <c r="A137" s="487"/>
    </row>
    <row r="138" spans="1:1">
      <c r="A138" s="487"/>
    </row>
    <row r="139" spans="1:1">
      <c r="A139" s="487"/>
    </row>
    <row r="140" spans="1:1">
      <c r="A140" s="487"/>
    </row>
    <row r="141" spans="1:1">
      <c r="A141" s="487"/>
    </row>
    <row r="142" spans="1:1">
      <c r="A142" s="487"/>
    </row>
    <row r="143" spans="1:1">
      <c r="A143" s="487"/>
    </row>
    <row r="144" spans="1:1">
      <c r="A144" s="487"/>
    </row>
    <row r="145" spans="1:1">
      <c r="A145" s="487"/>
    </row>
    <row r="146" spans="1:1">
      <c r="A146" s="487"/>
    </row>
    <row r="147" spans="1:1">
      <c r="A147" s="487"/>
    </row>
    <row r="148" spans="1:1">
      <c r="A148" s="487"/>
    </row>
    <row r="149" spans="1:1">
      <c r="A149" s="487"/>
    </row>
    <row r="150" spans="1:1">
      <c r="A150" s="487"/>
    </row>
    <row r="151" spans="1:1">
      <c r="A151" s="487"/>
    </row>
    <row r="152" spans="1:1">
      <c r="A152" s="487"/>
    </row>
    <row r="153" spans="1:1">
      <c r="A153" s="487"/>
    </row>
    <row r="154" spans="1:1">
      <c r="A154" s="487"/>
    </row>
    <row r="155" spans="1:1">
      <c r="A155" s="487"/>
    </row>
    <row r="156" spans="1:1">
      <c r="A156" s="487"/>
    </row>
    <row r="157" spans="1:1">
      <c r="A157" s="487"/>
    </row>
    <row r="158" spans="1:1">
      <c r="A158" s="487"/>
    </row>
    <row r="159" spans="1:1">
      <c r="A159" s="487"/>
    </row>
    <row r="160" spans="1:1">
      <c r="A160" s="487"/>
    </row>
    <row r="161" spans="1:1">
      <c r="A161" s="487"/>
    </row>
    <row r="162" spans="1:1">
      <c r="A162" s="487"/>
    </row>
    <row r="163" spans="1:1">
      <c r="A163" s="487"/>
    </row>
    <row r="164" spans="1:1">
      <c r="A164" s="487"/>
    </row>
    <row r="165" spans="1:1">
      <c r="A165" s="487"/>
    </row>
    <row r="166" spans="1:1">
      <c r="A166" s="487"/>
    </row>
    <row r="167" spans="1:1">
      <c r="A167" s="487"/>
    </row>
    <row r="168" spans="1:1">
      <c r="A168" s="487"/>
    </row>
    <row r="169" spans="1:1">
      <c r="A169" s="487"/>
    </row>
    <row r="170" spans="1:1">
      <c r="A170" s="487"/>
    </row>
    <row r="171" spans="1:1">
      <c r="A171" s="487"/>
    </row>
    <row r="172" spans="1:1">
      <c r="A172" s="487"/>
    </row>
    <row r="173" spans="1:1">
      <c r="A173" s="487"/>
    </row>
    <row r="174" spans="1:1">
      <c r="A174" s="487"/>
    </row>
    <row r="175" spans="1:1">
      <c r="A175" s="487"/>
    </row>
    <row r="176" spans="1:1">
      <c r="A176" s="487"/>
    </row>
    <row r="177" spans="1:1">
      <c r="A177" s="487"/>
    </row>
    <row r="178" spans="1:1">
      <c r="A178" s="487"/>
    </row>
    <row r="179" spans="1:1">
      <c r="A179" s="487"/>
    </row>
    <row r="180" spans="1:1">
      <c r="A180" s="487"/>
    </row>
    <row r="181" spans="1:1">
      <c r="A181" s="487"/>
    </row>
    <row r="182" spans="1:1">
      <c r="A182" s="487"/>
    </row>
    <row r="183" spans="1:1">
      <c r="A183" s="487"/>
    </row>
    <row r="184" spans="1:1">
      <c r="A184" s="487"/>
    </row>
    <row r="185" spans="1:1">
      <c r="A185" s="487"/>
    </row>
    <row r="186" spans="1:1">
      <c r="A186" s="487"/>
    </row>
    <row r="187" spans="1:1">
      <c r="A187" s="487"/>
    </row>
    <row r="188" spans="1:1">
      <c r="A188" s="487"/>
    </row>
    <row r="189" spans="1:1">
      <c r="A189" s="487"/>
    </row>
    <row r="190" spans="1:1">
      <c r="A190" s="487"/>
    </row>
    <row r="191" spans="1:1">
      <c r="A191" s="487"/>
    </row>
    <row r="192" spans="1:1">
      <c r="A192" s="487"/>
    </row>
    <row r="193" spans="1:1">
      <c r="A193" s="487"/>
    </row>
    <row r="194" spans="1:1">
      <c r="A194" s="487"/>
    </row>
    <row r="195" spans="1:1">
      <c r="A195" s="487"/>
    </row>
    <row r="196" spans="1:1">
      <c r="A196" s="487"/>
    </row>
    <row r="197" spans="1:1">
      <c r="A197" s="487"/>
    </row>
    <row r="198" spans="1:1">
      <c r="A198" s="487"/>
    </row>
    <row r="199" spans="1:1">
      <c r="A199" s="487"/>
    </row>
    <row r="200" spans="1:1">
      <c r="A200" s="487"/>
    </row>
    <row r="201" spans="1:1">
      <c r="A201" s="487"/>
    </row>
    <row r="202" spans="1:1">
      <c r="A202" s="487"/>
    </row>
    <row r="203" spans="1:1">
      <c r="A203" s="487"/>
    </row>
    <row r="204" spans="1:1">
      <c r="A204" s="487"/>
    </row>
    <row r="205" spans="1:1">
      <c r="A205" s="487"/>
    </row>
    <row r="206" spans="1:1">
      <c r="A206" s="487"/>
    </row>
    <row r="207" spans="1:1">
      <c r="A207" s="487"/>
    </row>
    <row r="208" spans="1:1">
      <c r="A208" s="487"/>
    </row>
    <row r="209" spans="1:1">
      <c r="A209" s="487"/>
    </row>
    <row r="210" spans="1:1">
      <c r="A210" s="487"/>
    </row>
    <row r="211" spans="1:1">
      <c r="A211" s="487"/>
    </row>
    <row r="212" spans="1:1">
      <c r="A212" s="487"/>
    </row>
    <row r="213" spans="1:1">
      <c r="A213" s="487"/>
    </row>
    <row r="214" spans="1:1">
      <c r="A214" s="487"/>
    </row>
    <row r="215" spans="1:1">
      <c r="A215" s="487"/>
    </row>
    <row r="216" spans="1:1">
      <c r="A216" s="487"/>
    </row>
    <row r="217" spans="1:1">
      <c r="A217" s="487"/>
    </row>
    <row r="218" spans="1:1">
      <c r="A218" s="487"/>
    </row>
    <row r="219" spans="1:1">
      <c r="A219" s="487"/>
    </row>
    <row r="220" spans="1:1">
      <c r="A220" s="487"/>
    </row>
    <row r="221" spans="1:1">
      <c r="A221" s="487"/>
    </row>
    <row r="222" spans="1:1">
      <c r="A222" s="487"/>
    </row>
    <row r="223" spans="1:1">
      <c r="A223" s="487"/>
    </row>
    <row r="224" spans="1:1">
      <c r="A224" s="487"/>
    </row>
    <row r="225" spans="1:1">
      <c r="A225" s="487"/>
    </row>
    <row r="226" spans="1:1">
      <c r="A226" s="487"/>
    </row>
    <row r="227" spans="1:1">
      <c r="A227" s="487"/>
    </row>
    <row r="228" spans="1:1">
      <c r="A228" s="487"/>
    </row>
    <row r="229" spans="1:1">
      <c r="A229" s="487"/>
    </row>
    <row r="230" spans="1:1">
      <c r="A230" s="487"/>
    </row>
    <row r="231" spans="1:1">
      <c r="A231" s="487"/>
    </row>
    <row r="232" spans="1:1">
      <c r="A232" s="487"/>
    </row>
    <row r="233" spans="1:1">
      <c r="A233" s="487"/>
    </row>
    <row r="234" spans="1:1">
      <c r="A234" s="487"/>
    </row>
    <row r="235" spans="1:1">
      <c r="A235" s="487"/>
    </row>
    <row r="236" spans="1:1">
      <c r="A236" s="487"/>
    </row>
    <row r="237" spans="1:1">
      <c r="A237" s="487"/>
    </row>
    <row r="238" spans="1:1">
      <c r="A238" s="487"/>
    </row>
    <row r="239" spans="1:1">
      <c r="A239" s="487"/>
    </row>
  </sheetData>
  <mergeCells count="2">
    <mergeCell ref="A51:A52"/>
    <mergeCell ref="H51:I52"/>
  </mergeCells>
  <pageMargins left="0.7" right="0.7" top="0.75" bottom="0.75" header="0.511811023622047" footer="0.511811023622047"/>
  <pageSetup paperSize="9" scale="66" orientation="portrait" horizontalDpi="300" verticalDpi="30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50"/>
  </sheetPr>
  <dimension ref="A1:D177"/>
  <sheetViews>
    <sheetView zoomScale="90" zoomScaleNormal="90" workbookViewId="0">
      <selection activeCell="G1" sqref="G1"/>
    </sheetView>
  </sheetViews>
  <sheetFormatPr baseColWidth="10" defaultColWidth="11.42578125" defaultRowHeight="15"/>
  <cols>
    <col min="1" max="1" width="11.42578125" style="341"/>
    <col min="2" max="2" width="52.7109375" style="341" customWidth="1"/>
    <col min="3" max="16384" width="11.42578125" style="341"/>
  </cols>
  <sheetData>
    <row r="1" spans="1:4" s="20" customFormat="1" ht="73.7" customHeight="1"/>
    <row r="2" spans="1:4" ht="18.75">
      <c r="A2" s="45" t="s">
        <v>57</v>
      </c>
      <c r="B2" s="488"/>
      <c r="C2" s="488"/>
      <c r="D2" s="488"/>
    </row>
    <row r="3" spans="1:4" ht="23.25">
      <c r="A3" s="488"/>
      <c r="B3" s="366"/>
      <c r="C3" s="488"/>
      <c r="D3" s="488"/>
    </row>
    <row r="4" spans="1:4" ht="15.75">
      <c r="A4" s="488"/>
      <c r="B4" s="262"/>
      <c r="C4" s="488"/>
      <c r="D4" s="488"/>
    </row>
    <row r="5" spans="1:4" ht="15.75">
      <c r="A5" s="488"/>
      <c r="B5" s="262"/>
      <c r="C5" s="488"/>
      <c r="D5" s="488"/>
    </row>
    <row r="6" spans="1:4" ht="15.75">
      <c r="A6" s="488"/>
      <c r="B6" s="262"/>
      <c r="C6" s="488"/>
      <c r="D6" s="488"/>
    </row>
    <row r="7" spans="1:4" ht="15.75">
      <c r="A7" s="488"/>
      <c r="B7" s="262"/>
      <c r="C7" s="488"/>
      <c r="D7" s="488"/>
    </row>
    <row r="8" spans="1:4" ht="15.75">
      <c r="A8" s="488"/>
      <c r="B8" s="262"/>
      <c r="C8" s="488"/>
      <c r="D8" s="488"/>
    </row>
    <row r="9" spans="1:4" ht="15.75">
      <c r="A9" s="488"/>
      <c r="B9" s="262"/>
      <c r="C9" s="488"/>
      <c r="D9" s="488"/>
    </row>
    <row r="10" spans="1:4" ht="15.75">
      <c r="A10" s="488"/>
      <c r="B10" s="262"/>
      <c r="C10" s="488"/>
      <c r="D10" s="488"/>
    </row>
    <row r="11" spans="1:4" ht="15.75">
      <c r="A11" s="488"/>
      <c r="B11" s="262"/>
      <c r="C11" s="488"/>
      <c r="D11" s="488"/>
    </row>
    <row r="12" spans="1:4" ht="15.75">
      <c r="A12" s="488"/>
      <c r="B12" s="262"/>
      <c r="C12" s="488"/>
      <c r="D12" s="488"/>
    </row>
    <row r="13" spans="1:4" ht="15.75">
      <c r="A13" s="488"/>
      <c r="B13" s="262"/>
      <c r="C13" s="488"/>
      <c r="D13" s="488"/>
    </row>
    <row r="14" spans="1:4" ht="15.75">
      <c r="A14" s="488"/>
      <c r="B14" s="262"/>
      <c r="C14" s="488"/>
      <c r="D14" s="488"/>
    </row>
    <row r="15" spans="1:4" ht="15.75">
      <c r="A15" s="488"/>
      <c r="B15" s="262"/>
      <c r="C15" s="488"/>
      <c r="D15" s="488"/>
    </row>
    <row r="16" spans="1:4" ht="15.75">
      <c r="A16" s="488"/>
      <c r="B16" s="262"/>
      <c r="C16" s="488"/>
      <c r="D16" s="488"/>
    </row>
    <row r="17" spans="1:4" ht="15.75">
      <c r="A17" s="488"/>
      <c r="B17" s="262"/>
      <c r="C17" s="488"/>
      <c r="D17" s="488"/>
    </row>
    <row r="18" spans="1:4" ht="15.75">
      <c r="A18" s="488"/>
      <c r="B18" s="262"/>
      <c r="C18" s="488"/>
      <c r="D18" s="488"/>
    </row>
    <row r="19" spans="1:4" ht="15.75">
      <c r="A19" s="488"/>
      <c r="B19" s="262"/>
      <c r="C19" s="488"/>
      <c r="D19" s="488"/>
    </row>
    <row r="20" spans="1:4" ht="15.75">
      <c r="A20" s="488"/>
      <c r="B20" s="262"/>
      <c r="C20" s="488"/>
      <c r="D20" s="488"/>
    </row>
    <row r="21" spans="1:4" ht="15.75">
      <c r="A21" s="488"/>
      <c r="B21" s="262"/>
      <c r="C21" s="488"/>
      <c r="D21" s="488"/>
    </row>
    <row r="22" spans="1:4" ht="15.75">
      <c r="A22" s="488"/>
      <c r="B22" s="262"/>
      <c r="C22" s="488"/>
      <c r="D22" s="488"/>
    </row>
    <row r="23" spans="1:4" ht="15.75">
      <c r="A23" s="488"/>
      <c r="B23" s="262"/>
      <c r="C23" s="488"/>
      <c r="D23" s="488"/>
    </row>
    <row r="24" spans="1:4" ht="15.75">
      <c r="A24" s="488"/>
      <c r="B24" s="262"/>
      <c r="C24" s="488"/>
      <c r="D24" s="488"/>
    </row>
    <row r="25" spans="1:4" ht="15.75">
      <c r="A25" s="488"/>
      <c r="B25" s="262"/>
      <c r="C25" s="488"/>
      <c r="D25" s="488"/>
    </row>
    <row r="26" spans="1:4" ht="15.75">
      <c r="A26" s="488"/>
      <c r="B26" s="262"/>
      <c r="C26" s="488"/>
      <c r="D26" s="488"/>
    </row>
    <row r="27" spans="1:4" ht="15.75">
      <c r="A27" s="488"/>
      <c r="B27" s="262"/>
      <c r="C27" s="488"/>
      <c r="D27" s="488"/>
    </row>
    <row r="28" spans="1:4" ht="15.75">
      <c r="A28" s="488"/>
      <c r="B28" s="262"/>
      <c r="C28" s="488"/>
      <c r="D28" s="488"/>
    </row>
    <row r="29" spans="1:4" ht="15.75">
      <c r="A29" s="488"/>
      <c r="B29" s="262"/>
      <c r="C29" s="488"/>
      <c r="D29" s="488"/>
    </row>
    <row r="30" spans="1:4" ht="15.75">
      <c r="A30" s="488"/>
      <c r="B30" s="262"/>
      <c r="C30" s="488"/>
      <c r="D30" s="488"/>
    </row>
    <row r="31" spans="1:4" ht="15.75">
      <c r="A31" s="488"/>
      <c r="B31" s="262"/>
      <c r="C31" s="488"/>
      <c r="D31" s="488"/>
    </row>
    <row r="32" spans="1:4" ht="15.75">
      <c r="A32" s="488"/>
      <c r="B32" s="262"/>
      <c r="C32" s="488"/>
      <c r="D32" s="488"/>
    </row>
    <row r="33" spans="1:4" ht="15.75">
      <c r="A33" s="488"/>
      <c r="B33" s="262"/>
      <c r="C33" s="488"/>
      <c r="D33" s="488"/>
    </row>
    <row r="34" spans="1:4" ht="15.75">
      <c r="A34" s="488"/>
      <c r="B34" s="262"/>
      <c r="C34" s="488"/>
      <c r="D34" s="488"/>
    </row>
    <row r="35" spans="1:4" ht="15.75">
      <c r="A35" s="488"/>
      <c r="B35" s="262"/>
      <c r="C35" s="488"/>
      <c r="D35" s="488"/>
    </row>
    <row r="36" spans="1:4" ht="15.75">
      <c r="A36" s="488"/>
      <c r="B36" s="262"/>
      <c r="C36" s="488"/>
      <c r="D36" s="488"/>
    </row>
    <row r="37" spans="1:4" ht="15.75">
      <c r="A37" s="488"/>
      <c r="B37" s="262"/>
      <c r="C37" s="488"/>
      <c r="D37" s="488"/>
    </row>
    <row r="38" spans="1:4" ht="15.75">
      <c r="A38" s="488"/>
      <c r="B38" s="262"/>
      <c r="C38" s="488"/>
      <c r="D38" s="488"/>
    </row>
    <row r="39" spans="1:4" ht="15.75">
      <c r="A39" s="488"/>
      <c r="B39" s="262"/>
      <c r="C39" s="488"/>
      <c r="D39" s="488"/>
    </row>
    <row r="40" spans="1:4" ht="15.75">
      <c r="A40" s="488"/>
      <c r="B40" s="262"/>
      <c r="C40" s="488"/>
      <c r="D40" s="488"/>
    </row>
    <row r="41" spans="1:4" ht="15.75">
      <c r="A41" s="488"/>
      <c r="B41" s="262"/>
      <c r="C41" s="488"/>
      <c r="D41" s="488"/>
    </row>
    <row r="42" spans="1:4" ht="15.75">
      <c r="A42" s="488"/>
      <c r="B42" s="262"/>
      <c r="C42" s="488"/>
      <c r="D42" s="488"/>
    </row>
    <row r="43" spans="1:4" ht="15.75">
      <c r="A43" s="488"/>
      <c r="B43" s="262"/>
      <c r="C43" s="488"/>
      <c r="D43" s="488"/>
    </row>
    <row r="44" spans="1:4" ht="15.75">
      <c r="A44" s="488"/>
      <c r="B44" s="262"/>
      <c r="C44" s="488"/>
      <c r="D44" s="488"/>
    </row>
    <row r="45" spans="1:4" ht="15.75">
      <c r="A45" s="488"/>
      <c r="B45" s="262"/>
      <c r="C45" s="488"/>
      <c r="D45" s="488"/>
    </row>
    <row r="46" spans="1:4" ht="15.75">
      <c r="A46" s="488"/>
      <c r="B46" s="262"/>
      <c r="C46" s="488"/>
      <c r="D46" s="488"/>
    </row>
    <row r="47" spans="1:4" ht="15.75">
      <c r="A47" s="488"/>
      <c r="B47" s="262"/>
      <c r="C47" s="488"/>
      <c r="D47" s="488"/>
    </row>
    <row r="48" spans="1:4" ht="15.75">
      <c r="A48" s="488"/>
      <c r="B48" s="262"/>
      <c r="C48" s="488"/>
      <c r="D48" s="488"/>
    </row>
    <row r="49" spans="1:4" ht="15.75">
      <c r="A49" s="488"/>
      <c r="B49" s="262"/>
      <c r="C49" s="488"/>
      <c r="D49" s="488"/>
    </row>
    <row r="50" spans="1:4" ht="15.75">
      <c r="A50" s="488"/>
      <c r="B50" s="262"/>
      <c r="C50" s="488"/>
      <c r="D50" s="488"/>
    </row>
    <row r="51" spans="1:4" ht="15.75">
      <c r="A51" s="488"/>
      <c r="B51" s="262"/>
      <c r="C51" s="488"/>
      <c r="D51" s="488"/>
    </row>
    <row r="52" spans="1:4" ht="15.75">
      <c r="A52" s="488"/>
      <c r="B52" s="262"/>
      <c r="C52" s="488"/>
      <c r="D52" s="488"/>
    </row>
    <row r="53" spans="1:4" ht="15.75">
      <c r="A53" s="488"/>
      <c r="B53" s="262"/>
      <c r="C53" s="488"/>
      <c r="D53" s="488"/>
    </row>
    <row r="54" spans="1:4" ht="15.75">
      <c r="A54" s="488"/>
      <c r="B54" s="262"/>
      <c r="C54" s="488"/>
      <c r="D54" s="488"/>
    </row>
    <row r="55" spans="1:4" ht="15.75">
      <c r="A55" s="488"/>
      <c r="B55" s="262"/>
      <c r="C55" s="488"/>
      <c r="D55" s="488"/>
    </row>
    <row r="56" spans="1:4" ht="15.75">
      <c r="A56" s="488"/>
      <c r="B56" s="262"/>
      <c r="C56" s="488"/>
      <c r="D56" s="488"/>
    </row>
    <row r="57" spans="1:4" ht="15.75">
      <c r="A57" s="488"/>
      <c r="B57" s="262"/>
      <c r="C57" s="488"/>
      <c r="D57" s="488"/>
    </row>
    <row r="58" spans="1:4" ht="15.75">
      <c r="A58" s="488"/>
      <c r="B58" s="262"/>
      <c r="C58" s="488"/>
      <c r="D58" s="488"/>
    </row>
    <row r="59" spans="1:4" ht="15.75">
      <c r="A59" s="488"/>
      <c r="B59" s="262"/>
      <c r="C59" s="488"/>
      <c r="D59" s="488"/>
    </row>
    <row r="60" spans="1:4" ht="21">
      <c r="A60" s="489"/>
      <c r="B60" s="488"/>
      <c r="C60" s="488"/>
      <c r="D60" s="488"/>
    </row>
    <row r="61" spans="1:4" ht="18.75">
      <c r="A61" s="45"/>
      <c r="B61" s="346"/>
    </row>
    <row r="62" spans="1:4">
      <c r="A62" s="346"/>
      <c r="B62" s="346"/>
    </row>
    <row r="63" spans="1:4">
      <c r="A63" s="346"/>
      <c r="B63" s="346"/>
    </row>
    <row r="64" spans="1:4">
      <c r="A64" s="346"/>
      <c r="B64" s="346"/>
    </row>
    <row r="65" spans="1:2">
      <c r="A65" s="346"/>
      <c r="B65" s="346"/>
    </row>
    <row r="66" spans="1:2">
      <c r="A66" s="346"/>
      <c r="B66" s="346"/>
    </row>
    <row r="67" spans="1:2">
      <c r="A67" s="346"/>
      <c r="B67" s="346"/>
    </row>
    <row r="68" spans="1:2">
      <c r="A68" s="346"/>
      <c r="B68" s="346"/>
    </row>
    <row r="69" spans="1:2">
      <c r="A69" s="346"/>
      <c r="B69" s="346"/>
    </row>
    <row r="70" spans="1:2">
      <c r="A70" s="346"/>
      <c r="B70" s="346"/>
    </row>
    <row r="71" spans="1:2">
      <c r="A71" s="346"/>
      <c r="B71" s="346"/>
    </row>
    <row r="72" spans="1:2">
      <c r="A72" s="346"/>
    </row>
    <row r="73" spans="1:2">
      <c r="A73" s="346"/>
      <c r="B73" s="346"/>
    </row>
    <row r="74" spans="1:2">
      <c r="A74" s="346"/>
      <c r="B74" s="346"/>
    </row>
    <row r="75" spans="1:2">
      <c r="A75" s="346"/>
      <c r="B75" s="346"/>
    </row>
    <row r="76" spans="1:2">
      <c r="A76" s="346"/>
      <c r="B76" s="346"/>
    </row>
    <row r="77" spans="1:2">
      <c r="A77" s="346"/>
      <c r="B77" s="346"/>
    </row>
    <row r="78" spans="1:2">
      <c r="A78" s="346"/>
      <c r="B78" s="346"/>
    </row>
    <row r="79" spans="1:2">
      <c r="A79" s="346"/>
      <c r="B79" s="346"/>
    </row>
    <row r="80" spans="1:2">
      <c r="A80" s="346"/>
      <c r="B80" s="346"/>
    </row>
    <row r="81" spans="1:2">
      <c r="A81" s="346"/>
      <c r="B81" s="346"/>
    </row>
    <row r="82" spans="1:2">
      <c r="A82" s="346"/>
      <c r="B82" s="346"/>
    </row>
    <row r="83" spans="1:2">
      <c r="A83" s="346"/>
      <c r="B83" s="346"/>
    </row>
    <row r="84" spans="1:2">
      <c r="A84" s="346"/>
      <c r="B84" s="346"/>
    </row>
    <row r="85" spans="1:2">
      <c r="A85" s="346"/>
      <c r="B85" s="346"/>
    </row>
    <row r="86" spans="1:2">
      <c r="A86" s="346"/>
      <c r="B86" s="346"/>
    </row>
    <row r="87" spans="1:2">
      <c r="A87" s="346"/>
      <c r="B87" s="346"/>
    </row>
    <row r="88" spans="1:2">
      <c r="A88" s="346"/>
      <c r="B88" s="346"/>
    </row>
    <row r="89" spans="1:2">
      <c r="A89" s="346"/>
      <c r="B89" s="346"/>
    </row>
    <row r="90" spans="1:2">
      <c r="A90" s="346"/>
      <c r="B90" s="346"/>
    </row>
    <row r="91" spans="1:2">
      <c r="A91" s="346"/>
      <c r="B91" s="346"/>
    </row>
    <row r="92" spans="1:2">
      <c r="A92" s="346"/>
      <c r="B92" s="346"/>
    </row>
    <row r="93" spans="1:2">
      <c r="A93" s="346"/>
      <c r="B93" s="346"/>
    </row>
    <row r="94" spans="1:2">
      <c r="A94" s="346"/>
      <c r="B94" s="346"/>
    </row>
    <row r="95" spans="1:2">
      <c r="A95" s="346"/>
      <c r="B95" s="346"/>
    </row>
    <row r="96" spans="1:2">
      <c r="A96" s="346"/>
      <c r="B96" s="346"/>
    </row>
    <row r="97" spans="1:2">
      <c r="A97" s="346"/>
      <c r="B97" s="346"/>
    </row>
    <row r="98" spans="1:2">
      <c r="A98" s="346"/>
      <c r="B98" s="346"/>
    </row>
    <row r="99" spans="1:2">
      <c r="A99" s="346"/>
      <c r="B99" s="346"/>
    </row>
    <row r="100" spans="1:2">
      <c r="A100" s="346"/>
      <c r="B100" s="346"/>
    </row>
    <row r="101" spans="1:2">
      <c r="A101" s="346"/>
      <c r="B101" s="346"/>
    </row>
    <row r="102" spans="1:2">
      <c r="A102" s="346"/>
      <c r="B102" s="346"/>
    </row>
    <row r="103" spans="1:2">
      <c r="A103" s="346"/>
      <c r="B103" s="346"/>
    </row>
    <row r="104" spans="1:2">
      <c r="A104" s="346"/>
      <c r="B104" s="346"/>
    </row>
    <row r="105" spans="1:2">
      <c r="A105" s="346"/>
      <c r="B105" s="346"/>
    </row>
    <row r="106" spans="1:2">
      <c r="A106" s="346"/>
      <c r="B106" s="346"/>
    </row>
    <row r="107" spans="1:2">
      <c r="A107" s="346"/>
      <c r="B107" s="346"/>
    </row>
    <row r="108" spans="1:2">
      <c r="A108" s="346"/>
      <c r="B108" s="346"/>
    </row>
    <row r="109" spans="1:2">
      <c r="A109" s="346"/>
      <c r="B109" s="346"/>
    </row>
    <row r="110" spans="1:2">
      <c r="A110" s="346"/>
      <c r="B110" s="346"/>
    </row>
    <row r="111" spans="1:2">
      <c r="A111" s="346"/>
      <c r="B111" s="346"/>
    </row>
    <row r="112" spans="1:2">
      <c r="A112" s="346"/>
      <c r="B112" s="346"/>
    </row>
    <row r="113" spans="1:2">
      <c r="A113" s="346"/>
      <c r="B113" s="346"/>
    </row>
    <row r="114" spans="1:2">
      <c r="A114" s="346"/>
      <c r="B114" s="346"/>
    </row>
    <row r="115" spans="1:2">
      <c r="A115" s="346"/>
      <c r="B115" s="346"/>
    </row>
    <row r="116" spans="1:2">
      <c r="A116" s="346"/>
      <c r="B116" s="346"/>
    </row>
    <row r="117" spans="1:2">
      <c r="A117" s="346"/>
      <c r="B117" s="346"/>
    </row>
    <row r="118" spans="1:2">
      <c r="A118" s="346"/>
      <c r="B118" s="346"/>
    </row>
    <row r="119" spans="1:2">
      <c r="A119" s="346"/>
      <c r="B119" s="346"/>
    </row>
    <row r="120" spans="1:2">
      <c r="A120" s="346"/>
      <c r="B120" s="346"/>
    </row>
    <row r="121" spans="1:2">
      <c r="A121" s="346"/>
      <c r="B121" s="346"/>
    </row>
    <row r="122" spans="1:2">
      <c r="A122" s="346"/>
      <c r="B122" s="346"/>
    </row>
    <row r="123" spans="1:2">
      <c r="A123" s="346"/>
      <c r="B123" s="346"/>
    </row>
    <row r="124" spans="1:2">
      <c r="A124" s="346"/>
      <c r="B124" s="346"/>
    </row>
    <row r="125" spans="1:2">
      <c r="A125" s="346"/>
      <c r="B125" s="346"/>
    </row>
    <row r="126" spans="1:2">
      <c r="A126" s="346"/>
      <c r="B126" s="346"/>
    </row>
    <row r="127" spans="1:2">
      <c r="A127" s="346"/>
      <c r="B127" s="346"/>
    </row>
    <row r="128" spans="1:2">
      <c r="A128" s="346"/>
      <c r="B128" s="346"/>
    </row>
    <row r="129" spans="1:2">
      <c r="A129" s="346"/>
      <c r="B129" s="346"/>
    </row>
    <row r="130" spans="1:2">
      <c r="A130" s="346"/>
      <c r="B130" s="346"/>
    </row>
    <row r="131" spans="1:2">
      <c r="A131" s="346"/>
      <c r="B131" s="346"/>
    </row>
    <row r="132" spans="1:2">
      <c r="A132" s="346"/>
      <c r="B132" s="346"/>
    </row>
    <row r="133" spans="1:2">
      <c r="A133" s="346"/>
      <c r="B133" s="346"/>
    </row>
    <row r="134" spans="1:2">
      <c r="A134" s="346"/>
      <c r="B134" s="346"/>
    </row>
    <row r="135" spans="1:2">
      <c r="A135" s="346"/>
      <c r="B135" s="346"/>
    </row>
    <row r="136" spans="1:2">
      <c r="A136" s="346"/>
      <c r="B136" s="346"/>
    </row>
    <row r="137" spans="1:2">
      <c r="A137" s="346"/>
      <c r="B137" s="346"/>
    </row>
    <row r="138" spans="1:2">
      <c r="A138" s="346"/>
      <c r="B138" s="346"/>
    </row>
    <row r="139" spans="1:2">
      <c r="A139" s="346"/>
      <c r="B139" s="346"/>
    </row>
    <row r="140" spans="1:2">
      <c r="A140" s="346"/>
      <c r="B140" s="346"/>
    </row>
    <row r="141" spans="1:2">
      <c r="A141" s="346"/>
      <c r="B141" s="346"/>
    </row>
    <row r="142" spans="1:2">
      <c r="A142" s="346"/>
      <c r="B142" s="346"/>
    </row>
    <row r="143" spans="1:2">
      <c r="A143" s="346"/>
      <c r="B143" s="346"/>
    </row>
    <row r="144" spans="1:2">
      <c r="A144" s="346"/>
      <c r="B144" s="346"/>
    </row>
    <row r="145" spans="1:2">
      <c r="A145" s="346"/>
      <c r="B145" s="346"/>
    </row>
    <row r="146" spans="1:2">
      <c r="A146" s="346"/>
      <c r="B146" s="346"/>
    </row>
    <row r="147" spans="1:2">
      <c r="A147" s="346"/>
      <c r="B147" s="346"/>
    </row>
    <row r="148" spans="1:2">
      <c r="A148" s="346"/>
      <c r="B148" s="346"/>
    </row>
    <row r="149" spans="1:2">
      <c r="A149" s="346"/>
      <c r="B149" s="346"/>
    </row>
    <row r="150" spans="1:2">
      <c r="A150" s="346"/>
      <c r="B150" s="346"/>
    </row>
    <row r="151" spans="1:2">
      <c r="A151" s="346"/>
      <c r="B151" s="346"/>
    </row>
    <row r="152" spans="1:2">
      <c r="A152" s="346"/>
      <c r="B152" s="346"/>
    </row>
    <row r="153" spans="1:2">
      <c r="A153" s="346"/>
      <c r="B153" s="346"/>
    </row>
    <row r="154" spans="1:2">
      <c r="A154" s="346"/>
      <c r="B154" s="346"/>
    </row>
    <row r="155" spans="1:2">
      <c r="A155" s="346"/>
      <c r="B155" s="346"/>
    </row>
    <row r="156" spans="1:2">
      <c r="A156" s="346"/>
      <c r="B156" s="346"/>
    </row>
    <row r="157" spans="1:2">
      <c r="A157" s="346"/>
      <c r="B157" s="346"/>
    </row>
    <row r="158" spans="1:2">
      <c r="A158" s="346"/>
      <c r="B158" s="346"/>
    </row>
    <row r="159" spans="1:2">
      <c r="A159" s="346"/>
      <c r="B159" s="346"/>
    </row>
    <row r="160" spans="1:2">
      <c r="A160" s="346"/>
      <c r="B160" s="346"/>
    </row>
    <row r="161" spans="1:2">
      <c r="A161" s="346"/>
      <c r="B161" s="346"/>
    </row>
    <row r="162" spans="1:2">
      <c r="A162" s="346"/>
      <c r="B162" s="346"/>
    </row>
    <row r="163" spans="1:2">
      <c r="A163" s="346"/>
      <c r="B163" s="346"/>
    </row>
    <row r="164" spans="1:2">
      <c r="A164" s="346"/>
      <c r="B164" s="346"/>
    </row>
    <row r="165" spans="1:2">
      <c r="A165" s="346"/>
      <c r="B165" s="346"/>
    </row>
    <row r="166" spans="1:2">
      <c r="A166" s="346"/>
      <c r="B166" s="346"/>
    </row>
    <row r="167" spans="1:2">
      <c r="A167" s="346"/>
      <c r="B167" s="346"/>
    </row>
    <row r="168" spans="1:2">
      <c r="A168" s="346"/>
      <c r="B168" s="346"/>
    </row>
    <row r="169" spans="1:2">
      <c r="A169" s="346"/>
      <c r="B169" s="346"/>
    </row>
    <row r="170" spans="1:2">
      <c r="A170" s="346"/>
      <c r="B170" s="346"/>
    </row>
    <row r="171" spans="1:2">
      <c r="A171" s="346"/>
      <c r="B171" s="346"/>
    </row>
    <row r="172" spans="1:2">
      <c r="A172" s="346"/>
      <c r="B172" s="346"/>
    </row>
    <row r="173" spans="1:2">
      <c r="A173" s="346"/>
      <c r="B173" s="346"/>
    </row>
    <row r="174" spans="1:2">
      <c r="A174" s="346"/>
      <c r="B174" s="346"/>
    </row>
    <row r="175" spans="1:2">
      <c r="A175" s="346"/>
      <c r="B175" s="346"/>
    </row>
    <row r="176" spans="1:2">
      <c r="A176" s="346"/>
      <c r="B176" s="346"/>
    </row>
    <row r="177" spans="1:1">
      <c r="A177" s="346"/>
    </row>
  </sheetData>
  <pageMargins left="0.7" right="0.7" top="0.75" bottom="0.75" header="0.511811023622047" footer="0.511811023622047"/>
  <pageSetup paperSize="9" scale="57" orientation="portrait" horizontalDpi="300" verticalDpi="30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50"/>
  </sheetPr>
  <dimension ref="A1:I298"/>
  <sheetViews>
    <sheetView topLeftCell="A274" zoomScale="90" zoomScaleNormal="90" workbookViewId="0">
      <selection activeCell="I2" sqref="I2"/>
    </sheetView>
  </sheetViews>
  <sheetFormatPr baseColWidth="10" defaultColWidth="12.5703125" defaultRowHeight="12.75"/>
  <cols>
    <col min="1" max="1" width="11.28515625" style="490" customWidth="1"/>
    <col min="2" max="2" width="43" style="490" customWidth="1"/>
    <col min="3" max="3" width="99" style="491" customWidth="1"/>
    <col min="4" max="4" width="11.7109375" style="491" customWidth="1"/>
    <col min="5" max="5" width="11.85546875" style="492" customWidth="1"/>
    <col min="6" max="6" width="11.5703125" style="490" customWidth="1"/>
    <col min="7" max="7" width="12.5703125" style="490"/>
    <col min="8" max="8" width="12.42578125" style="490" customWidth="1"/>
    <col min="9" max="9" width="14.5703125" style="490" customWidth="1"/>
    <col min="10" max="250" width="12.5703125" style="493"/>
    <col min="251" max="251" width="9.85546875" style="493" customWidth="1"/>
    <col min="252" max="255" width="30.7109375" style="493" customWidth="1"/>
    <col min="256" max="256" width="8.42578125" style="493" customWidth="1"/>
    <col min="257" max="258" width="30.7109375" style="493" customWidth="1"/>
    <col min="259" max="259" width="16.140625" style="493" customWidth="1"/>
    <col min="260" max="261" width="13.7109375" style="493" customWidth="1"/>
    <col min="262" max="262" width="11.7109375" style="493" customWidth="1"/>
    <col min="263" max="263" width="12.140625" style="493" customWidth="1"/>
    <col min="264" max="264" width="11" style="493" customWidth="1"/>
    <col min="265" max="265" width="10.140625" style="493" customWidth="1"/>
    <col min="266" max="506" width="12.5703125" style="493"/>
    <col min="507" max="507" width="9.85546875" style="493" customWidth="1"/>
    <col min="508" max="511" width="30.7109375" style="493" customWidth="1"/>
    <col min="512" max="512" width="8.42578125" style="493" customWidth="1"/>
    <col min="513" max="514" width="30.7109375" style="493" customWidth="1"/>
    <col min="515" max="515" width="16.140625" style="493" customWidth="1"/>
    <col min="516" max="517" width="13.7109375" style="493" customWidth="1"/>
    <col min="518" max="518" width="11.7109375" style="493" customWidth="1"/>
    <col min="519" max="519" width="12.140625" style="493" customWidth="1"/>
    <col min="520" max="520" width="11" style="493" customWidth="1"/>
    <col min="521" max="521" width="10.140625" style="493" customWidth="1"/>
    <col min="522" max="762" width="12.5703125" style="493"/>
    <col min="763" max="763" width="9.85546875" style="493" customWidth="1"/>
    <col min="764" max="767" width="30.7109375" style="493" customWidth="1"/>
    <col min="768" max="768" width="8.42578125" style="493" customWidth="1"/>
    <col min="769" max="770" width="30.7109375" style="493" customWidth="1"/>
    <col min="771" max="771" width="16.140625" style="493" customWidth="1"/>
    <col min="772" max="773" width="13.7109375" style="493" customWidth="1"/>
    <col min="774" max="774" width="11.7109375" style="493" customWidth="1"/>
    <col min="775" max="775" width="12.140625" style="493" customWidth="1"/>
    <col min="776" max="776" width="11" style="493" customWidth="1"/>
    <col min="777" max="777" width="10.140625" style="493" customWidth="1"/>
    <col min="778" max="1018" width="12.5703125" style="493"/>
    <col min="1019" max="1019" width="9.85546875" style="493" customWidth="1"/>
    <col min="1020" max="1023" width="30.7109375" style="493" customWidth="1"/>
    <col min="1024" max="1024" width="8.42578125" style="493" customWidth="1"/>
    <col min="1025" max="1026" width="30.7109375" style="493" customWidth="1"/>
    <col min="1027" max="1027" width="16.140625" style="493" customWidth="1"/>
    <col min="1028" max="1029" width="13.7109375" style="493" customWidth="1"/>
    <col min="1030" max="1030" width="11.7109375" style="493" customWidth="1"/>
    <col min="1031" max="1031" width="12.140625" style="493" customWidth="1"/>
    <col min="1032" max="1032" width="11" style="493" customWidth="1"/>
    <col min="1033" max="1033" width="10.140625" style="493" customWidth="1"/>
    <col min="1034" max="1274" width="12.5703125" style="493"/>
    <col min="1275" max="1275" width="9.85546875" style="493" customWidth="1"/>
    <col min="1276" max="1279" width="30.7109375" style="493" customWidth="1"/>
    <col min="1280" max="1280" width="8.42578125" style="493" customWidth="1"/>
    <col min="1281" max="1282" width="30.7109375" style="493" customWidth="1"/>
    <col min="1283" max="1283" width="16.140625" style="493" customWidth="1"/>
    <col min="1284" max="1285" width="13.7109375" style="493" customWidth="1"/>
    <col min="1286" max="1286" width="11.7109375" style="493" customWidth="1"/>
    <col min="1287" max="1287" width="12.140625" style="493" customWidth="1"/>
    <col min="1288" max="1288" width="11" style="493" customWidth="1"/>
    <col min="1289" max="1289" width="10.140625" style="493" customWidth="1"/>
    <col min="1290" max="1530" width="12.5703125" style="493"/>
    <col min="1531" max="1531" width="9.85546875" style="493" customWidth="1"/>
    <col min="1532" max="1535" width="30.7109375" style="493" customWidth="1"/>
    <col min="1536" max="1536" width="8.42578125" style="493" customWidth="1"/>
    <col min="1537" max="1538" width="30.7109375" style="493" customWidth="1"/>
    <col min="1539" max="1539" width="16.140625" style="493" customWidth="1"/>
    <col min="1540" max="1541" width="13.7109375" style="493" customWidth="1"/>
    <col min="1542" max="1542" width="11.7109375" style="493" customWidth="1"/>
    <col min="1543" max="1543" width="12.140625" style="493" customWidth="1"/>
    <col min="1544" max="1544" width="11" style="493" customWidth="1"/>
    <col min="1545" max="1545" width="10.140625" style="493" customWidth="1"/>
    <col min="1546" max="1786" width="12.5703125" style="493"/>
    <col min="1787" max="1787" width="9.85546875" style="493" customWidth="1"/>
    <col min="1788" max="1791" width="30.7109375" style="493" customWidth="1"/>
    <col min="1792" max="1792" width="8.42578125" style="493" customWidth="1"/>
    <col min="1793" max="1794" width="30.7109375" style="493" customWidth="1"/>
    <col min="1795" max="1795" width="16.140625" style="493" customWidth="1"/>
    <col min="1796" max="1797" width="13.7109375" style="493" customWidth="1"/>
    <col min="1798" max="1798" width="11.7109375" style="493" customWidth="1"/>
    <col min="1799" max="1799" width="12.140625" style="493" customWidth="1"/>
    <col min="1800" max="1800" width="11" style="493" customWidth="1"/>
    <col min="1801" max="1801" width="10.140625" style="493" customWidth="1"/>
    <col min="1802" max="2042" width="12.5703125" style="493"/>
    <col min="2043" max="2043" width="9.85546875" style="493" customWidth="1"/>
    <col min="2044" max="2047" width="30.7109375" style="493" customWidth="1"/>
    <col min="2048" max="2048" width="8.42578125" style="493" customWidth="1"/>
    <col min="2049" max="2050" width="30.7109375" style="493" customWidth="1"/>
    <col min="2051" max="2051" width="16.140625" style="493" customWidth="1"/>
    <col min="2052" max="2053" width="13.7109375" style="493" customWidth="1"/>
    <col min="2054" max="2054" width="11.7109375" style="493" customWidth="1"/>
    <col min="2055" max="2055" width="12.140625" style="493" customWidth="1"/>
    <col min="2056" max="2056" width="11" style="493" customWidth="1"/>
    <col min="2057" max="2057" width="10.140625" style="493" customWidth="1"/>
    <col min="2058" max="2298" width="12.5703125" style="493"/>
    <col min="2299" max="2299" width="9.85546875" style="493" customWidth="1"/>
    <col min="2300" max="2303" width="30.7109375" style="493" customWidth="1"/>
    <col min="2304" max="2304" width="8.42578125" style="493" customWidth="1"/>
    <col min="2305" max="2306" width="30.7109375" style="493" customWidth="1"/>
    <col min="2307" max="2307" width="16.140625" style="493" customWidth="1"/>
    <col min="2308" max="2309" width="13.7109375" style="493" customWidth="1"/>
    <col min="2310" max="2310" width="11.7109375" style="493" customWidth="1"/>
    <col min="2311" max="2311" width="12.140625" style="493" customWidth="1"/>
    <col min="2312" max="2312" width="11" style="493" customWidth="1"/>
    <col min="2313" max="2313" width="10.140625" style="493" customWidth="1"/>
    <col min="2314" max="2554" width="12.5703125" style="493"/>
    <col min="2555" max="2555" width="9.85546875" style="493" customWidth="1"/>
    <col min="2556" max="2559" width="30.7109375" style="493" customWidth="1"/>
    <col min="2560" max="2560" width="8.42578125" style="493" customWidth="1"/>
    <col min="2561" max="2562" width="30.7109375" style="493" customWidth="1"/>
    <col min="2563" max="2563" width="16.140625" style="493" customWidth="1"/>
    <col min="2564" max="2565" width="13.7109375" style="493" customWidth="1"/>
    <col min="2566" max="2566" width="11.7109375" style="493" customWidth="1"/>
    <col min="2567" max="2567" width="12.140625" style="493" customWidth="1"/>
    <col min="2568" max="2568" width="11" style="493" customWidth="1"/>
    <col min="2569" max="2569" width="10.140625" style="493" customWidth="1"/>
    <col min="2570" max="2810" width="12.5703125" style="493"/>
    <col min="2811" max="2811" width="9.85546875" style="493" customWidth="1"/>
    <col min="2812" max="2815" width="30.7109375" style="493" customWidth="1"/>
    <col min="2816" max="2816" width="8.42578125" style="493" customWidth="1"/>
    <col min="2817" max="2818" width="30.7109375" style="493" customWidth="1"/>
    <col min="2819" max="2819" width="16.140625" style="493" customWidth="1"/>
    <col min="2820" max="2821" width="13.7109375" style="493" customWidth="1"/>
    <col min="2822" max="2822" width="11.7109375" style="493" customWidth="1"/>
    <col min="2823" max="2823" width="12.140625" style="493" customWidth="1"/>
    <col min="2824" max="2824" width="11" style="493" customWidth="1"/>
    <col min="2825" max="2825" width="10.140625" style="493" customWidth="1"/>
    <col min="2826" max="3066" width="12.5703125" style="493"/>
    <col min="3067" max="3067" width="9.85546875" style="493" customWidth="1"/>
    <col min="3068" max="3071" width="30.7109375" style="493" customWidth="1"/>
    <col min="3072" max="3072" width="8.42578125" style="493" customWidth="1"/>
    <col min="3073" max="3074" width="30.7109375" style="493" customWidth="1"/>
    <col min="3075" max="3075" width="16.140625" style="493" customWidth="1"/>
    <col min="3076" max="3077" width="13.7109375" style="493" customWidth="1"/>
    <col min="3078" max="3078" width="11.7109375" style="493" customWidth="1"/>
    <col min="3079" max="3079" width="12.140625" style="493" customWidth="1"/>
    <col min="3080" max="3080" width="11" style="493" customWidth="1"/>
    <col min="3081" max="3081" width="10.140625" style="493" customWidth="1"/>
    <col min="3082" max="3322" width="12.5703125" style="493"/>
    <col min="3323" max="3323" width="9.85546875" style="493" customWidth="1"/>
    <col min="3324" max="3327" width="30.7109375" style="493" customWidth="1"/>
    <col min="3328" max="3328" width="8.42578125" style="493" customWidth="1"/>
    <col min="3329" max="3330" width="30.7109375" style="493" customWidth="1"/>
    <col min="3331" max="3331" width="16.140625" style="493" customWidth="1"/>
    <col min="3332" max="3333" width="13.7109375" style="493" customWidth="1"/>
    <col min="3334" max="3334" width="11.7109375" style="493" customWidth="1"/>
    <col min="3335" max="3335" width="12.140625" style="493" customWidth="1"/>
    <col min="3336" max="3336" width="11" style="493" customWidth="1"/>
    <col min="3337" max="3337" width="10.140625" style="493" customWidth="1"/>
    <col min="3338" max="3578" width="12.5703125" style="493"/>
    <col min="3579" max="3579" width="9.85546875" style="493" customWidth="1"/>
    <col min="3580" max="3583" width="30.7109375" style="493" customWidth="1"/>
    <col min="3584" max="3584" width="8.42578125" style="493" customWidth="1"/>
    <col min="3585" max="3586" width="30.7109375" style="493" customWidth="1"/>
    <col min="3587" max="3587" width="16.140625" style="493" customWidth="1"/>
    <col min="3588" max="3589" width="13.7109375" style="493" customWidth="1"/>
    <col min="3590" max="3590" width="11.7109375" style="493" customWidth="1"/>
    <col min="3591" max="3591" width="12.140625" style="493" customWidth="1"/>
    <col min="3592" max="3592" width="11" style="493" customWidth="1"/>
    <col min="3593" max="3593" width="10.140625" style="493" customWidth="1"/>
    <col min="3594" max="3834" width="12.5703125" style="493"/>
    <col min="3835" max="3835" width="9.85546875" style="493" customWidth="1"/>
    <col min="3836" max="3839" width="30.7109375" style="493" customWidth="1"/>
    <col min="3840" max="3840" width="8.42578125" style="493" customWidth="1"/>
    <col min="3841" max="3842" width="30.7109375" style="493" customWidth="1"/>
    <col min="3843" max="3843" width="16.140625" style="493" customWidth="1"/>
    <col min="3844" max="3845" width="13.7109375" style="493" customWidth="1"/>
    <col min="3846" max="3846" width="11.7109375" style="493" customWidth="1"/>
    <col min="3847" max="3847" width="12.140625" style="493" customWidth="1"/>
    <col min="3848" max="3848" width="11" style="493" customWidth="1"/>
    <col min="3849" max="3849" width="10.140625" style="493" customWidth="1"/>
    <col min="3850" max="4090" width="12.5703125" style="493"/>
    <col min="4091" max="4091" width="9.85546875" style="493" customWidth="1"/>
    <col min="4092" max="4095" width="30.7109375" style="493" customWidth="1"/>
    <col min="4096" max="4096" width="8.42578125" style="493" customWidth="1"/>
    <col min="4097" max="4098" width="30.7109375" style="493" customWidth="1"/>
    <col min="4099" max="4099" width="16.140625" style="493" customWidth="1"/>
    <col min="4100" max="4101" width="13.7109375" style="493" customWidth="1"/>
    <col min="4102" max="4102" width="11.7109375" style="493" customWidth="1"/>
    <col min="4103" max="4103" width="12.140625" style="493" customWidth="1"/>
    <col min="4104" max="4104" width="11" style="493" customWidth="1"/>
    <col min="4105" max="4105" width="10.140625" style="493" customWidth="1"/>
    <col min="4106" max="4346" width="12.5703125" style="493"/>
    <col min="4347" max="4347" width="9.85546875" style="493" customWidth="1"/>
    <col min="4348" max="4351" width="30.7109375" style="493" customWidth="1"/>
    <col min="4352" max="4352" width="8.42578125" style="493" customWidth="1"/>
    <col min="4353" max="4354" width="30.7109375" style="493" customWidth="1"/>
    <col min="4355" max="4355" width="16.140625" style="493" customWidth="1"/>
    <col min="4356" max="4357" width="13.7109375" style="493" customWidth="1"/>
    <col min="4358" max="4358" width="11.7109375" style="493" customWidth="1"/>
    <col min="4359" max="4359" width="12.140625" style="493" customWidth="1"/>
    <col min="4360" max="4360" width="11" style="493" customWidth="1"/>
    <col min="4361" max="4361" width="10.140625" style="493" customWidth="1"/>
    <col min="4362" max="4602" width="12.5703125" style="493"/>
    <col min="4603" max="4603" width="9.85546875" style="493" customWidth="1"/>
    <col min="4604" max="4607" width="30.7109375" style="493" customWidth="1"/>
    <col min="4608" max="4608" width="8.42578125" style="493" customWidth="1"/>
    <col min="4609" max="4610" width="30.7109375" style="493" customWidth="1"/>
    <col min="4611" max="4611" width="16.140625" style="493" customWidth="1"/>
    <col min="4612" max="4613" width="13.7109375" style="493" customWidth="1"/>
    <col min="4614" max="4614" width="11.7109375" style="493" customWidth="1"/>
    <col min="4615" max="4615" width="12.140625" style="493" customWidth="1"/>
    <col min="4616" max="4616" width="11" style="493" customWidth="1"/>
    <col min="4617" max="4617" width="10.140625" style="493" customWidth="1"/>
    <col min="4618" max="4858" width="12.5703125" style="493"/>
    <col min="4859" max="4859" width="9.85546875" style="493" customWidth="1"/>
    <col min="4860" max="4863" width="30.7109375" style="493" customWidth="1"/>
    <col min="4864" max="4864" width="8.42578125" style="493" customWidth="1"/>
    <col min="4865" max="4866" width="30.7109375" style="493" customWidth="1"/>
    <col min="4867" max="4867" width="16.140625" style="493" customWidth="1"/>
    <col min="4868" max="4869" width="13.7109375" style="493" customWidth="1"/>
    <col min="4870" max="4870" width="11.7109375" style="493" customWidth="1"/>
    <col min="4871" max="4871" width="12.140625" style="493" customWidth="1"/>
    <col min="4872" max="4872" width="11" style="493" customWidth="1"/>
    <col min="4873" max="4873" width="10.140625" style="493" customWidth="1"/>
    <col min="4874" max="5114" width="12.5703125" style="493"/>
    <col min="5115" max="5115" width="9.85546875" style="493" customWidth="1"/>
    <col min="5116" max="5119" width="30.7109375" style="493" customWidth="1"/>
    <col min="5120" max="5120" width="8.42578125" style="493" customWidth="1"/>
    <col min="5121" max="5122" width="30.7109375" style="493" customWidth="1"/>
    <col min="5123" max="5123" width="16.140625" style="493" customWidth="1"/>
    <col min="5124" max="5125" width="13.7109375" style="493" customWidth="1"/>
    <col min="5126" max="5126" width="11.7109375" style="493" customWidth="1"/>
    <col min="5127" max="5127" width="12.140625" style="493" customWidth="1"/>
    <col min="5128" max="5128" width="11" style="493" customWidth="1"/>
    <col min="5129" max="5129" width="10.140625" style="493" customWidth="1"/>
    <col min="5130" max="5370" width="12.5703125" style="493"/>
    <col min="5371" max="5371" width="9.85546875" style="493" customWidth="1"/>
    <col min="5372" max="5375" width="30.7109375" style="493" customWidth="1"/>
    <col min="5376" max="5376" width="8.42578125" style="493" customWidth="1"/>
    <col min="5377" max="5378" width="30.7109375" style="493" customWidth="1"/>
    <col min="5379" max="5379" width="16.140625" style="493" customWidth="1"/>
    <col min="5380" max="5381" width="13.7109375" style="493" customWidth="1"/>
    <col min="5382" max="5382" width="11.7109375" style="493" customWidth="1"/>
    <col min="5383" max="5383" width="12.140625" style="493" customWidth="1"/>
    <col min="5384" max="5384" width="11" style="493" customWidth="1"/>
    <col min="5385" max="5385" width="10.140625" style="493" customWidth="1"/>
    <col min="5386" max="5626" width="12.5703125" style="493"/>
    <col min="5627" max="5627" width="9.85546875" style="493" customWidth="1"/>
    <col min="5628" max="5631" width="30.7109375" style="493" customWidth="1"/>
    <col min="5632" max="5632" width="8.42578125" style="493" customWidth="1"/>
    <col min="5633" max="5634" width="30.7109375" style="493" customWidth="1"/>
    <col min="5635" max="5635" width="16.140625" style="493" customWidth="1"/>
    <col min="5636" max="5637" width="13.7109375" style="493" customWidth="1"/>
    <col min="5638" max="5638" width="11.7109375" style="493" customWidth="1"/>
    <col min="5639" max="5639" width="12.140625" style="493" customWidth="1"/>
    <col min="5640" max="5640" width="11" style="493" customWidth="1"/>
    <col min="5641" max="5641" width="10.140625" style="493" customWidth="1"/>
    <col min="5642" max="5882" width="12.5703125" style="493"/>
    <col min="5883" max="5883" width="9.85546875" style="493" customWidth="1"/>
    <col min="5884" max="5887" width="30.7109375" style="493" customWidth="1"/>
    <col min="5888" max="5888" width="8.42578125" style="493" customWidth="1"/>
    <col min="5889" max="5890" width="30.7109375" style="493" customWidth="1"/>
    <col min="5891" max="5891" width="16.140625" style="493" customWidth="1"/>
    <col min="5892" max="5893" width="13.7109375" style="493" customWidth="1"/>
    <col min="5894" max="5894" width="11.7109375" style="493" customWidth="1"/>
    <col min="5895" max="5895" width="12.140625" style="493" customWidth="1"/>
    <col min="5896" max="5896" width="11" style="493" customWidth="1"/>
    <col min="5897" max="5897" width="10.140625" style="493" customWidth="1"/>
    <col min="5898" max="6138" width="12.5703125" style="493"/>
    <col min="6139" max="6139" width="9.85546875" style="493" customWidth="1"/>
    <col min="6140" max="6143" width="30.7109375" style="493" customWidth="1"/>
    <col min="6144" max="6144" width="8.42578125" style="493" customWidth="1"/>
    <col min="6145" max="6146" width="30.7109375" style="493" customWidth="1"/>
    <col min="6147" max="6147" width="16.140625" style="493" customWidth="1"/>
    <col min="6148" max="6149" width="13.7109375" style="493" customWidth="1"/>
    <col min="6150" max="6150" width="11.7109375" style="493" customWidth="1"/>
    <col min="6151" max="6151" width="12.140625" style="493" customWidth="1"/>
    <col min="6152" max="6152" width="11" style="493" customWidth="1"/>
    <col min="6153" max="6153" width="10.140625" style="493" customWidth="1"/>
    <col min="6154" max="6394" width="12.5703125" style="493"/>
    <col min="6395" max="6395" width="9.85546875" style="493" customWidth="1"/>
    <col min="6396" max="6399" width="30.7109375" style="493" customWidth="1"/>
    <col min="6400" max="6400" width="8.42578125" style="493" customWidth="1"/>
    <col min="6401" max="6402" width="30.7109375" style="493" customWidth="1"/>
    <col min="6403" max="6403" width="16.140625" style="493" customWidth="1"/>
    <col min="6404" max="6405" width="13.7109375" style="493" customWidth="1"/>
    <col min="6406" max="6406" width="11.7109375" style="493" customWidth="1"/>
    <col min="6407" max="6407" width="12.140625" style="493" customWidth="1"/>
    <col min="6408" max="6408" width="11" style="493" customWidth="1"/>
    <col min="6409" max="6409" width="10.140625" style="493" customWidth="1"/>
    <col min="6410" max="6650" width="12.5703125" style="493"/>
    <col min="6651" max="6651" width="9.85546875" style="493" customWidth="1"/>
    <col min="6652" max="6655" width="30.7109375" style="493" customWidth="1"/>
    <col min="6656" max="6656" width="8.42578125" style="493" customWidth="1"/>
    <col min="6657" max="6658" width="30.7109375" style="493" customWidth="1"/>
    <col min="6659" max="6659" width="16.140625" style="493" customWidth="1"/>
    <col min="6660" max="6661" width="13.7109375" style="493" customWidth="1"/>
    <col min="6662" max="6662" width="11.7109375" style="493" customWidth="1"/>
    <col min="6663" max="6663" width="12.140625" style="493" customWidth="1"/>
    <col min="6664" max="6664" width="11" style="493" customWidth="1"/>
    <col min="6665" max="6665" width="10.140625" style="493" customWidth="1"/>
    <col min="6666" max="6906" width="12.5703125" style="493"/>
    <col min="6907" max="6907" width="9.85546875" style="493" customWidth="1"/>
    <col min="6908" max="6911" width="30.7109375" style="493" customWidth="1"/>
    <col min="6912" max="6912" width="8.42578125" style="493" customWidth="1"/>
    <col min="6913" max="6914" width="30.7109375" style="493" customWidth="1"/>
    <col min="6915" max="6915" width="16.140625" style="493" customWidth="1"/>
    <col min="6916" max="6917" width="13.7109375" style="493" customWidth="1"/>
    <col min="6918" max="6918" width="11.7109375" style="493" customWidth="1"/>
    <col min="6919" max="6919" width="12.140625" style="493" customWidth="1"/>
    <col min="6920" max="6920" width="11" style="493" customWidth="1"/>
    <col min="6921" max="6921" width="10.140625" style="493" customWidth="1"/>
    <col min="6922" max="7162" width="12.5703125" style="493"/>
    <col min="7163" max="7163" width="9.85546875" style="493" customWidth="1"/>
    <col min="7164" max="7167" width="30.7109375" style="493" customWidth="1"/>
    <col min="7168" max="7168" width="8.42578125" style="493" customWidth="1"/>
    <col min="7169" max="7170" width="30.7109375" style="493" customWidth="1"/>
    <col min="7171" max="7171" width="16.140625" style="493" customWidth="1"/>
    <col min="7172" max="7173" width="13.7109375" style="493" customWidth="1"/>
    <col min="7174" max="7174" width="11.7109375" style="493" customWidth="1"/>
    <col min="7175" max="7175" width="12.140625" style="493" customWidth="1"/>
    <col min="7176" max="7176" width="11" style="493" customWidth="1"/>
    <col min="7177" max="7177" width="10.140625" style="493" customWidth="1"/>
    <col min="7178" max="7418" width="12.5703125" style="493"/>
    <col min="7419" max="7419" width="9.85546875" style="493" customWidth="1"/>
    <col min="7420" max="7423" width="30.7109375" style="493" customWidth="1"/>
    <col min="7424" max="7424" width="8.42578125" style="493" customWidth="1"/>
    <col min="7425" max="7426" width="30.7109375" style="493" customWidth="1"/>
    <col min="7427" max="7427" width="16.140625" style="493" customWidth="1"/>
    <col min="7428" max="7429" width="13.7109375" style="493" customWidth="1"/>
    <col min="7430" max="7430" width="11.7109375" style="493" customWidth="1"/>
    <col min="7431" max="7431" width="12.140625" style="493" customWidth="1"/>
    <col min="7432" max="7432" width="11" style="493" customWidth="1"/>
    <col min="7433" max="7433" width="10.140625" style="493" customWidth="1"/>
    <col min="7434" max="7674" width="12.5703125" style="493"/>
    <col min="7675" max="7675" width="9.85546875" style="493" customWidth="1"/>
    <col min="7676" max="7679" width="30.7109375" style="493" customWidth="1"/>
    <col min="7680" max="7680" width="8.42578125" style="493" customWidth="1"/>
    <col min="7681" max="7682" width="30.7109375" style="493" customWidth="1"/>
    <col min="7683" max="7683" width="16.140625" style="493" customWidth="1"/>
    <col min="7684" max="7685" width="13.7109375" style="493" customWidth="1"/>
    <col min="7686" max="7686" width="11.7109375" style="493" customWidth="1"/>
    <col min="7687" max="7687" width="12.140625" style="493" customWidth="1"/>
    <col min="7688" max="7688" width="11" style="493" customWidth="1"/>
    <col min="7689" max="7689" width="10.140625" style="493" customWidth="1"/>
    <col min="7690" max="7930" width="12.5703125" style="493"/>
    <col min="7931" max="7931" width="9.85546875" style="493" customWidth="1"/>
    <col min="7932" max="7935" width="30.7109375" style="493" customWidth="1"/>
    <col min="7936" max="7936" width="8.42578125" style="493" customWidth="1"/>
    <col min="7937" max="7938" width="30.7109375" style="493" customWidth="1"/>
    <col min="7939" max="7939" width="16.140625" style="493" customWidth="1"/>
    <col min="7940" max="7941" width="13.7109375" style="493" customWidth="1"/>
    <col min="7942" max="7942" width="11.7109375" style="493" customWidth="1"/>
    <col min="7943" max="7943" width="12.140625" style="493" customWidth="1"/>
    <col min="7944" max="7944" width="11" style="493" customWidth="1"/>
    <col min="7945" max="7945" width="10.140625" style="493" customWidth="1"/>
    <col min="7946" max="8186" width="12.5703125" style="493"/>
    <col min="8187" max="8187" width="9.85546875" style="493" customWidth="1"/>
    <col min="8188" max="8191" width="30.7109375" style="493" customWidth="1"/>
    <col min="8192" max="8192" width="8.42578125" style="493" customWidth="1"/>
    <col min="8193" max="8194" width="30.7109375" style="493" customWidth="1"/>
    <col min="8195" max="8195" width="16.140625" style="493" customWidth="1"/>
    <col min="8196" max="8197" width="13.7109375" style="493" customWidth="1"/>
    <col min="8198" max="8198" width="11.7109375" style="493" customWidth="1"/>
    <col min="8199" max="8199" width="12.140625" style="493" customWidth="1"/>
    <col min="8200" max="8200" width="11" style="493" customWidth="1"/>
    <col min="8201" max="8201" width="10.140625" style="493" customWidth="1"/>
    <col min="8202" max="8442" width="12.5703125" style="493"/>
    <col min="8443" max="8443" width="9.85546875" style="493" customWidth="1"/>
    <col min="8444" max="8447" width="30.7109375" style="493" customWidth="1"/>
    <col min="8448" max="8448" width="8.42578125" style="493" customWidth="1"/>
    <col min="8449" max="8450" width="30.7109375" style="493" customWidth="1"/>
    <col min="8451" max="8451" width="16.140625" style="493" customWidth="1"/>
    <col min="8452" max="8453" width="13.7109375" style="493" customWidth="1"/>
    <col min="8454" max="8454" width="11.7109375" style="493" customWidth="1"/>
    <col min="8455" max="8455" width="12.140625" style="493" customWidth="1"/>
    <col min="8456" max="8456" width="11" style="493" customWidth="1"/>
    <col min="8457" max="8457" width="10.140625" style="493" customWidth="1"/>
    <col min="8458" max="8698" width="12.5703125" style="493"/>
    <col min="8699" max="8699" width="9.85546875" style="493" customWidth="1"/>
    <col min="8700" max="8703" width="30.7109375" style="493" customWidth="1"/>
    <col min="8704" max="8704" width="8.42578125" style="493" customWidth="1"/>
    <col min="8705" max="8706" width="30.7109375" style="493" customWidth="1"/>
    <col min="8707" max="8707" width="16.140625" style="493" customWidth="1"/>
    <col min="8708" max="8709" width="13.7109375" style="493" customWidth="1"/>
    <col min="8710" max="8710" width="11.7109375" style="493" customWidth="1"/>
    <col min="8711" max="8711" width="12.140625" style="493" customWidth="1"/>
    <col min="8712" max="8712" width="11" style="493" customWidth="1"/>
    <col min="8713" max="8713" width="10.140625" style="493" customWidth="1"/>
    <col min="8714" max="8954" width="12.5703125" style="493"/>
    <col min="8955" max="8955" width="9.85546875" style="493" customWidth="1"/>
    <col min="8956" max="8959" width="30.7109375" style="493" customWidth="1"/>
    <col min="8960" max="8960" width="8.42578125" style="493" customWidth="1"/>
    <col min="8961" max="8962" width="30.7109375" style="493" customWidth="1"/>
    <col min="8963" max="8963" width="16.140625" style="493" customWidth="1"/>
    <col min="8964" max="8965" width="13.7109375" style="493" customWidth="1"/>
    <col min="8966" max="8966" width="11.7109375" style="493" customWidth="1"/>
    <col min="8967" max="8967" width="12.140625" style="493" customWidth="1"/>
    <col min="8968" max="8968" width="11" style="493" customWidth="1"/>
    <col min="8969" max="8969" width="10.140625" style="493" customWidth="1"/>
    <col min="8970" max="9210" width="12.5703125" style="493"/>
    <col min="9211" max="9211" width="9.85546875" style="493" customWidth="1"/>
    <col min="9212" max="9215" width="30.7109375" style="493" customWidth="1"/>
    <col min="9216" max="9216" width="8.42578125" style="493" customWidth="1"/>
    <col min="9217" max="9218" width="30.7109375" style="493" customWidth="1"/>
    <col min="9219" max="9219" width="16.140625" style="493" customWidth="1"/>
    <col min="9220" max="9221" width="13.7109375" style="493" customWidth="1"/>
    <col min="9222" max="9222" width="11.7109375" style="493" customWidth="1"/>
    <col min="9223" max="9223" width="12.140625" style="493" customWidth="1"/>
    <col min="9224" max="9224" width="11" style="493" customWidth="1"/>
    <col min="9225" max="9225" width="10.140625" style="493" customWidth="1"/>
    <col min="9226" max="9466" width="12.5703125" style="493"/>
    <col min="9467" max="9467" width="9.85546875" style="493" customWidth="1"/>
    <col min="9468" max="9471" width="30.7109375" style="493" customWidth="1"/>
    <col min="9472" max="9472" width="8.42578125" style="493" customWidth="1"/>
    <col min="9473" max="9474" width="30.7109375" style="493" customWidth="1"/>
    <col min="9475" max="9475" width="16.140625" style="493" customWidth="1"/>
    <col min="9476" max="9477" width="13.7109375" style="493" customWidth="1"/>
    <col min="9478" max="9478" width="11.7109375" style="493" customWidth="1"/>
    <col min="9479" max="9479" width="12.140625" style="493" customWidth="1"/>
    <col min="9480" max="9480" width="11" style="493" customWidth="1"/>
    <col min="9481" max="9481" width="10.140625" style="493" customWidth="1"/>
    <col min="9482" max="9722" width="12.5703125" style="493"/>
    <col min="9723" max="9723" width="9.85546875" style="493" customWidth="1"/>
    <col min="9724" max="9727" width="30.7109375" style="493" customWidth="1"/>
    <col min="9728" max="9728" width="8.42578125" style="493" customWidth="1"/>
    <col min="9729" max="9730" width="30.7109375" style="493" customWidth="1"/>
    <col min="9731" max="9731" width="16.140625" style="493" customWidth="1"/>
    <col min="9732" max="9733" width="13.7109375" style="493" customWidth="1"/>
    <col min="9734" max="9734" width="11.7109375" style="493" customWidth="1"/>
    <col min="9735" max="9735" width="12.140625" style="493" customWidth="1"/>
    <col min="9736" max="9736" width="11" style="493" customWidth="1"/>
    <col min="9737" max="9737" width="10.140625" style="493" customWidth="1"/>
    <col min="9738" max="9978" width="12.5703125" style="493"/>
    <col min="9979" max="9979" width="9.85546875" style="493" customWidth="1"/>
    <col min="9980" max="9983" width="30.7109375" style="493" customWidth="1"/>
    <col min="9984" max="9984" width="8.42578125" style="493" customWidth="1"/>
    <col min="9985" max="9986" width="30.7109375" style="493" customWidth="1"/>
    <col min="9987" max="9987" width="16.140625" style="493" customWidth="1"/>
    <col min="9988" max="9989" width="13.7109375" style="493" customWidth="1"/>
    <col min="9990" max="9990" width="11.7109375" style="493" customWidth="1"/>
    <col min="9991" max="9991" width="12.140625" style="493" customWidth="1"/>
    <col min="9992" max="9992" width="11" style="493" customWidth="1"/>
    <col min="9993" max="9993" width="10.140625" style="493" customWidth="1"/>
    <col min="9994" max="10234" width="12.5703125" style="493"/>
    <col min="10235" max="10235" width="9.85546875" style="493" customWidth="1"/>
    <col min="10236" max="10239" width="30.7109375" style="493" customWidth="1"/>
    <col min="10240" max="10240" width="8.42578125" style="493" customWidth="1"/>
    <col min="10241" max="10242" width="30.7109375" style="493" customWidth="1"/>
    <col min="10243" max="10243" width="16.140625" style="493" customWidth="1"/>
    <col min="10244" max="10245" width="13.7109375" style="493" customWidth="1"/>
    <col min="10246" max="10246" width="11.7109375" style="493" customWidth="1"/>
    <col min="10247" max="10247" width="12.140625" style="493" customWidth="1"/>
    <col min="10248" max="10248" width="11" style="493" customWidth="1"/>
    <col min="10249" max="10249" width="10.140625" style="493" customWidth="1"/>
    <col min="10250" max="10490" width="12.5703125" style="493"/>
    <col min="10491" max="10491" width="9.85546875" style="493" customWidth="1"/>
    <col min="10492" max="10495" width="30.7109375" style="493" customWidth="1"/>
    <col min="10496" max="10496" width="8.42578125" style="493" customWidth="1"/>
    <col min="10497" max="10498" width="30.7109375" style="493" customWidth="1"/>
    <col min="10499" max="10499" width="16.140625" style="493" customWidth="1"/>
    <col min="10500" max="10501" width="13.7109375" style="493" customWidth="1"/>
    <col min="10502" max="10502" width="11.7109375" style="493" customWidth="1"/>
    <col min="10503" max="10503" width="12.140625" style="493" customWidth="1"/>
    <col min="10504" max="10504" width="11" style="493" customWidth="1"/>
    <col min="10505" max="10505" width="10.140625" style="493" customWidth="1"/>
    <col min="10506" max="10746" width="12.5703125" style="493"/>
    <col min="10747" max="10747" width="9.85546875" style="493" customWidth="1"/>
    <col min="10748" max="10751" width="30.7109375" style="493" customWidth="1"/>
    <col min="10752" max="10752" width="8.42578125" style="493" customWidth="1"/>
    <col min="10753" max="10754" width="30.7109375" style="493" customWidth="1"/>
    <col min="10755" max="10755" width="16.140625" style="493" customWidth="1"/>
    <col min="10756" max="10757" width="13.7109375" style="493" customWidth="1"/>
    <col min="10758" max="10758" width="11.7109375" style="493" customWidth="1"/>
    <col min="10759" max="10759" width="12.140625" style="493" customWidth="1"/>
    <col min="10760" max="10760" width="11" style="493" customWidth="1"/>
    <col min="10761" max="10761" width="10.140625" style="493" customWidth="1"/>
    <col min="10762" max="11002" width="12.5703125" style="493"/>
    <col min="11003" max="11003" width="9.85546875" style="493" customWidth="1"/>
    <col min="11004" max="11007" width="30.7109375" style="493" customWidth="1"/>
    <col min="11008" max="11008" width="8.42578125" style="493" customWidth="1"/>
    <col min="11009" max="11010" width="30.7109375" style="493" customWidth="1"/>
    <col min="11011" max="11011" width="16.140625" style="493" customWidth="1"/>
    <col min="11012" max="11013" width="13.7109375" style="493" customWidth="1"/>
    <col min="11014" max="11014" width="11.7109375" style="493" customWidth="1"/>
    <col min="11015" max="11015" width="12.140625" style="493" customWidth="1"/>
    <col min="11016" max="11016" width="11" style="493" customWidth="1"/>
    <col min="11017" max="11017" width="10.140625" style="493" customWidth="1"/>
    <col min="11018" max="11258" width="12.5703125" style="493"/>
    <col min="11259" max="11259" width="9.85546875" style="493" customWidth="1"/>
    <col min="11260" max="11263" width="30.7109375" style="493" customWidth="1"/>
    <col min="11264" max="11264" width="8.42578125" style="493" customWidth="1"/>
    <col min="11265" max="11266" width="30.7109375" style="493" customWidth="1"/>
    <col min="11267" max="11267" width="16.140625" style="493" customWidth="1"/>
    <col min="11268" max="11269" width="13.7109375" style="493" customWidth="1"/>
    <col min="11270" max="11270" width="11.7109375" style="493" customWidth="1"/>
    <col min="11271" max="11271" width="12.140625" style="493" customWidth="1"/>
    <col min="11272" max="11272" width="11" style="493" customWidth="1"/>
    <col min="11273" max="11273" width="10.140625" style="493" customWidth="1"/>
    <col min="11274" max="11514" width="12.5703125" style="493"/>
    <col min="11515" max="11515" width="9.85546875" style="493" customWidth="1"/>
    <col min="11516" max="11519" width="30.7109375" style="493" customWidth="1"/>
    <col min="11520" max="11520" width="8.42578125" style="493" customWidth="1"/>
    <col min="11521" max="11522" width="30.7109375" style="493" customWidth="1"/>
    <col min="11523" max="11523" width="16.140625" style="493" customWidth="1"/>
    <col min="11524" max="11525" width="13.7109375" style="493" customWidth="1"/>
    <col min="11526" max="11526" width="11.7109375" style="493" customWidth="1"/>
    <col min="11527" max="11527" width="12.140625" style="493" customWidth="1"/>
    <col min="11528" max="11528" width="11" style="493" customWidth="1"/>
    <col min="11529" max="11529" width="10.140625" style="493" customWidth="1"/>
    <col min="11530" max="11770" width="12.5703125" style="493"/>
    <col min="11771" max="11771" width="9.85546875" style="493" customWidth="1"/>
    <col min="11772" max="11775" width="30.7109375" style="493" customWidth="1"/>
    <col min="11776" max="11776" width="8.42578125" style="493" customWidth="1"/>
    <col min="11777" max="11778" width="30.7109375" style="493" customWidth="1"/>
    <col min="11779" max="11779" width="16.140625" style="493" customWidth="1"/>
    <col min="11780" max="11781" width="13.7109375" style="493" customWidth="1"/>
    <col min="11782" max="11782" width="11.7109375" style="493" customWidth="1"/>
    <col min="11783" max="11783" width="12.140625" style="493" customWidth="1"/>
    <col min="11784" max="11784" width="11" style="493" customWidth="1"/>
    <col min="11785" max="11785" width="10.140625" style="493" customWidth="1"/>
    <col min="11786" max="12026" width="12.5703125" style="493"/>
    <col min="12027" max="12027" width="9.85546875" style="493" customWidth="1"/>
    <col min="12028" max="12031" width="30.7109375" style="493" customWidth="1"/>
    <col min="12032" max="12032" width="8.42578125" style="493" customWidth="1"/>
    <col min="12033" max="12034" width="30.7109375" style="493" customWidth="1"/>
    <col min="12035" max="12035" width="16.140625" style="493" customWidth="1"/>
    <col min="12036" max="12037" width="13.7109375" style="493" customWidth="1"/>
    <col min="12038" max="12038" width="11.7109375" style="493" customWidth="1"/>
    <col min="12039" max="12039" width="12.140625" style="493" customWidth="1"/>
    <col min="12040" max="12040" width="11" style="493" customWidth="1"/>
    <col min="12041" max="12041" width="10.140625" style="493" customWidth="1"/>
    <col min="12042" max="12282" width="12.5703125" style="493"/>
    <col min="12283" max="12283" width="9.85546875" style="493" customWidth="1"/>
    <col min="12284" max="12287" width="30.7109375" style="493" customWidth="1"/>
    <col min="12288" max="12288" width="8.42578125" style="493" customWidth="1"/>
    <col min="12289" max="12290" width="30.7109375" style="493" customWidth="1"/>
    <col min="12291" max="12291" width="16.140625" style="493" customWidth="1"/>
    <col min="12292" max="12293" width="13.7109375" style="493" customWidth="1"/>
    <col min="12294" max="12294" width="11.7109375" style="493" customWidth="1"/>
    <col min="12295" max="12295" width="12.140625" style="493" customWidth="1"/>
    <col min="12296" max="12296" width="11" style="493" customWidth="1"/>
    <col min="12297" max="12297" width="10.140625" style="493" customWidth="1"/>
    <col min="12298" max="12538" width="12.5703125" style="493"/>
    <col min="12539" max="12539" width="9.85546875" style="493" customWidth="1"/>
    <col min="12540" max="12543" width="30.7109375" style="493" customWidth="1"/>
    <col min="12544" max="12544" width="8.42578125" style="493" customWidth="1"/>
    <col min="12545" max="12546" width="30.7109375" style="493" customWidth="1"/>
    <col min="12547" max="12547" width="16.140625" style="493" customWidth="1"/>
    <col min="12548" max="12549" width="13.7109375" style="493" customWidth="1"/>
    <col min="12550" max="12550" width="11.7109375" style="493" customWidth="1"/>
    <col min="12551" max="12551" width="12.140625" style="493" customWidth="1"/>
    <col min="12552" max="12552" width="11" style="493" customWidth="1"/>
    <col min="12553" max="12553" width="10.140625" style="493" customWidth="1"/>
    <col min="12554" max="12794" width="12.5703125" style="493"/>
    <col min="12795" max="12795" width="9.85546875" style="493" customWidth="1"/>
    <col min="12796" max="12799" width="30.7109375" style="493" customWidth="1"/>
    <col min="12800" max="12800" width="8.42578125" style="493" customWidth="1"/>
    <col min="12801" max="12802" width="30.7109375" style="493" customWidth="1"/>
    <col min="12803" max="12803" width="16.140625" style="493" customWidth="1"/>
    <col min="12804" max="12805" width="13.7109375" style="493" customWidth="1"/>
    <col min="12806" max="12806" width="11.7109375" style="493" customWidth="1"/>
    <col min="12807" max="12807" width="12.140625" style="493" customWidth="1"/>
    <col min="12808" max="12808" width="11" style="493" customWidth="1"/>
    <col min="12809" max="12809" width="10.140625" style="493" customWidth="1"/>
    <col min="12810" max="13050" width="12.5703125" style="493"/>
    <col min="13051" max="13051" width="9.85546875" style="493" customWidth="1"/>
    <col min="13052" max="13055" width="30.7109375" style="493" customWidth="1"/>
    <col min="13056" max="13056" width="8.42578125" style="493" customWidth="1"/>
    <col min="13057" max="13058" width="30.7109375" style="493" customWidth="1"/>
    <col min="13059" max="13059" width="16.140625" style="493" customWidth="1"/>
    <col min="13060" max="13061" width="13.7109375" style="493" customWidth="1"/>
    <col min="13062" max="13062" width="11.7109375" style="493" customWidth="1"/>
    <col min="13063" max="13063" width="12.140625" style="493" customWidth="1"/>
    <col min="13064" max="13064" width="11" style="493" customWidth="1"/>
    <col min="13065" max="13065" width="10.140625" style="493" customWidth="1"/>
    <col min="13066" max="13306" width="12.5703125" style="493"/>
    <col min="13307" max="13307" width="9.85546875" style="493" customWidth="1"/>
    <col min="13308" max="13311" width="30.7109375" style="493" customWidth="1"/>
    <col min="13312" max="13312" width="8.42578125" style="493" customWidth="1"/>
    <col min="13313" max="13314" width="30.7109375" style="493" customWidth="1"/>
    <col min="13315" max="13315" width="16.140625" style="493" customWidth="1"/>
    <col min="13316" max="13317" width="13.7109375" style="493" customWidth="1"/>
    <col min="13318" max="13318" width="11.7109375" style="493" customWidth="1"/>
    <col min="13319" max="13319" width="12.140625" style="493" customWidth="1"/>
    <col min="13320" max="13320" width="11" style="493" customWidth="1"/>
    <col min="13321" max="13321" width="10.140625" style="493" customWidth="1"/>
    <col min="13322" max="13562" width="12.5703125" style="493"/>
    <col min="13563" max="13563" width="9.85546875" style="493" customWidth="1"/>
    <col min="13564" max="13567" width="30.7109375" style="493" customWidth="1"/>
    <col min="13568" max="13568" width="8.42578125" style="493" customWidth="1"/>
    <col min="13569" max="13570" width="30.7109375" style="493" customWidth="1"/>
    <col min="13571" max="13571" width="16.140625" style="493" customWidth="1"/>
    <col min="13572" max="13573" width="13.7109375" style="493" customWidth="1"/>
    <col min="13574" max="13574" width="11.7109375" style="493" customWidth="1"/>
    <col min="13575" max="13575" width="12.140625" style="493" customWidth="1"/>
    <col min="13576" max="13576" width="11" style="493" customWidth="1"/>
    <col min="13577" max="13577" width="10.140625" style="493" customWidth="1"/>
    <col min="13578" max="13818" width="12.5703125" style="493"/>
    <col min="13819" max="13819" width="9.85546875" style="493" customWidth="1"/>
    <col min="13820" max="13823" width="30.7109375" style="493" customWidth="1"/>
    <col min="13824" max="13824" width="8.42578125" style="493" customWidth="1"/>
    <col min="13825" max="13826" width="30.7109375" style="493" customWidth="1"/>
    <col min="13827" max="13827" width="16.140625" style="493" customWidth="1"/>
    <col min="13828" max="13829" width="13.7109375" style="493" customWidth="1"/>
    <col min="13830" max="13830" width="11.7109375" style="493" customWidth="1"/>
    <col min="13831" max="13831" width="12.140625" style="493" customWidth="1"/>
    <col min="13832" max="13832" width="11" style="493" customWidth="1"/>
    <col min="13833" max="13833" width="10.140625" style="493" customWidth="1"/>
    <col min="13834" max="14074" width="12.5703125" style="493"/>
    <col min="14075" max="14075" width="9.85546875" style="493" customWidth="1"/>
    <col min="14076" max="14079" width="30.7109375" style="493" customWidth="1"/>
    <col min="14080" max="14080" width="8.42578125" style="493" customWidth="1"/>
    <col min="14081" max="14082" width="30.7109375" style="493" customWidth="1"/>
    <col min="14083" max="14083" width="16.140625" style="493" customWidth="1"/>
    <col min="14084" max="14085" width="13.7109375" style="493" customWidth="1"/>
    <col min="14086" max="14086" width="11.7109375" style="493" customWidth="1"/>
    <col min="14087" max="14087" width="12.140625" style="493" customWidth="1"/>
    <col min="14088" max="14088" width="11" style="493" customWidth="1"/>
    <col min="14089" max="14089" width="10.140625" style="493" customWidth="1"/>
    <col min="14090" max="14330" width="12.5703125" style="493"/>
    <col min="14331" max="14331" width="9.85546875" style="493" customWidth="1"/>
    <col min="14332" max="14335" width="30.7109375" style="493" customWidth="1"/>
    <col min="14336" max="14336" width="8.42578125" style="493" customWidth="1"/>
    <col min="14337" max="14338" width="30.7109375" style="493" customWidth="1"/>
    <col min="14339" max="14339" width="16.140625" style="493" customWidth="1"/>
    <col min="14340" max="14341" width="13.7109375" style="493" customWidth="1"/>
    <col min="14342" max="14342" width="11.7109375" style="493" customWidth="1"/>
    <col min="14343" max="14343" width="12.140625" style="493" customWidth="1"/>
    <col min="14344" max="14344" width="11" style="493" customWidth="1"/>
    <col min="14345" max="14345" width="10.140625" style="493" customWidth="1"/>
    <col min="14346" max="14586" width="12.5703125" style="493"/>
    <col min="14587" max="14587" width="9.85546875" style="493" customWidth="1"/>
    <col min="14588" max="14591" width="30.7109375" style="493" customWidth="1"/>
    <col min="14592" max="14592" width="8.42578125" style="493" customWidth="1"/>
    <col min="14593" max="14594" width="30.7109375" style="493" customWidth="1"/>
    <col min="14595" max="14595" width="16.140625" style="493" customWidth="1"/>
    <col min="14596" max="14597" width="13.7109375" style="493" customWidth="1"/>
    <col min="14598" max="14598" width="11.7109375" style="493" customWidth="1"/>
    <col min="14599" max="14599" width="12.140625" style="493" customWidth="1"/>
    <col min="14600" max="14600" width="11" style="493" customWidth="1"/>
    <col min="14601" max="14601" width="10.140625" style="493" customWidth="1"/>
    <col min="14602" max="14842" width="12.5703125" style="493"/>
    <col min="14843" max="14843" width="9.85546875" style="493" customWidth="1"/>
    <col min="14844" max="14847" width="30.7109375" style="493" customWidth="1"/>
    <col min="14848" max="14848" width="8.42578125" style="493" customWidth="1"/>
    <col min="14849" max="14850" width="30.7109375" style="493" customWidth="1"/>
    <col min="14851" max="14851" width="16.140625" style="493" customWidth="1"/>
    <col min="14852" max="14853" width="13.7109375" style="493" customWidth="1"/>
    <col min="14854" max="14854" width="11.7109375" style="493" customWidth="1"/>
    <col min="14855" max="14855" width="12.140625" style="493" customWidth="1"/>
    <col min="14856" max="14856" width="11" style="493" customWidth="1"/>
    <col min="14857" max="14857" width="10.140625" style="493" customWidth="1"/>
    <col min="14858" max="15098" width="12.5703125" style="493"/>
    <col min="15099" max="15099" width="9.85546875" style="493" customWidth="1"/>
    <col min="15100" max="15103" width="30.7109375" style="493" customWidth="1"/>
    <col min="15104" max="15104" width="8.42578125" style="493" customWidth="1"/>
    <col min="15105" max="15106" width="30.7109375" style="493" customWidth="1"/>
    <col min="15107" max="15107" width="16.140625" style="493" customWidth="1"/>
    <col min="15108" max="15109" width="13.7109375" style="493" customWidth="1"/>
    <col min="15110" max="15110" width="11.7109375" style="493" customWidth="1"/>
    <col min="15111" max="15111" width="12.140625" style="493" customWidth="1"/>
    <col min="15112" max="15112" width="11" style="493" customWidth="1"/>
    <col min="15113" max="15113" width="10.140625" style="493" customWidth="1"/>
    <col min="15114" max="15354" width="12.5703125" style="493"/>
    <col min="15355" max="15355" width="9.85546875" style="493" customWidth="1"/>
    <col min="15356" max="15359" width="30.7109375" style="493" customWidth="1"/>
    <col min="15360" max="15360" width="8.42578125" style="493" customWidth="1"/>
    <col min="15361" max="15362" width="30.7109375" style="493" customWidth="1"/>
    <col min="15363" max="15363" width="16.140625" style="493" customWidth="1"/>
    <col min="15364" max="15365" width="13.7109375" style="493" customWidth="1"/>
    <col min="15366" max="15366" width="11.7109375" style="493" customWidth="1"/>
    <col min="15367" max="15367" width="12.140625" style="493" customWidth="1"/>
    <col min="15368" max="15368" width="11" style="493" customWidth="1"/>
    <col min="15369" max="15369" width="10.140625" style="493" customWidth="1"/>
    <col min="15370" max="15610" width="12.5703125" style="493"/>
    <col min="15611" max="15611" width="9.85546875" style="493" customWidth="1"/>
    <col min="15612" max="15615" width="30.7109375" style="493" customWidth="1"/>
    <col min="15616" max="15616" width="8.42578125" style="493" customWidth="1"/>
    <col min="15617" max="15618" width="30.7109375" style="493" customWidth="1"/>
    <col min="15619" max="15619" width="16.140625" style="493" customWidth="1"/>
    <col min="15620" max="15621" width="13.7109375" style="493" customWidth="1"/>
    <col min="15622" max="15622" width="11.7109375" style="493" customWidth="1"/>
    <col min="15623" max="15623" width="12.140625" style="493" customWidth="1"/>
    <col min="15624" max="15624" width="11" style="493" customWidth="1"/>
    <col min="15625" max="15625" width="10.140625" style="493" customWidth="1"/>
    <col min="15626" max="15866" width="12.5703125" style="493"/>
    <col min="15867" max="15867" width="9.85546875" style="493" customWidth="1"/>
    <col min="15868" max="15871" width="30.7109375" style="493" customWidth="1"/>
    <col min="15872" max="15872" width="8.42578125" style="493" customWidth="1"/>
    <col min="15873" max="15874" width="30.7109375" style="493" customWidth="1"/>
    <col min="15875" max="15875" width="16.140625" style="493" customWidth="1"/>
    <col min="15876" max="15877" width="13.7109375" style="493" customWidth="1"/>
    <col min="15878" max="15878" width="11.7109375" style="493" customWidth="1"/>
    <col min="15879" max="15879" width="12.140625" style="493" customWidth="1"/>
    <col min="15880" max="15880" width="11" style="493" customWidth="1"/>
    <col min="15881" max="15881" width="10.140625" style="493" customWidth="1"/>
    <col min="15882" max="16122" width="12.5703125" style="493"/>
    <col min="16123" max="16123" width="9.85546875" style="493" customWidth="1"/>
    <col min="16124" max="16127" width="30.7109375" style="493" customWidth="1"/>
    <col min="16128" max="16128" width="8.42578125" style="493" customWidth="1"/>
    <col min="16129" max="16130" width="30.7109375" style="493" customWidth="1"/>
    <col min="16131" max="16131" width="16.140625" style="493" customWidth="1"/>
    <col min="16132" max="16133" width="13.7109375" style="493" customWidth="1"/>
    <col min="16134" max="16134" width="11.7109375" style="493" customWidth="1"/>
    <col min="16135" max="16135" width="12.140625" style="493" customWidth="1"/>
    <col min="16136" max="16136" width="11" style="493" customWidth="1"/>
    <col min="16137" max="16137" width="10.140625" style="493" customWidth="1"/>
    <col min="16138" max="16378" width="12.5703125" style="493"/>
    <col min="16379" max="16379" width="9.85546875" style="493" customWidth="1"/>
    <col min="16380" max="16384" width="30.7109375" style="493" customWidth="1"/>
  </cols>
  <sheetData>
    <row r="1" spans="1:9" s="20" customFormat="1"/>
    <row r="2" spans="1:9" ht="73.7" customHeight="1">
      <c r="A2" s="494" t="s">
        <v>58</v>
      </c>
      <c r="B2" s="493"/>
      <c r="C2" s="495"/>
      <c r="D2" s="495"/>
      <c r="E2" s="496"/>
      <c r="F2" s="493"/>
      <c r="G2" s="497" t="s">
        <v>1423</v>
      </c>
      <c r="H2" s="493"/>
      <c r="I2" s="493"/>
    </row>
    <row r="3" spans="1:9" ht="38.25">
      <c r="A3" s="498" t="s">
        <v>1424</v>
      </c>
      <c r="B3" s="499" t="s">
        <v>1425</v>
      </c>
      <c r="C3" s="499" t="s">
        <v>1426</v>
      </c>
      <c r="D3" s="499" t="s">
        <v>1427</v>
      </c>
      <c r="E3" s="499" t="s">
        <v>1428</v>
      </c>
      <c r="F3" s="499" t="s">
        <v>1429</v>
      </c>
      <c r="G3" s="499" t="s">
        <v>1430</v>
      </c>
      <c r="H3" s="499" t="s">
        <v>1431</v>
      </c>
      <c r="I3" s="499" t="s">
        <v>1432</v>
      </c>
    </row>
    <row r="4" spans="1:9">
      <c r="A4" s="500" t="s">
        <v>1433</v>
      </c>
      <c r="B4" s="500" t="s">
        <v>1434</v>
      </c>
      <c r="C4" s="500" t="s">
        <v>1435</v>
      </c>
      <c r="D4" s="501">
        <v>20498</v>
      </c>
      <c r="E4" s="500" t="s">
        <v>1436</v>
      </c>
      <c r="F4" s="502">
        <v>800</v>
      </c>
      <c r="G4" s="502">
        <v>2171</v>
      </c>
      <c r="H4" s="502">
        <v>434.2</v>
      </c>
      <c r="I4" s="502">
        <v>2605.1999999999998</v>
      </c>
    </row>
    <row r="5" spans="1:9">
      <c r="A5" s="500" t="s">
        <v>1437</v>
      </c>
      <c r="B5" s="500" t="s">
        <v>1438</v>
      </c>
      <c r="C5" s="500" t="s">
        <v>1439</v>
      </c>
      <c r="D5" s="501">
        <v>41322</v>
      </c>
      <c r="E5" s="500" t="s">
        <v>1440</v>
      </c>
      <c r="F5" s="502">
        <v>300</v>
      </c>
      <c r="G5" s="502">
        <v>843.96</v>
      </c>
      <c r="H5" s="502">
        <v>168.79</v>
      </c>
      <c r="I5" s="502">
        <v>1012.75</v>
      </c>
    </row>
    <row r="6" spans="1:9">
      <c r="A6" s="500" t="s">
        <v>1441</v>
      </c>
      <c r="B6" s="500" t="s">
        <v>1442</v>
      </c>
      <c r="C6" s="500" t="s">
        <v>1443</v>
      </c>
      <c r="D6" s="501">
        <v>34606</v>
      </c>
      <c r="E6" s="500" t="s">
        <v>1444</v>
      </c>
      <c r="F6" s="502">
        <v>2395.8000000000002</v>
      </c>
      <c r="G6" s="502">
        <v>196.75</v>
      </c>
      <c r="H6" s="502">
        <v>0</v>
      </c>
      <c r="I6" s="502">
        <v>196.75</v>
      </c>
    </row>
    <row r="7" spans="1:9">
      <c r="A7" s="500" t="s">
        <v>1445</v>
      </c>
      <c r="B7" s="500" t="s">
        <v>1446</v>
      </c>
      <c r="C7" s="500" t="s">
        <v>1447</v>
      </c>
      <c r="D7" s="501">
        <v>42206</v>
      </c>
      <c r="E7" s="500" t="s">
        <v>1448</v>
      </c>
      <c r="F7" s="502">
        <v>2319.71</v>
      </c>
      <c r="G7" s="502">
        <v>9745.9</v>
      </c>
      <c r="H7" s="502">
        <v>6560.74</v>
      </c>
      <c r="I7" s="502">
        <v>16306.64</v>
      </c>
    </row>
    <row r="8" spans="1:9">
      <c r="A8" s="500" t="s">
        <v>1449</v>
      </c>
      <c r="B8" s="500" t="s">
        <v>1450</v>
      </c>
      <c r="C8" s="500" t="s">
        <v>1451</v>
      </c>
      <c r="D8" s="501">
        <v>22469</v>
      </c>
      <c r="E8" s="500" t="s">
        <v>1436</v>
      </c>
      <c r="F8" s="502">
        <v>50994.400000000001</v>
      </c>
      <c r="G8" s="502">
        <v>28324.02</v>
      </c>
      <c r="H8" s="502">
        <v>5664.8</v>
      </c>
      <c r="I8" s="502">
        <v>33988.82</v>
      </c>
    </row>
    <row r="9" spans="1:9">
      <c r="A9" s="500" t="s">
        <v>1452</v>
      </c>
      <c r="B9" s="500" t="s">
        <v>1453</v>
      </c>
      <c r="C9" s="500" t="s">
        <v>1454</v>
      </c>
      <c r="D9" s="501">
        <v>22725</v>
      </c>
      <c r="E9" s="500" t="s">
        <v>1436</v>
      </c>
      <c r="F9" s="502">
        <v>5369.41</v>
      </c>
      <c r="G9" s="502">
        <v>9200.84</v>
      </c>
      <c r="H9" s="502">
        <v>1840.17</v>
      </c>
      <c r="I9" s="502">
        <v>11041.01</v>
      </c>
    </row>
    <row r="10" spans="1:9">
      <c r="A10" s="500" t="s">
        <v>1455</v>
      </c>
      <c r="B10" s="500" t="s">
        <v>1450</v>
      </c>
      <c r="C10" s="500" t="s">
        <v>1456</v>
      </c>
      <c r="D10" s="501">
        <v>22733</v>
      </c>
      <c r="E10" s="500" t="s">
        <v>1436</v>
      </c>
      <c r="F10" s="502">
        <v>24.48</v>
      </c>
      <c r="G10" s="502">
        <v>189.84</v>
      </c>
      <c r="H10" s="502">
        <v>37.97</v>
      </c>
      <c r="I10" s="502">
        <v>227.81</v>
      </c>
    </row>
    <row r="11" spans="1:9">
      <c r="A11" s="500" t="s">
        <v>1457</v>
      </c>
      <c r="B11" s="500" t="s">
        <v>1458</v>
      </c>
      <c r="C11" s="500" t="s">
        <v>1459</v>
      </c>
      <c r="D11" s="501">
        <v>43425</v>
      </c>
      <c r="E11" s="500" t="s">
        <v>1460</v>
      </c>
      <c r="F11" s="502">
        <v>1796.66</v>
      </c>
      <c r="G11" s="502">
        <v>0</v>
      </c>
      <c r="H11" s="502">
        <v>0</v>
      </c>
      <c r="I11" s="502">
        <v>0</v>
      </c>
    </row>
    <row r="12" spans="1:9">
      <c r="A12" s="500" t="s">
        <v>1461</v>
      </c>
      <c r="B12" s="500" t="s">
        <v>1450</v>
      </c>
      <c r="C12" s="500" t="s">
        <v>1462</v>
      </c>
      <c r="D12" s="501">
        <v>23924</v>
      </c>
      <c r="E12" s="500" t="s">
        <v>1436</v>
      </c>
      <c r="F12" s="502">
        <v>54.48</v>
      </c>
      <c r="G12" s="502">
        <v>422.5</v>
      </c>
      <c r="H12" s="502">
        <v>84.5</v>
      </c>
      <c r="I12" s="502">
        <v>507</v>
      </c>
    </row>
    <row r="13" spans="1:9">
      <c r="A13" s="500" t="s">
        <v>1463</v>
      </c>
      <c r="B13" s="500" t="s">
        <v>1464</v>
      </c>
      <c r="C13" s="500" t="s">
        <v>1465</v>
      </c>
      <c r="D13" s="501">
        <v>24034</v>
      </c>
      <c r="E13" s="500" t="s">
        <v>1466</v>
      </c>
      <c r="F13" s="502">
        <v>2187</v>
      </c>
      <c r="G13" s="502">
        <v>5934.97</v>
      </c>
      <c r="H13" s="502">
        <v>1186.99</v>
      </c>
      <c r="I13" s="502">
        <v>7121.96</v>
      </c>
    </row>
    <row r="14" spans="1:9">
      <c r="A14" s="500" t="s">
        <v>1467</v>
      </c>
      <c r="B14" s="500" t="s">
        <v>1450</v>
      </c>
      <c r="C14" s="500" t="s">
        <v>1468</v>
      </c>
      <c r="D14" s="501">
        <v>24882</v>
      </c>
      <c r="E14" s="500" t="s">
        <v>1436</v>
      </c>
      <c r="F14" s="502">
        <v>5935</v>
      </c>
      <c r="G14" s="502">
        <v>2700.98</v>
      </c>
      <c r="H14" s="502">
        <v>540.19000000000005</v>
      </c>
      <c r="I14" s="502">
        <v>3241.17</v>
      </c>
    </row>
    <row r="15" spans="1:9">
      <c r="A15" s="500" t="s">
        <v>1469</v>
      </c>
      <c r="B15" s="500" t="s">
        <v>1470</v>
      </c>
      <c r="C15" s="500" t="s">
        <v>1471</v>
      </c>
      <c r="D15" s="501">
        <v>26660</v>
      </c>
      <c r="E15" s="500" t="s">
        <v>1472</v>
      </c>
      <c r="F15" s="502">
        <v>204145.1</v>
      </c>
      <c r="G15" s="502">
        <v>135290.85999999999</v>
      </c>
      <c r="H15" s="502">
        <v>208017.58</v>
      </c>
      <c r="I15" s="502">
        <v>343308.44</v>
      </c>
    </row>
    <row r="16" spans="1:9">
      <c r="A16" s="500" t="s">
        <v>1473</v>
      </c>
      <c r="B16" s="500" t="s">
        <v>1453</v>
      </c>
      <c r="C16" s="500" t="s">
        <v>1474</v>
      </c>
      <c r="D16" s="501">
        <v>24545</v>
      </c>
      <c r="E16" s="500" t="s">
        <v>1436</v>
      </c>
      <c r="F16" s="502">
        <v>724.3</v>
      </c>
      <c r="G16" s="502">
        <v>981.28</v>
      </c>
      <c r="H16" s="502">
        <v>196.25</v>
      </c>
      <c r="I16" s="502">
        <v>1177.53</v>
      </c>
    </row>
    <row r="17" spans="1:9">
      <c r="A17" s="500" t="s">
        <v>1475</v>
      </c>
      <c r="B17" s="500" t="s">
        <v>1470</v>
      </c>
      <c r="C17" s="500" t="s">
        <v>1476</v>
      </c>
      <c r="D17" s="501">
        <v>25141</v>
      </c>
      <c r="E17" s="500" t="s">
        <v>1436</v>
      </c>
      <c r="F17" s="502">
        <v>9741.15</v>
      </c>
      <c r="G17" s="502">
        <v>2768.34</v>
      </c>
      <c r="H17" s="502">
        <v>553.66999999999996</v>
      </c>
      <c r="I17" s="502">
        <v>3322.01</v>
      </c>
    </row>
    <row r="18" spans="1:9">
      <c r="A18" s="500" t="s">
        <v>1477</v>
      </c>
      <c r="B18" s="500" t="s">
        <v>1478</v>
      </c>
      <c r="C18" s="500" t="s">
        <v>1479</v>
      </c>
      <c r="D18" s="501">
        <v>42132</v>
      </c>
      <c r="E18" s="500" t="s">
        <v>1436</v>
      </c>
      <c r="F18" s="502">
        <v>810</v>
      </c>
      <c r="G18" s="502">
        <v>1859.96</v>
      </c>
      <c r="H18" s="502">
        <v>500</v>
      </c>
      <c r="I18" s="502">
        <v>2359.96</v>
      </c>
    </row>
    <row r="19" spans="1:9">
      <c r="A19" s="500" t="s">
        <v>1480</v>
      </c>
      <c r="B19" s="500" t="s">
        <v>1450</v>
      </c>
      <c r="C19" s="500" t="s">
        <v>1481</v>
      </c>
      <c r="D19" s="501">
        <v>25141</v>
      </c>
      <c r="E19" s="500" t="s">
        <v>1436</v>
      </c>
      <c r="F19" s="502">
        <v>5215</v>
      </c>
      <c r="G19" s="502">
        <v>10559.79</v>
      </c>
      <c r="H19" s="502">
        <v>2111.96</v>
      </c>
      <c r="I19" s="502">
        <v>12671.75</v>
      </c>
    </row>
    <row r="20" spans="1:9">
      <c r="A20" s="500" t="s">
        <v>1482</v>
      </c>
      <c r="B20" s="500" t="s">
        <v>1483</v>
      </c>
      <c r="C20" s="500" t="s">
        <v>1484</v>
      </c>
      <c r="D20" s="501">
        <v>43420</v>
      </c>
      <c r="E20" s="500" t="s">
        <v>1485</v>
      </c>
      <c r="F20" s="502">
        <v>2209.1</v>
      </c>
      <c r="G20" s="502">
        <v>24533.84</v>
      </c>
      <c r="H20" s="502">
        <v>1306.9100000000001</v>
      </c>
      <c r="I20" s="502">
        <v>25840.75</v>
      </c>
    </row>
    <row r="21" spans="1:9">
      <c r="A21" s="500" t="s">
        <v>1486</v>
      </c>
      <c r="B21" s="500" t="s">
        <v>1487</v>
      </c>
      <c r="C21" s="500" t="s">
        <v>1488</v>
      </c>
      <c r="D21" s="501">
        <v>42524</v>
      </c>
      <c r="E21" s="500" t="s">
        <v>1489</v>
      </c>
      <c r="F21" s="502">
        <v>4825</v>
      </c>
      <c r="G21" s="502">
        <v>28891.7</v>
      </c>
      <c r="H21" s="502">
        <v>4290.42</v>
      </c>
      <c r="I21" s="502">
        <v>33182.120000000003</v>
      </c>
    </row>
    <row r="22" spans="1:9">
      <c r="A22" s="500" t="s">
        <v>1490</v>
      </c>
      <c r="B22" s="500" t="s">
        <v>1491</v>
      </c>
      <c r="C22" s="500" t="s">
        <v>1492</v>
      </c>
      <c r="D22" s="501">
        <v>42136</v>
      </c>
      <c r="E22" s="500" t="s">
        <v>1493</v>
      </c>
      <c r="F22" s="502">
        <v>7440</v>
      </c>
      <c r="G22" s="502">
        <v>34151.43</v>
      </c>
      <c r="H22" s="502">
        <v>5191.1899999999996</v>
      </c>
      <c r="I22" s="502">
        <v>39342.620000000003</v>
      </c>
    </row>
    <row r="23" spans="1:9">
      <c r="A23" s="500" t="s">
        <v>1494</v>
      </c>
      <c r="B23" s="500" t="s">
        <v>1495</v>
      </c>
      <c r="C23" s="500" t="s">
        <v>1496</v>
      </c>
      <c r="D23" s="501">
        <v>40372</v>
      </c>
      <c r="E23" s="500" t="s">
        <v>1497</v>
      </c>
      <c r="F23" s="502">
        <v>9957</v>
      </c>
      <c r="G23" s="502">
        <v>23580.04</v>
      </c>
      <c r="H23" s="502">
        <v>5337.21</v>
      </c>
      <c r="I23" s="502">
        <v>28917.25</v>
      </c>
    </row>
    <row r="24" spans="1:9">
      <c r="A24" s="500" t="s">
        <v>1498</v>
      </c>
      <c r="B24" s="500" t="s">
        <v>1499</v>
      </c>
      <c r="C24" s="500" t="s">
        <v>1500</v>
      </c>
      <c r="D24" s="501">
        <v>44040</v>
      </c>
      <c r="E24" s="500" t="s">
        <v>1501</v>
      </c>
      <c r="F24" s="502">
        <v>2430</v>
      </c>
      <c r="G24" s="502">
        <v>18849.04</v>
      </c>
      <c r="H24" s="502">
        <v>10377.52</v>
      </c>
      <c r="I24" s="502">
        <v>29226.560000000001</v>
      </c>
    </row>
    <row r="25" spans="1:9">
      <c r="A25" s="500" t="s">
        <v>1502</v>
      </c>
      <c r="B25" s="500" t="s">
        <v>1503</v>
      </c>
      <c r="C25" s="500" t="s">
        <v>1504</v>
      </c>
      <c r="D25" s="501">
        <v>41851</v>
      </c>
      <c r="E25" s="500" t="s">
        <v>1505</v>
      </c>
      <c r="F25" s="502">
        <v>77890.8</v>
      </c>
      <c r="G25" s="502">
        <v>14589.03</v>
      </c>
      <c r="H25" s="502">
        <v>4600</v>
      </c>
      <c r="I25" s="502">
        <v>19189.03</v>
      </c>
    </row>
    <row r="26" spans="1:9">
      <c r="A26" s="500" t="s">
        <v>1506</v>
      </c>
      <c r="B26" s="500" t="s">
        <v>1507</v>
      </c>
      <c r="C26" s="500" t="s">
        <v>1508</v>
      </c>
      <c r="D26" s="501">
        <v>37421</v>
      </c>
      <c r="E26" s="500" t="s">
        <v>1509</v>
      </c>
      <c r="F26" s="502">
        <v>2394.15</v>
      </c>
      <c r="G26" s="502">
        <v>5466.57</v>
      </c>
      <c r="H26" s="502">
        <v>4373.26</v>
      </c>
      <c r="I26" s="502">
        <v>9839.83</v>
      </c>
    </row>
    <row r="27" spans="1:9">
      <c r="A27" s="500" t="s">
        <v>1510</v>
      </c>
      <c r="B27" s="500" t="s">
        <v>1470</v>
      </c>
      <c r="C27" s="500" t="s">
        <v>1511</v>
      </c>
      <c r="D27" s="501">
        <v>38531</v>
      </c>
      <c r="E27" s="500" t="s">
        <v>1512</v>
      </c>
      <c r="F27" s="502">
        <v>101676.8</v>
      </c>
      <c r="G27" s="502">
        <v>188788.17</v>
      </c>
      <c r="H27" s="502">
        <v>831734.38</v>
      </c>
      <c r="I27" s="502">
        <v>1020522.55</v>
      </c>
    </row>
    <row r="28" spans="1:9">
      <c r="A28" s="500" t="s">
        <v>1513</v>
      </c>
      <c r="B28" s="500" t="s">
        <v>1514</v>
      </c>
      <c r="C28" s="500" t="s">
        <v>1515</v>
      </c>
      <c r="D28" s="501">
        <v>38350</v>
      </c>
      <c r="E28" s="500" t="s">
        <v>1516</v>
      </c>
      <c r="F28" s="502">
        <v>62677.36</v>
      </c>
      <c r="G28" s="502">
        <v>321907.39</v>
      </c>
      <c r="H28" s="502">
        <v>52075.93</v>
      </c>
      <c r="I28" s="502">
        <v>373983.32</v>
      </c>
    </row>
    <row r="29" spans="1:9">
      <c r="A29" s="500" t="s">
        <v>1517</v>
      </c>
      <c r="B29" s="500" t="s">
        <v>1518</v>
      </c>
      <c r="C29" s="500" t="s">
        <v>1479</v>
      </c>
      <c r="D29" s="501">
        <v>40300</v>
      </c>
      <c r="E29" s="500" t="s">
        <v>1519</v>
      </c>
      <c r="F29" s="502">
        <v>1587.5</v>
      </c>
      <c r="G29" s="502">
        <v>8342.0400000000009</v>
      </c>
      <c r="H29" s="502">
        <v>20151.21</v>
      </c>
      <c r="I29" s="502">
        <v>28493.25</v>
      </c>
    </row>
    <row r="30" spans="1:9">
      <c r="A30" s="500" t="s">
        <v>1520</v>
      </c>
      <c r="B30" s="500" t="s">
        <v>1521</v>
      </c>
      <c r="C30" s="500" t="s">
        <v>1522</v>
      </c>
      <c r="D30" s="501">
        <v>43164</v>
      </c>
      <c r="E30" s="500" t="s">
        <v>1523</v>
      </c>
      <c r="F30" s="502">
        <v>1750</v>
      </c>
      <c r="G30" s="502">
        <v>16694.46</v>
      </c>
      <c r="H30" s="502">
        <v>1811.37</v>
      </c>
      <c r="I30" s="502">
        <v>18505.830000000002</v>
      </c>
    </row>
    <row r="31" spans="1:9">
      <c r="A31" s="500" t="s">
        <v>1524</v>
      </c>
      <c r="B31" s="500" t="s">
        <v>1525</v>
      </c>
      <c r="C31" s="500" t="s">
        <v>1526</v>
      </c>
      <c r="D31" s="501">
        <v>35601</v>
      </c>
      <c r="E31" s="500" t="s">
        <v>1527</v>
      </c>
      <c r="F31" s="502">
        <v>2760</v>
      </c>
      <c r="G31" s="502">
        <v>6337.65</v>
      </c>
      <c r="H31" s="502">
        <v>4031.78</v>
      </c>
      <c r="I31" s="502">
        <v>10369.43</v>
      </c>
    </row>
    <row r="32" spans="1:9">
      <c r="A32" s="500" t="s">
        <v>1528</v>
      </c>
      <c r="B32" s="500" t="s">
        <v>1529</v>
      </c>
      <c r="C32" s="500" t="s">
        <v>1530</v>
      </c>
      <c r="D32" s="501">
        <v>41671</v>
      </c>
      <c r="E32" s="500" t="s">
        <v>1531</v>
      </c>
      <c r="F32" s="502">
        <v>6200</v>
      </c>
      <c r="G32" s="502">
        <v>27862.91</v>
      </c>
      <c r="H32" s="502">
        <v>5965.9</v>
      </c>
      <c r="I32" s="502">
        <v>33828.81</v>
      </c>
    </row>
    <row r="33" spans="1:9">
      <c r="A33" s="500" t="s">
        <v>1532</v>
      </c>
      <c r="B33" s="500" t="s">
        <v>1533</v>
      </c>
      <c r="C33" s="500" t="s">
        <v>1534</v>
      </c>
      <c r="D33" s="501">
        <v>42805</v>
      </c>
      <c r="E33" s="500" t="s">
        <v>1535</v>
      </c>
      <c r="F33" s="502">
        <v>4846.2</v>
      </c>
      <c r="G33" s="502">
        <v>47683.43</v>
      </c>
      <c r="H33" s="502">
        <v>4199.78</v>
      </c>
      <c r="I33" s="502">
        <v>51883.21</v>
      </c>
    </row>
    <row r="34" spans="1:9">
      <c r="A34" s="500" t="s">
        <v>1536</v>
      </c>
      <c r="B34" s="500" t="s">
        <v>1537</v>
      </c>
      <c r="C34" s="500" t="s">
        <v>1538</v>
      </c>
      <c r="D34" s="501">
        <v>38832</v>
      </c>
      <c r="E34" s="500" t="s">
        <v>1436</v>
      </c>
      <c r="F34" s="502">
        <v>25048.93</v>
      </c>
      <c r="G34" s="502">
        <v>28823.599999999999</v>
      </c>
      <c r="H34" s="502">
        <v>5764.48</v>
      </c>
      <c r="I34" s="502">
        <v>34588.080000000002</v>
      </c>
    </row>
    <row r="35" spans="1:9">
      <c r="A35" s="500" t="s">
        <v>1539</v>
      </c>
      <c r="B35" s="500" t="s">
        <v>1540</v>
      </c>
      <c r="C35" s="500" t="s">
        <v>1541</v>
      </c>
      <c r="D35" s="501">
        <v>42794</v>
      </c>
      <c r="E35" s="500" t="s">
        <v>1542</v>
      </c>
      <c r="F35" s="502">
        <v>5557.02</v>
      </c>
      <c r="G35" s="502">
        <v>31839.49</v>
      </c>
      <c r="H35" s="502">
        <v>17021.28</v>
      </c>
      <c r="I35" s="502">
        <v>48860.77</v>
      </c>
    </row>
    <row r="36" spans="1:9">
      <c r="A36" s="500" t="s">
        <v>1543</v>
      </c>
      <c r="B36" s="500" t="s">
        <v>1544</v>
      </c>
      <c r="C36" s="500" t="s">
        <v>1545</v>
      </c>
      <c r="D36" s="501">
        <v>32499</v>
      </c>
      <c r="E36" s="500" t="s">
        <v>1436</v>
      </c>
      <c r="F36" s="502">
        <v>348</v>
      </c>
      <c r="G36" s="502">
        <v>414.19</v>
      </c>
      <c r="H36" s="502">
        <v>82.84</v>
      </c>
      <c r="I36" s="502">
        <v>497.03</v>
      </c>
    </row>
    <row r="37" spans="1:9">
      <c r="A37" s="500" t="s">
        <v>1546</v>
      </c>
      <c r="B37" s="500" t="s">
        <v>1547</v>
      </c>
      <c r="C37" s="500" t="s">
        <v>1548</v>
      </c>
      <c r="D37" s="501">
        <v>32576</v>
      </c>
      <c r="E37" s="500" t="s">
        <v>1549</v>
      </c>
      <c r="F37" s="502">
        <v>15400</v>
      </c>
      <c r="G37" s="502">
        <v>43323.28</v>
      </c>
      <c r="H37" s="502">
        <v>26003.119999999999</v>
      </c>
      <c r="I37" s="502">
        <v>69326.399999999994</v>
      </c>
    </row>
    <row r="38" spans="1:9">
      <c r="A38" s="500" t="s">
        <v>1550</v>
      </c>
      <c r="B38" s="500" t="s">
        <v>1551</v>
      </c>
      <c r="C38" s="500" t="s">
        <v>1552</v>
      </c>
      <c r="D38" s="501">
        <v>39983</v>
      </c>
      <c r="E38" s="500" t="s">
        <v>1553</v>
      </c>
      <c r="F38" s="502">
        <v>127779</v>
      </c>
      <c r="G38" s="502">
        <v>0</v>
      </c>
      <c r="H38" s="502">
        <v>0</v>
      </c>
      <c r="I38" s="502">
        <v>0</v>
      </c>
    </row>
    <row r="39" spans="1:9">
      <c r="A39" s="500" t="s">
        <v>1554</v>
      </c>
      <c r="B39" s="500" t="s">
        <v>1555</v>
      </c>
      <c r="C39" s="500" t="s">
        <v>1556</v>
      </c>
      <c r="D39" s="501">
        <v>43581</v>
      </c>
      <c r="E39" s="500" t="s">
        <v>1557</v>
      </c>
      <c r="F39" s="502">
        <v>810</v>
      </c>
      <c r="G39" s="502">
        <v>7733.61</v>
      </c>
      <c r="H39" s="502">
        <v>4800</v>
      </c>
      <c r="I39" s="502">
        <v>12533.61</v>
      </c>
    </row>
    <row r="40" spans="1:9">
      <c r="A40" s="500" t="s">
        <v>1558</v>
      </c>
      <c r="B40" s="500" t="s">
        <v>1544</v>
      </c>
      <c r="C40" s="500" t="s">
        <v>1559</v>
      </c>
      <c r="D40" s="501">
        <v>38832</v>
      </c>
      <c r="E40" s="500" t="s">
        <v>1436</v>
      </c>
      <c r="F40" s="502">
        <v>132</v>
      </c>
      <c r="G40" s="502">
        <v>157.1</v>
      </c>
      <c r="H40" s="502">
        <v>31.42</v>
      </c>
      <c r="I40" s="502">
        <v>188.52</v>
      </c>
    </row>
    <row r="41" spans="1:9">
      <c r="A41" s="500" t="s">
        <v>1560</v>
      </c>
      <c r="B41" s="500" t="s">
        <v>1561</v>
      </c>
      <c r="C41" s="500" t="s">
        <v>1562</v>
      </c>
      <c r="D41" s="501">
        <v>42198</v>
      </c>
      <c r="E41" s="500" t="s">
        <v>1563</v>
      </c>
      <c r="F41" s="502">
        <v>2430</v>
      </c>
      <c r="G41" s="502">
        <v>21362.19</v>
      </c>
      <c r="H41" s="502">
        <v>1687.02</v>
      </c>
      <c r="I41" s="502">
        <v>23049.21</v>
      </c>
    </row>
    <row r="42" spans="1:9">
      <c r="A42" s="500" t="s">
        <v>1564</v>
      </c>
      <c r="B42" s="500" t="s">
        <v>1565</v>
      </c>
      <c r="C42" s="500" t="s">
        <v>1566</v>
      </c>
      <c r="D42" s="501">
        <v>40435</v>
      </c>
      <c r="E42" s="500" t="s">
        <v>1567</v>
      </c>
      <c r="F42" s="502">
        <v>2839</v>
      </c>
      <c r="G42" s="502">
        <v>24329.4</v>
      </c>
      <c r="H42" s="502">
        <v>1451.72</v>
      </c>
      <c r="I42" s="502">
        <v>25781.119999999999</v>
      </c>
    </row>
    <row r="43" spans="1:9">
      <c r="A43" s="500" t="s">
        <v>1568</v>
      </c>
      <c r="B43" s="500" t="s">
        <v>1450</v>
      </c>
      <c r="C43" s="500" t="s">
        <v>1569</v>
      </c>
      <c r="D43" s="501">
        <v>40652</v>
      </c>
      <c r="E43" s="500" t="s">
        <v>1570</v>
      </c>
      <c r="F43" s="502">
        <v>39.159999999999997</v>
      </c>
      <c r="G43" s="502">
        <v>463.84</v>
      </c>
      <c r="H43" s="502">
        <v>15.74</v>
      </c>
      <c r="I43" s="502">
        <v>479.58</v>
      </c>
    </row>
    <row r="44" spans="1:9">
      <c r="A44" s="500" t="s">
        <v>1571</v>
      </c>
      <c r="B44" s="500" t="s">
        <v>1572</v>
      </c>
      <c r="C44" s="500" t="s">
        <v>1573</v>
      </c>
      <c r="D44" s="501">
        <v>41436</v>
      </c>
      <c r="E44" s="500" t="s">
        <v>1574</v>
      </c>
      <c r="F44" s="502">
        <v>1178</v>
      </c>
      <c r="G44" s="502">
        <v>12639.15</v>
      </c>
      <c r="H44" s="502">
        <v>585</v>
      </c>
      <c r="I44" s="502">
        <v>13224.15</v>
      </c>
    </row>
    <row r="45" spans="1:9">
      <c r="A45" s="500" t="s">
        <v>1575</v>
      </c>
      <c r="B45" s="500" t="s">
        <v>1576</v>
      </c>
      <c r="C45" s="500" t="s">
        <v>1577</v>
      </c>
      <c r="D45" s="501">
        <v>34284</v>
      </c>
      <c r="E45" s="500" t="s">
        <v>1578</v>
      </c>
      <c r="F45" s="502">
        <v>238614.13</v>
      </c>
      <c r="G45" s="502">
        <v>427097.97</v>
      </c>
      <c r="H45" s="502">
        <v>979845.58</v>
      </c>
      <c r="I45" s="502">
        <v>1406943.55</v>
      </c>
    </row>
    <row r="46" spans="1:9">
      <c r="A46" s="500" t="s">
        <v>1579</v>
      </c>
      <c r="B46" s="500" t="s">
        <v>1580</v>
      </c>
      <c r="C46" s="500" t="s">
        <v>1581</v>
      </c>
      <c r="D46" s="501">
        <v>36574</v>
      </c>
      <c r="E46" s="500" t="s">
        <v>1582</v>
      </c>
      <c r="F46" s="502">
        <v>17781.599999999999</v>
      </c>
      <c r="G46" s="502">
        <v>42496.57</v>
      </c>
      <c r="H46" s="502">
        <v>7850.22</v>
      </c>
      <c r="I46" s="502">
        <v>50346.79</v>
      </c>
    </row>
    <row r="47" spans="1:9">
      <c r="A47" s="500" t="s">
        <v>1583</v>
      </c>
      <c r="B47" s="500" t="s">
        <v>1442</v>
      </c>
      <c r="C47" s="500" t="s">
        <v>1584</v>
      </c>
      <c r="D47" s="501">
        <v>34911</v>
      </c>
      <c r="E47" s="500" t="s">
        <v>1585</v>
      </c>
      <c r="F47" s="502">
        <v>64767</v>
      </c>
      <c r="G47" s="502">
        <v>0</v>
      </c>
      <c r="H47" s="502">
        <v>0</v>
      </c>
      <c r="I47" s="502">
        <v>0</v>
      </c>
    </row>
    <row r="48" spans="1:9">
      <c r="A48" s="500" t="s">
        <v>1586</v>
      </c>
      <c r="B48" s="500" t="s">
        <v>1587</v>
      </c>
      <c r="C48" s="500" t="s">
        <v>1588</v>
      </c>
      <c r="D48" s="501">
        <v>35276</v>
      </c>
      <c r="E48" s="500" t="s">
        <v>1589</v>
      </c>
      <c r="F48" s="502">
        <v>19137.240000000002</v>
      </c>
      <c r="G48" s="502">
        <v>53836.88</v>
      </c>
      <c r="H48" s="502">
        <v>21309.84</v>
      </c>
      <c r="I48" s="502">
        <v>75146.720000000001</v>
      </c>
    </row>
    <row r="49" spans="1:9">
      <c r="A49" s="500" t="s">
        <v>1590</v>
      </c>
      <c r="B49" s="500" t="s">
        <v>1591</v>
      </c>
      <c r="C49" s="500" t="s">
        <v>1592</v>
      </c>
      <c r="D49" s="501">
        <v>35276</v>
      </c>
      <c r="E49" s="500" t="s">
        <v>1593</v>
      </c>
      <c r="F49" s="502">
        <v>15722.4</v>
      </c>
      <c r="G49" s="502">
        <v>44154.94</v>
      </c>
      <c r="H49" s="502">
        <v>25675.88</v>
      </c>
      <c r="I49" s="502">
        <v>69830.820000000007</v>
      </c>
    </row>
    <row r="50" spans="1:9">
      <c r="A50" s="500" t="s">
        <v>1594</v>
      </c>
      <c r="B50" s="500" t="s">
        <v>1595</v>
      </c>
      <c r="C50" s="500" t="s">
        <v>1596</v>
      </c>
      <c r="D50" s="501">
        <v>35376</v>
      </c>
      <c r="E50" s="500" t="s">
        <v>1597</v>
      </c>
      <c r="F50" s="502">
        <v>1571.01</v>
      </c>
      <c r="G50" s="502">
        <v>3467.85</v>
      </c>
      <c r="H50" s="502">
        <v>1467.82</v>
      </c>
      <c r="I50" s="502">
        <v>4935.67</v>
      </c>
    </row>
    <row r="51" spans="1:9">
      <c r="A51" s="500" t="s">
        <v>1598</v>
      </c>
      <c r="B51" s="500" t="s">
        <v>1599</v>
      </c>
      <c r="C51" s="500" t="s">
        <v>1600</v>
      </c>
      <c r="D51" s="501">
        <v>43287</v>
      </c>
      <c r="E51" s="500" t="s">
        <v>1601</v>
      </c>
      <c r="F51" s="502">
        <v>20.149999999999999</v>
      </c>
      <c r="G51" s="502">
        <v>574.26</v>
      </c>
      <c r="H51" s="502">
        <v>1600.02</v>
      </c>
      <c r="I51" s="502">
        <v>2174.2800000000002</v>
      </c>
    </row>
    <row r="52" spans="1:9">
      <c r="A52" s="500" t="s">
        <v>1602</v>
      </c>
      <c r="B52" s="500" t="s">
        <v>1603</v>
      </c>
      <c r="C52" s="500" t="s">
        <v>1604</v>
      </c>
      <c r="D52" s="501">
        <v>43083</v>
      </c>
      <c r="E52" s="500" t="s">
        <v>1605</v>
      </c>
      <c r="F52" s="502">
        <v>1527.75</v>
      </c>
      <c r="G52" s="502">
        <v>12627.2</v>
      </c>
      <c r="H52" s="502">
        <v>800</v>
      </c>
      <c r="I52" s="502">
        <v>13427.2</v>
      </c>
    </row>
    <row r="53" spans="1:9">
      <c r="A53" s="500" t="s">
        <v>1606</v>
      </c>
      <c r="B53" s="500" t="s">
        <v>1607</v>
      </c>
      <c r="C53" s="500" t="s">
        <v>1608</v>
      </c>
      <c r="D53" s="501">
        <v>35794</v>
      </c>
      <c r="E53" s="500" t="s">
        <v>1609</v>
      </c>
      <c r="F53" s="502">
        <v>1584</v>
      </c>
      <c r="G53" s="502">
        <v>3496.52</v>
      </c>
      <c r="H53" s="502">
        <v>2000</v>
      </c>
      <c r="I53" s="502">
        <v>5496.52</v>
      </c>
    </row>
    <row r="54" spans="1:9">
      <c r="A54" s="500" t="s">
        <v>1610</v>
      </c>
      <c r="B54" s="500" t="s">
        <v>1611</v>
      </c>
      <c r="C54" s="500" t="s">
        <v>1612</v>
      </c>
      <c r="D54" s="501">
        <v>43584</v>
      </c>
      <c r="E54" s="500" t="s">
        <v>1613</v>
      </c>
      <c r="F54" s="502">
        <v>1701</v>
      </c>
      <c r="G54" s="502">
        <v>14952.39</v>
      </c>
      <c r="H54" s="502">
        <v>1000</v>
      </c>
      <c r="I54" s="502">
        <v>15952.39</v>
      </c>
    </row>
    <row r="55" spans="1:9">
      <c r="A55" s="500" t="s">
        <v>1614</v>
      </c>
      <c r="B55" s="500" t="s">
        <v>1615</v>
      </c>
      <c r="C55" s="500" t="s">
        <v>1616</v>
      </c>
      <c r="D55" s="501">
        <v>36623</v>
      </c>
      <c r="E55" s="500" t="s">
        <v>1617</v>
      </c>
      <c r="F55" s="502">
        <v>4475</v>
      </c>
      <c r="G55" s="502">
        <v>9878.1200000000008</v>
      </c>
      <c r="H55" s="502">
        <v>5926.87</v>
      </c>
      <c r="I55" s="502">
        <v>15804.99</v>
      </c>
    </row>
    <row r="56" spans="1:9">
      <c r="A56" s="500" t="s">
        <v>1618</v>
      </c>
      <c r="B56" s="500" t="s">
        <v>1619</v>
      </c>
      <c r="C56" s="500" t="s">
        <v>1620</v>
      </c>
      <c r="D56" s="501">
        <v>43747</v>
      </c>
      <c r="E56" s="500" t="s">
        <v>1621</v>
      </c>
      <c r="F56" s="502">
        <v>1620</v>
      </c>
      <c r="G56" s="502">
        <v>13106.03</v>
      </c>
      <c r="H56" s="502">
        <v>1050</v>
      </c>
      <c r="I56" s="502">
        <v>14156.03</v>
      </c>
    </row>
    <row r="57" spans="1:9">
      <c r="A57" s="500" t="s">
        <v>1622</v>
      </c>
      <c r="B57" s="500" t="s">
        <v>1623</v>
      </c>
      <c r="C57" s="500" t="s">
        <v>1624</v>
      </c>
      <c r="D57" s="501">
        <v>37008</v>
      </c>
      <c r="E57" s="500" t="s">
        <v>1625</v>
      </c>
      <c r="F57" s="502">
        <v>25350</v>
      </c>
      <c r="G57" s="502">
        <v>55957.59</v>
      </c>
      <c r="H57" s="502">
        <v>19370.98</v>
      </c>
      <c r="I57" s="502">
        <v>75328.570000000007</v>
      </c>
    </row>
    <row r="58" spans="1:9">
      <c r="A58" s="500" t="s">
        <v>1626</v>
      </c>
      <c r="B58" s="500" t="s">
        <v>1627</v>
      </c>
      <c r="C58" s="500" t="s">
        <v>1628</v>
      </c>
      <c r="D58" s="501">
        <v>37267</v>
      </c>
      <c r="E58" s="500" t="s">
        <v>1629</v>
      </c>
      <c r="F58" s="502">
        <v>243.5</v>
      </c>
      <c r="G58" s="502">
        <v>798.93</v>
      </c>
      <c r="H58" s="502">
        <v>263.64</v>
      </c>
      <c r="I58" s="502">
        <v>1062.57</v>
      </c>
    </row>
    <row r="59" spans="1:9">
      <c r="A59" s="500" t="s">
        <v>1630</v>
      </c>
      <c r="B59" s="500" t="s">
        <v>1537</v>
      </c>
      <c r="C59" s="500" t="s">
        <v>1631</v>
      </c>
      <c r="D59" s="501">
        <v>37084</v>
      </c>
      <c r="E59" s="500" t="s">
        <v>1632</v>
      </c>
      <c r="F59" s="502">
        <v>478.48</v>
      </c>
      <c r="G59" s="502">
        <v>791.37</v>
      </c>
      <c r="H59" s="502">
        <v>395.69</v>
      </c>
      <c r="I59" s="502">
        <v>1187.06</v>
      </c>
    </row>
    <row r="60" spans="1:9">
      <c r="A60" s="500" t="s">
        <v>1633</v>
      </c>
      <c r="B60" s="500" t="s">
        <v>1565</v>
      </c>
      <c r="C60" s="500" t="s">
        <v>1634</v>
      </c>
      <c r="D60" s="501">
        <v>42565</v>
      </c>
      <c r="E60" s="500" t="s">
        <v>1635</v>
      </c>
      <c r="F60" s="502">
        <v>500.04</v>
      </c>
      <c r="G60" s="502">
        <v>10720.66</v>
      </c>
      <c r="H60" s="502">
        <v>4000</v>
      </c>
      <c r="I60" s="502">
        <v>14720.66</v>
      </c>
    </row>
    <row r="61" spans="1:9">
      <c r="A61" s="500" t="s">
        <v>1636</v>
      </c>
      <c r="B61" s="500" t="s">
        <v>1637</v>
      </c>
      <c r="C61" s="500" t="s">
        <v>1638</v>
      </c>
      <c r="D61" s="501">
        <v>37353</v>
      </c>
      <c r="E61" s="500" t="s">
        <v>1639</v>
      </c>
      <c r="F61" s="502">
        <v>9500</v>
      </c>
      <c r="G61" s="502">
        <v>20970.3</v>
      </c>
      <c r="H61" s="502">
        <v>16776.240000000002</v>
      </c>
      <c r="I61" s="502">
        <v>37746.54</v>
      </c>
    </row>
    <row r="62" spans="1:9">
      <c r="A62" s="500" t="s">
        <v>1640</v>
      </c>
      <c r="B62" s="500" t="s">
        <v>1641</v>
      </c>
      <c r="C62" s="500" t="s">
        <v>1642</v>
      </c>
      <c r="D62" s="501">
        <v>43749</v>
      </c>
      <c r="E62" s="500" t="s">
        <v>1643</v>
      </c>
      <c r="F62" s="502">
        <v>497.72</v>
      </c>
      <c r="G62" s="502">
        <v>14846.36</v>
      </c>
      <c r="H62" s="502">
        <v>7769.41</v>
      </c>
      <c r="I62" s="502">
        <v>22615.77</v>
      </c>
    </row>
    <row r="63" spans="1:9">
      <c r="A63" s="500" t="s">
        <v>1644</v>
      </c>
      <c r="B63" s="500" t="s">
        <v>1645</v>
      </c>
      <c r="C63" s="500" t="s">
        <v>1646</v>
      </c>
      <c r="D63" s="501">
        <v>37582</v>
      </c>
      <c r="E63" s="500" t="s">
        <v>1647</v>
      </c>
      <c r="F63" s="502">
        <v>810</v>
      </c>
      <c r="G63" s="502">
        <v>1859.96</v>
      </c>
      <c r="H63" s="502">
        <v>1115.98</v>
      </c>
      <c r="I63" s="502">
        <v>2975.94</v>
      </c>
    </row>
    <row r="64" spans="1:9">
      <c r="A64" s="500" t="s">
        <v>1648</v>
      </c>
      <c r="B64" s="500" t="s">
        <v>1649</v>
      </c>
      <c r="C64" s="500" t="s">
        <v>1650</v>
      </c>
      <c r="D64" s="501">
        <v>38169</v>
      </c>
      <c r="E64" s="500" t="s">
        <v>1651</v>
      </c>
      <c r="F64" s="502">
        <v>204421.45</v>
      </c>
      <c r="G64" s="502">
        <v>354847.35</v>
      </c>
      <c r="H64" s="502">
        <v>70969.820000000007</v>
      </c>
      <c r="I64" s="502">
        <v>425817.17</v>
      </c>
    </row>
    <row r="65" spans="1:9">
      <c r="A65" s="500" t="s">
        <v>1652</v>
      </c>
      <c r="B65" s="500" t="s">
        <v>1544</v>
      </c>
      <c r="C65" s="500" t="s">
        <v>1653</v>
      </c>
      <c r="D65" s="501">
        <v>38310</v>
      </c>
      <c r="E65" s="500" t="s">
        <v>1654</v>
      </c>
      <c r="F65" s="502">
        <v>232906.34</v>
      </c>
      <c r="G65" s="502">
        <v>533699.48</v>
      </c>
      <c r="H65" s="502">
        <v>277011.17</v>
      </c>
      <c r="I65" s="502">
        <v>810710.65</v>
      </c>
    </row>
    <row r="66" spans="1:9">
      <c r="A66" s="500" t="s">
        <v>1655</v>
      </c>
      <c r="B66" s="500" t="s">
        <v>1656</v>
      </c>
      <c r="C66" s="500" t="s">
        <v>1657</v>
      </c>
      <c r="D66" s="501">
        <v>38482</v>
      </c>
      <c r="E66" s="500" t="s">
        <v>1658</v>
      </c>
      <c r="F66" s="502">
        <v>6912</v>
      </c>
      <c r="G66" s="502">
        <v>23839.98</v>
      </c>
      <c r="H66" s="502">
        <v>5304.99</v>
      </c>
      <c r="I66" s="502">
        <v>29144.97</v>
      </c>
    </row>
    <row r="67" spans="1:9">
      <c r="A67" s="500" t="s">
        <v>1659</v>
      </c>
      <c r="B67" s="500" t="s">
        <v>1660</v>
      </c>
      <c r="C67" s="500" t="s">
        <v>1661</v>
      </c>
      <c r="D67" s="501">
        <v>38625</v>
      </c>
      <c r="E67" s="500" t="s">
        <v>1662</v>
      </c>
      <c r="F67" s="502">
        <v>89029.47</v>
      </c>
      <c r="G67" s="502">
        <v>182722.52</v>
      </c>
      <c r="H67" s="502">
        <v>100988.79</v>
      </c>
      <c r="I67" s="502">
        <v>283711.31</v>
      </c>
    </row>
    <row r="68" spans="1:9">
      <c r="A68" s="500" t="s">
        <v>1663</v>
      </c>
      <c r="B68" s="500" t="s">
        <v>1664</v>
      </c>
      <c r="C68" s="500" t="s">
        <v>1665</v>
      </c>
      <c r="D68" s="501">
        <v>41670</v>
      </c>
      <c r="E68" s="500" t="s">
        <v>1666</v>
      </c>
      <c r="F68" s="502">
        <v>60588.29</v>
      </c>
      <c r="G68" s="502">
        <v>397320.49</v>
      </c>
      <c r="H68" s="502">
        <v>115973.05</v>
      </c>
      <c r="I68" s="502">
        <v>513293.54</v>
      </c>
    </row>
    <row r="69" spans="1:9">
      <c r="A69" s="500" t="s">
        <v>1667</v>
      </c>
      <c r="B69" s="500" t="s">
        <v>1668</v>
      </c>
      <c r="C69" s="500" t="s">
        <v>1669</v>
      </c>
      <c r="D69" s="501">
        <v>38842</v>
      </c>
      <c r="E69" s="500" t="s">
        <v>1670</v>
      </c>
      <c r="F69" s="502">
        <v>148.41</v>
      </c>
      <c r="G69" s="502">
        <v>180.39</v>
      </c>
      <c r="H69" s="502">
        <v>36.08</v>
      </c>
      <c r="I69" s="502">
        <v>216.47</v>
      </c>
    </row>
    <row r="70" spans="1:9">
      <c r="A70" s="500" t="s">
        <v>1671</v>
      </c>
      <c r="B70" s="500" t="s">
        <v>1672</v>
      </c>
      <c r="C70" s="500" t="s">
        <v>1673</v>
      </c>
      <c r="D70" s="501">
        <v>38982</v>
      </c>
      <c r="E70" s="500" t="s">
        <v>1674</v>
      </c>
      <c r="F70" s="502">
        <v>4206.54</v>
      </c>
      <c r="G70" s="502">
        <v>9158.1200000000008</v>
      </c>
      <c r="H70" s="502">
        <v>4579.0600000000004</v>
      </c>
      <c r="I70" s="502">
        <v>13737.18</v>
      </c>
    </row>
    <row r="71" spans="1:9">
      <c r="A71" s="500" t="s">
        <v>1675</v>
      </c>
      <c r="B71" s="500" t="s">
        <v>1676</v>
      </c>
      <c r="C71" s="500" t="s">
        <v>1677</v>
      </c>
      <c r="D71" s="501">
        <v>39457</v>
      </c>
      <c r="E71" s="500" t="s">
        <v>1678</v>
      </c>
      <c r="F71" s="502">
        <v>5423.85</v>
      </c>
      <c r="G71" s="502">
        <v>21317.67</v>
      </c>
      <c r="H71" s="502">
        <v>149652.32999999999</v>
      </c>
      <c r="I71" s="502">
        <v>170970</v>
      </c>
    </row>
    <row r="72" spans="1:9">
      <c r="A72" s="500" t="s">
        <v>1679</v>
      </c>
      <c r="B72" s="500" t="s">
        <v>1664</v>
      </c>
      <c r="C72" s="500" t="s">
        <v>1680</v>
      </c>
      <c r="D72" s="501">
        <v>42385</v>
      </c>
      <c r="E72" s="500" t="s">
        <v>1681</v>
      </c>
      <c r="F72" s="502">
        <v>15829.91</v>
      </c>
      <c r="G72" s="502">
        <v>117942.61</v>
      </c>
      <c r="H72" s="502">
        <v>13749.54</v>
      </c>
      <c r="I72" s="502">
        <v>131692.15</v>
      </c>
    </row>
    <row r="73" spans="1:9">
      <c r="A73" s="500" t="s">
        <v>1682</v>
      </c>
      <c r="B73" s="500" t="s">
        <v>1683</v>
      </c>
      <c r="C73" s="500" t="s">
        <v>1684</v>
      </c>
      <c r="D73" s="501">
        <v>39053</v>
      </c>
      <c r="E73" s="500" t="s">
        <v>1685</v>
      </c>
      <c r="F73" s="502">
        <v>1519.59</v>
      </c>
      <c r="G73" s="502">
        <v>4274.92</v>
      </c>
      <c r="H73" s="502">
        <v>3847.43</v>
      </c>
      <c r="I73" s="502">
        <v>8122.35</v>
      </c>
    </row>
    <row r="74" spans="1:9">
      <c r="A74" s="500" t="s">
        <v>1686</v>
      </c>
      <c r="B74" s="500" t="s">
        <v>1687</v>
      </c>
      <c r="C74" s="500" t="s">
        <v>1688</v>
      </c>
      <c r="D74" s="501">
        <v>40023</v>
      </c>
      <c r="E74" s="500" t="s">
        <v>1689</v>
      </c>
      <c r="F74" s="502">
        <v>28604.36</v>
      </c>
      <c r="G74" s="502">
        <v>80430.84</v>
      </c>
      <c r="H74" s="502">
        <v>82965.52</v>
      </c>
      <c r="I74" s="502">
        <v>163396.35999999999</v>
      </c>
    </row>
    <row r="75" spans="1:9">
      <c r="A75" s="500" t="s">
        <v>1690</v>
      </c>
      <c r="B75" s="500" t="s">
        <v>514</v>
      </c>
      <c r="C75" s="500" t="s">
        <v>1691</v>
      </c>
      <c r="D75" s="501">
        <v>39263</v>
      </c>
      <c r="E75" s="500" t="s">
        <v>1692</v>
      </c>
      <c r="F75" s="502">
        <v>63130.42</v>
      </c>
      <c r="G75" s="502">
        <v>62047.35</v>
      </c>
      <c r="H75" s="502">
        <v>7543.63</v>
      </c>
      <c r="I75" s="502">
        <v>69590.98</v>
      </c>
    </row>
    <row r="76" spans="1:9">
      <c r="A76" s="500" t="s">
        <v>1693</v>
      </c>
      <c r="B76" s="500" t="s">
        <v>1565</v>
      </c>
      <c r="C76" s="500" t="s">
        <v>1694</v>
      </c>
      <c r="D76" s="501">
        <v>39630</v>
      </c>
      <c r="E76" s="500" t="s">
        <v>1695</v>
      </c>
      <c r="F76" s="502">
        <v>2950.6</v>
      </c>
      <c r="G76" s="502">
        <v>6726.06</v>
      </c>
      <c r="H76" s="502">
        <v>2017.82</v>
      </c>
      <c r="I76" s="502">
        <v>8743.8799999999992</v>
      </c>
    </row>
    <row r="77" spans="1:9">
      <c r="A77" s="500" t="s">
        <v>1696</v>
      </c>
      <c r="B77" s="500" t="s">
        <v>1587</v>
      </c>
      <c r="C77" s="500" t="s">
        <v>1697</v>
      </c>
      <c r="D77" s="501">
        <v>39627</v>
      </c>
      <c r="E77" s="500" t="s">
        <v>1698</v>
      </c>
      <c r="F77" s="502">
        <v>14541.7</v>
      </c>
      <c r="G77" s="502">
        <v>40703.660000000003</v>
      </c>
      <c r="H77" s="502">
        <v>20602.78</v>
      </c>
      <c r="I77" s="502">
        <v>61306.44</v>
      </c>
    </row>
    <row r="78" spans="1:9">
      <c r="A78" s="500" t="s">
        <v>1699</v>
      </c>
      <c r="B78" s="500" t="s">
        <v>1700</v>
      </c>
      <c r="C78" s="500" t="s">
        <v>1701</v>
      </c>
      <c r="D78" s="501">
        <v>39655</v>
      </c>
      <c r="E78" s="500" t="s">
        <v>1702</v>
      </c>
      <c r="F78" s="502">
        <v>750</v>
      </c>
      <c r="G78" s="502">
        <v>6858.32</v>
      </c>
      <c r="H78" s="502">
        <v>1371.66</v>
      </c>
      <c r="I78" s="502">
        <v>8229.98</v>
      </c>
    </row>
    <row r="79" spans="1:9">
      <c r="A79" s="500" t="s">
        <v>1703</v>
      </c>
      <c r="B79" s="500" t="s">
        <v>1704</v>
      </c>
      <c r="C79" s="500" t="s">
        <v>1705</v>
      </c>
      <c r="D79" s="501">
        <v>43593</v>
      </c>
      <c r="E79" s="500" t="s">
        <v>1706</v>
      </c>
      <c r="F79" s="502">
        <v>1003.91</v>
      </c>
      <c r="G79" s="502">
        <v>10303.120000000001</v>
      </c>
      <c r="H79" s="502">
        <v>10778.94</v>
      </c>
      <c r="I79" s="502">
        <v>21082.06</v>
      </c>
    </row>
    <row r="80" spans="1:9">
      <c r="A80" s="500" t="s">
        <v>1707</v>
      </c>
      <c r="B80" s="500" t="s">
        <v>1664</v>
      </c>
      <c r="C80" s="500" t="s">
        <v>1708</v>
      </c>
      <c r="D80" s="501">
        <v>40165</v>
      </c>
      <c r="E80" s="500" t="s">
        <v>1709</v>
      </c>
      <c r="F80" s="502">
        <v>443776.29</v>
      </c>
      <c r="G80" s="502">
        <v>828054.44</v>
      </c>
      <c r="H80" s="502">
        <v>192609.07</v>
      </c>
      <c r="I80" s="502">
        <v>1020663.51</v>
      </c>
    </row>
    <row r="81" spans="1:9">
      <c r="A81" s="500" t="s">
        <v>1710</v>
      </c>
      <c r="B81" s="500" t="s">
        <v>1470</v>
      </c>
      <c r="C81" s="500" t="s">
        <v>1711</v>
      </c>
      <c r="D81" s="501">
        <v>40247</v>
      </c>
      <c r="E81" s="500" t="s">
        <v>1678</v>
      </c>
      <c r="F81" s="502">
        <v>14.4</v>
      </c>
      <c r="G81" s="502">
        <v>2173.52</v>
      </c>
      <c r="H81" s="502">
        <v>41344.49</v>
      </c>
      <c r="I81" s="502">
        <v>43518.01</v>
      </c>
    </row>
    <row r="82" spans="1:9">
      <c r="A82" s="500" t="s">
        <v>1712</v>
      </c>
      <c r="B82" s="500" t="s">
        <v>1551</v>
      </c>
      <c r="C82" s="500" t="s">
        <v>1713</v>
      </c>
      <c r="D82" s="501">
        <v>40638</v>
      </c>
      <c r="E82" s="500" t="s">
        <v>1714</v>
      </c>
      <c r="F82" s="502">
        <v>1275</v>
      </c>
      <c r="G82" s="502">
        <v>0</v>
      </c>
      <c r="H82" s="502">
        <v>0</v>
      </c>
      <c r="I82" s="502">
        <v>0</v>
      </c>
    </row>
    <row r="83" spans="1:9">
      <c r="A83" s="500" t="s">
        <v>1715</v>
      </c>
      <c r="B83" s="500" t="s">
        <v>1716</v>
      </c>
      <c r="C83" s="500" t="s">
        <v>1717</v>
      </c>
      <c r="D83" s="501">
        <v>40556</v>
      </c>
      <c r="E83" s="500" t="s">
        <v>1718</v>
      </c>
      <c r="F83" s="502">
        <v>104414.24</v>
      </c>
      <c r="G83" s="502">
        <v>263338.95</v>
      </c>
      <c r="H83" s="502">
        <v>69391.490000000005</v>
      </c>
      <c r="I83" s="502">
        <v>332730.44</v>
      </c>
    </row>
    <row r="84" spans="1:9">
      <c r="A84" s="500" t="s">
        <v>1719</v>
      </c>
      <c r="B84" s="500" t="s">
        <v>1450</v>
      </c>
      <c r="C84" s="500" t="s">
        <v>1720</v>
      </c>
      <c r="D84" s="501">
        <v>40384</v>
      </c>
      <c r="E84" s="500" t="s">
        <v>1721</v>
      </c>
      <c r="F84" s="502">
        <v>3053.51</v>
      </c>
      <c r="G84" s="502">
        <v>8307.33</v>
      </c>
      <c r="H84" s="502">
        <v>9393.48</v>
      </c>
      <c r="I84" s="502">
        <v>17700.810000000001</v>
      </c>
    </row>
    <row r="85" spans="1:9">
      <c r="A85" s="500" t="s">
        <v>1722</v>
      </c>
      <c r="B85" s="500" t="s">
        <v>1723</v>
      </c>
      <c r="C85" s="500" t="s">
        <v>1724</v>
      </c>
      <c r="D85" s="501">
        <v>41116</v>
      </c>
      <c r="E85" s="500" t="s">
        <v>1725</v>
      </c>
      <c r="F85" s="502">
        <v>606.83000000000004</v>
      </c>
      <c r="G85" s="502">
        <v>807.93</v>
      </c>
      <c r="H85" s="502">
        <v>11699.25</v>
      </c>
      <c r="I85" s="502">
        <v>12507.18</v>
      </c>
    </row>
    <row r="86" spans="1:9">
      <c r="A86" s="500" t="s">
        <v>1726</v>
      </c>
      <c r="B86" s="500" t="s">
        <v>1727</v>
      </c>
      <c r="C86" s="500" t="s">
        <v>1728</v>
      </c>
      <c r="D86" s="501">
        <v>40667</v>
      </c>
      <c r="E86" s="500" t="s">
        <v>1729</v>
      </c>
      <c r="F86" s="502">
        <v>1095</v>
      </c>
      <c r="G86" s="502">
        <v>9351.5</v>
      </c>
      <c r="H86" s="502">
        <v>1018.98</v>
      </c>
      <c r="I86" s="502">
        <v>10370.48</v>
      </c>
    </row>
    <row r="87" spans="1:9">
      <c r="A87" s="500" t="s">
        <v>1730</v>
      </c>
      <c r="B87" s="500" t="s">
        <v>1731</v>
      </c>
      <c r="C87" s="500" t="s">
        <v>1732</v>
      </c>
      <c r="D87" s="501">
        <v>41087</v>
      </c>
      <c r="E87" s="500" t="s">
        <v>1733</v>
      </c>
      <c r="F87" s="502">
        <v>1182.3900000000001</v>
      </c>
      <c r="G87" s="502">
        <v>65376.29</v>
      </c>
      <c r="H87" s="502">
        <v>3600.01</v>
      </c>
      <c r="I87" s="502">
        <v>68976.3</v>
      </c>
    </row>
    <row r="88" spans="1:9">
      <c r="A88" s="500" t="s">
        <v>1734</v>
      </c>
      <c r="B88" s="500" t="s">
        <v>1735</v>
      </c>
      <c r="C88" s="500" t="s">
        <v>1736</v>
      </c>
      <c r="D88" s="501">
        <v>41116</v>
      </c>
      <c r="E88" s="500" t="s">
        <v>1725</v>
      </c>
      <c r="F88" s="502">
        <v>11661.21</v>
      </c>
      <c r="G88" s="502">
        <v>38593.120000000003</v>
      </c>
      <c r="H88" s="502">
        <v>6521.76</v>
      </c>
      <c r="I88" s="502">
        <v>45114.879999999997</v>
      </c>
    </row>
    <row r="89" spans="1:9">
      <c r="A89" s="500" t="s">
        <v>1737</v>
      </c>
      <c r="B89" s="500" t="s">
        <v>1738</v>
      </c>
      <c r="C89" s="500" t="s">
        <v>1739</v>
      </c>
      <c r="D89" s="501">
        <v>41083</v>
      </c>
      <c r="E89" s="500" t="s">
        <v>1740</v>
      </c>
      <c r="F89" s="502">
        <v>3268</v>
      </c>
      <c r="G89" s="502">
        <v>14441.29</v>
      </c>
      <c r="H89" s="502">
        <v>9449.68</v>
      </c>
      <c r="I89" s="502">
        <v>23890.97</v>
      </c>
    </row>
    <row r="90" spans="1:9">
      <c r="A90" s="500" t="s">
        <v>1741</v>
      </c>
      <c r="B90" s="500" t="s">
        <v>1742</v>
      </c>
      <c r="C90" s="500" t="s">
        <v>1743</v>
      </c>
      <c r="D90" s="501">
        <v>41118</v>
      </c>
      <c r="E90" s="500" t="s">
        <v>1744</v>
      </c>
      <c r="F90" s="502">
        <v>1000</v>
      </c>
      <c r="G90" s="502">
        <v>19647.72</v>
      </c>
      <c r="H90" s="502">
        <v>4260.51</v>
      </c>
      <c r="I90" s="502">
        <v>23908.23</v>
      </c>
    </row>
    <row r="91" spans="1:9">
      <c r="A91" s="500" t="s">
        <v>1745</v>
      </c>
      <c r="B91" s="500" t="s">
        <v>1746</v>
      </c>
      <c r="C91" s="500" t="s">
        <v>1747</v>
      </c>
      <c r="D91" s="501">
        <v>41311</v>
      </c>
      <c r="E91" s="500" t="s">
        <v>1748</v>
      </c>
      <c r="F91" s="502">
        <v>119.05</v>
      </c>
      <c r="G91" s="502">
        <v>5932.7</v>
      </c>
      <c r="H91" s="502">
        <v>924.51</v>
      </c>
      <c r="I91" s="502">
        <v>6857.21</v>
      </c>
    </row>
    <row r="92" spans="1:9" ht="21">
      <c r="A92" s="500" t="s">
        <v>1749</v>
      </c>
      <c r="B92" s="500" t="s">
        <v>1664</v>
      </c>
      <c r="C92" s="503" t="s">
        <v>1750</v>
      </c>
      <c r="D92" s="501">
        <v>41465</v>
      </c>
      <c r="E92" s="500" t="s">
        <v>1751</v>
      </c>
      <c r="F92" s="502">
        <v>15055.14</v>
      </c>
      <c r="G92" s="502">
        <v>34440.519999999997</v>
      </c>
      <c r="H92" s="502">
        <v>43585.25</v>
      </c>
      <c r="I92" s="502">
        <v>78025.77</v>
      </c>
    </row>
    <row r="93" spans="1:9">
      <c r="A93" s="500" t="s">
        <v>1752</v>
      </c>
      <c r="B93" s="500" t="s">
        <v>1753</v>
      </c>
      <c r="C93" s="500" t="s">
        <v>1754</v>
      </c>
      <c r="D93" s="501">
        <v>41565</v>
      </c>
      <c r="E93" s="500" t="s">
        <v>1755</v>
      </c>
      <c r="F93" s="502">
        <v>232760.1</v>
      </c>
      <c r="G93" s="502">
        <v>848740.54</v>
      </c>
      <c r="H93" s="502">
        <v>145052.15</v>
      </c>
      <c r="I93" s="502">
        <v>993792.69</v>
      </c>
    </row>
    <row r="94" spans="1:9">
      <c r="A94" s="500" t="s">
        <v>1756</v>
      </c>
      <c r="B94" s="500" t="s">
        <v>1757</v>
      </c>
      <c r="C94" s="500" t="s">
        <v>1758</v>
      </c>
      <c r="D94" s="501">
        <v>45292</v>
      </c>
      <c r="E94" s="500" t="s">
        <v>1759</v>
      </c>
      <c r="F94" s="502">
        <v>900</v>
      </c>
      <c r="G94" s="502">
        <v>3566.16</v>
      </c>
      <c r="H94" s="502">
        <v>11216.32</v>
      </c>
      <c r="I94" s="502">
        <v>14782.48</v>
      </c>
    </row>
    <row r="95" spans="1:9">
      <c r="A95" s="500" t="s">
        <v>1760</v>
      </c>
      <c r="B95" s="500" t="s">
        <v>595</v>
      </c>
      <c r="C95" s="500" t="s">
        <v>1761</v>
      </c>
      <c r="D95" s="501">
        <v>44670</v>
      </c>
      <c r="E95" s="500" t="s">
        <v>1762</v>
      </c>
      <c r="F95" s="502">
        <v>13252.5</v>
      </c>
      <c r="G95" s="502">
        <v>62515.75</v>
      </c>
      <c r="H95" s="502">
        <v>6474.61</v>
      </c>
      <c r="I95" s="502">
        <v>68990.36</v>
      </c>
    </row>
    <row r="96" spans="1:9">
      <c r="A96" s="500" t="s">
        <v>1763</v>
      </c>
      <c r="B96" s="500" t="s">
        <v>1442</v>
      </c>
      <c r="C96" s="500" t="s">
        <v>1764</v>
      </c>
      <c r="D96" s="501">
        <v>41643</v>
      </c>
      <c r="E96" s="500" t="s">
        <v>1765</v>
      </c>
      <c r="F96" s="502">
        <v>40.36</v>
      </c>
      <c r="G96" s="502">
        <v>40.85</v>
      </c>
      <c r="H96" s="502">
        <v>8.17</v>
      </c>
      <c r="I96" s="502">
        <v>49.02</v>
      </c>
    </row>
    <row r="97" spans="1:9">
      <c r="A97" s="500" t="s">
        <v>1766</v>
      </c>
      <c r="B97" s="500" t="s">
        <v>1704</v>
      </c>
      <c r="C97" s="500" t="s">
        <v>1767</v>
      </c>
      <c r="D97" s="501">
        <v>41774</v>
      </c>
      <c r="E97" s="500" t="s">
        <v>1768</v>
      </c>
      <c r="F97" s="502">
        <v>817.17</v>
      </c>
      <c r="G97" s="502">
        <v>13358.81</v>
      </c>
      <c r="H97" s="502">
        <v>1047.58</v>
      </c>
      <c r="I97" s="502">
        <v>14406.39</v>
      </c>
    </row>
    <row r="98" spans="1:9">
      <c r="A98" s="500" t="s">
        <v>1769</v>
      </c>
      <c r="B98" s="500" t="s">
        <v>1770</v>
      </c>
      <c r="C98" s="500" t="s">
        <v>1771</v>
      </c>
      <c r="D98" s="501">
        <v>41963</v>
      </c>
      <c r="E98" s="500" t="s">
        <v>1772</v>
      </c>
      <c r="F98" s="502">
        <v>52108.58</v>
      </c>
      <c r="G98" s="502">
        <v>259507.54</v>
      </c>
      <c r="H98" s="502">
        <v>141909.75</v>
      </c>
      <c r="I98" s="502">
        <v>401417.29</v>
      </c>
    </row>
    <row r="99" spans="1:9">
      <c r="A99" s="500" t="s">
        <v>1773</v>
      </c>
      <c r="B99" s="500" t="s">
        <v>1774</v>
      </c>
      <c r="C99" s="500" t="s">
        <v>1775</v>
      </c>
      <c r="D99" s="501">
        <v>44927</v>
      </c>
      <c r="E99" s="500" t="s">
        <v>1776</v>
      </c>
      <c r="F99" s="502">
        <v>3325</v>
      </c>
      <c r="G99" s="502">
        <v>18910.740000000002</v>
      </c>
      <c r="H99" s="502">
        <v>1600</v>
      </c>
      <c r="I99" s="502">
        <v>20510.740000000002</v>
      </c>
    </row>
    <row r="100" spans="1:9">
      <c r="A100" s="500" t="s">
        <v>1777</v>
      </c>
      <c r="B100" s="500" t="s">
        <v>1778</v>
      </c>
      <c r="C100" s="500" t="s">
        <v>1779</v>
      </c>
      <c r="D100" s="501">
        <v>43034</v>
      </c>
      <c r="E100" s="500" t="s">
        <v>1780</v>
      </c>
      <c r="F100" s="502">
        <v>942</v>
      </c>
      <c r="G100" s="502">
        <v>5746.45</v>
      </c>
      <c r="H100" s="502">
        <v>1042.3800000000001</v>
      </c>
      <c r="I100" s="502">
        <v>6788.83</v>
      </c>
    </row>
    <row r="101" spans="1:9">
      <c r="A101" s="500" t="s">
        <v>1781</v>
      </c>
      <c r="B101" s="500" t="s">
        <v>1782</v>
      </c>
      <c r="C101" s="500" t="s">
        <v>1783</v>
      </c>
      <c r="D101" s="501">
        <v>42013</v>
      </c>
      <c r="E101" s="500" t="s">
        <v>1784</v>
      </c>
      <c r="F101" s="502">
        <v>1497.98</v>
      </c>
      <c r="G101" s="502">
        <v>7313.98</v>
      </c>
      <c r="H101" s="502">
        <v>5000</v>
      </c>
      <c r="I101" s="502">
        <v>12313.98</v>
      </c>
    </row>
    <row r="102" spans="1:9">
      <c r="A102" s="500" t="s">
        <v>1785</v>
      </c>
      <c r="B102" s="500" t="s">
        <v>1786</v>
      </c>
      <c r="C102" s="500" t="s">
        <v>1787</v>
      </c>
      <c r="D102" s="501">
        <v>42020</v>
      </c>
      <c r="E102" s="500" t="s">
        <v>1788</v>
      </c>
      <c r="F102" s="502">
        <v>9086.75</v>
      </c>
      <c r="G102" s="502">
        <v>11709.2</v>
      </c>
      <c r="H102" s="502">
        <v>2289.5300000000002</v>
      </c>
      <c r="I102" s="502">
        <v>13998.73</v>
      </c>
    </row>
    <row r="103" spans="1:9">
      <c r="A103" s="500" t="s">
        <v>1789</v>
      </c>
      <c r="B103" s="500" t="s">
        <v>1716</v>
      </c>
      <c r="C103" s="500" t="s">
        <v>1790</v>
      </c>
      <c r="D103" s="501">
        <v>43129</v>
      </c>
      <c r="E103" s="500" t="s">
        <v>1791</v>
      </c>
      <c r="F103" s="502">
        <v>17068.39</v>
      </c>
      <c r="G103" s="502">
        <v>170495.76</v>
      </c>
      <c r="H103" s="502">
        <v>7535.35</v>
      </c>
      <c r="I103" s="502">
        <v>178031.11</v>
      </c>
    </row>
    <row r="104" spans="1:9">
      <c r="A104" s="500" t="s">
        <v>1792</v>
      </c>
      <c r="B104" s="500" t="s">
        <v>1793</v>
      </c>
      <c r="C104" s="500" t="s">
        <v>1794</v>
      </c>
      <c r="D104" s="501">
        <v>42074</v>
      </c>
      <c r="E104" s="500" t="s">
        <v>1795</v>
      </c>
      <c r="F104" s="502">
        <v>0</v>
      </c>
      <c r="G104" s="502">
        <v>19748.740000000002</v>
      </c>
      <c r="H104" s="502">
        <v>2550.6</v>
      </c>
      <c r="I104" s="502">
        <v>22299.34</v>
      </c>
    </row>
    <row r="105" spans="1:9">
      <c r="A105" s="500" t="s">
        <v>1792</v>
      </c>
      <c r="B105" s="500" t="s">
        <v>1796</v>
      </c>
      <c r="C105" s="500" t="s">
        <v>1794</v>
      </c>
      <c r="D105" s="501">
        <v>45425</v>
      </c>
      <c r="E105" s="500" t="s">
        <v>1797</v>
      </c>
      <c r="F105" s="502">
        <v>3171</v>
      </c>
      <c r="G105" s="502">
        <v>0</v>
      </c>
      <c r="H105" s="502">
        <v>0</v>
      </c>
      <c r="I105" s="502">
        <v>0</v>
      </c>
    </row>
    <row r="106" spans="1:9">
      <c r="A106" s="500" t="s">
        <v>1798</v>
      </c>
      <c r="B106" s="500" t="s">
        <v>1799</v>
      </c>
      <c r="C106" s="500" t="s">
        <v>1800</v>
      </c>
      <c r="D106" s="501">
        <v>42017</v>
      </c>
      <c r="E106" s="500" t="s">
        <v>1801</v>
      </c>
      <c r="F106" s="502">
        <v>1877</v>
      </c>
      <c r="G106" s="502">
        <v>14547.15</v>
      </c>
      <c r="H106" s="502">
        <v>1353.14</v>
      </c>
      <c r="I106" s="502">
        <v>15900.29</v>
      </c>
    </row>
    <row r="107" spans="1:9">
      <c r="A107" s="500" t="s">
        <v>1802</v>
      </c>
      <c r="B107" s="500" t="s">
        <v>1664</v>
      </c>
      <c r="C107" s="500" t="s">
        <v>1803</v>
      </c>
      <c r="D107" s="501">
        <v>42123</v>
      </c>
      <c r="E107" s="500" t="s">
        <v>1804</v>
      </c>
      <c r="F107" s="502">
        <v>5952.13</v>
      </c>
      <c r="G107" s="502">
        <v>7839.31</v>
      </c>
      <c r="H107" s="502">
        <v>1567.86</v>
      </c>
      <c r="I107" s="502">
        <v>9407.17</v>
      </c>
    </row>
    <row r="108" spans="1:9">
      <c r="A108" s="500" t="s">
        <v>1805</v>
      </c>
      <c r="B108" s="500" t="s">
        <v>1664</v>
      </c>
      <c r="C108" s="500" t="s">
        <v>1806</v>
      </c>
      <c r="D108" s="501">
        <v>42385</v>
      </c>
      <c r="E108" s="500" t="s">
        <v>1681</v>
      </c>
      <c r="F108" s="502">
        <v>11498.31</v>
      </c>
      <c r="G108" s="502">
        <v>52111.77</v>
      </c>
      <c r="H108" s="502">
        <v>17630.41</v>
      </c>
      <c r="I108" s="502">
        <v>69742.179999999993</v>
      </c>
    </row>
    <row r="109" spans="1:9">
      <c r="A109" s="500" t="s">
        <v>1807</v>
      </c>
      <c r="B109" s="500" t="s">
        <v>1808</v>
      </c>
      <c r="C109" s="500" t="s">
        <v>1809</v>
      </c>
      <c r="D109" s="501">
        <v>42437</v>
      </c>
      <c r="E109" s="500" t="s">
        <v>1810</v>
      </c>
      <c r="F109" s="502">
        <v>333</v>
      </c>
      <c r="G109" s="502">
        <v>1202.57</v>
      </c>
      <c r="H109" s="502">
        <v>1458.13</v>
      </c>
      <c r="I109" s="502">
        <v>2660.7</v>
      </c>
    </row>
    <row r="110" spans="1:9">
      <c r="A110" s="500" t="s">
        <v>1811</v>
      </c>
      <c r="B110" s="500" t="s">
        <v>1812</v>
      </c>
      <c r="C110" s="500" t="s">
        <v>1813</v>
      </c>
      <c r="D110" s="501">
        <v>42130</v>
      </c>
      <c r="E110" s="500" t="s">
        <v>1814</v>
      </c>
      <c r="F110" s="502">
        <v>1620</v>
      </c>
      <c r="G110" s="502">
        <v>14248.05</v>
      </c>
      <c r="H110" s="502">
        <v>2155.87</v>
      </c>
      <c r="I110" s="502">
        <v>16403.919999999998</v>
      </c>
    </row>
    <row r="111" spans="1:9">
      <c r="A111" s="500" t="s">
        <v>1815</v>
      </c>
      <c r="B111" s="500" t="s">
        <v>1816</v>
      </c>
      <c r="C111" s="500" t="s">
        <v>1809</v>
      </c>
      <c r="D111" s="501">
        <v>42223</v>
      </c>
      <c r="E111" s="500" t="s">
        <v>1817</v>
      </c>
      <c r="F111" s="502">
        <v>500</v>
      </c>
      <c r="G111" s="502">
        <v>6766.31</v>
      </c>
      <c r="H111" s="502">
        <v>800.5</v>
      </c>
      <c r="I111" s="502">
        <v>7566.81</v>
      </c>
    </row>
    <row r="112" spans="1:9">
      <c r="A112" s="500" t="s">
        <v>1818</v>
      </c>
      <c r="B112" s="500" t="s">
        <v>1819</v>
      </c>
      <c r="C112" s="500" t="s">
        <v>1820</v>
      </c>
      <c r="D112" s="501">
        <v>42284</v>
      </c>
      <c r="E112" s="500" t="s">
        <v>1821</v>
      </c>
      <c r="F112" s="502">
        <v>4622.3</v>
      </c>
      <c r="G112" s="502">
        <v>22162.61</v>
      </c>
      <c r="H112" s="502">
        <v>3851.89</v>
      </c>
      <c r="I112" s="502">
        <v>26014.5</v>
      </c>
    </row>
    <row r="113" spans="1:9">
      <c r="A113" s="500" t="s">
        <v>1822</v>
      </c>
      <c r="B113" s="500" t="s">
        <v>1823</v>
      </c>
      <c r="C113" s="500" t="s">
        <v>1809</v>
      </c>
      <c r="D113" s="501">
        <v>45606</v>
      </c>
      <c r="E113" s="500" t="s">
        <v>1718</v>
      </c>
      <c r="F113" s="502">
        <v>4050</v>
      </c>
      <c r="G113" s="502">
        <v>4018.74</v>
      </c>
      <c r="H113" s="502">
        <v>495.89</v>
      </c>
      <c r="I113" s="502">
        <v>4514.63</v>
      </c>
    </row>
    <row r="114" spans="1:9">
      <c r="A114" s="500" t="s">
        <v>1824</v>
      </c>
      <c r="B114" s="500" t="s">
        <v>1825</v>
      </c>
      <c r="C114" s="500" t="s">
        <v>1826</v>
      </c>
      <c r="D114" s="501">
        <v>42500</v>
      </c>
      <c r="E114" s="500" t="s">
        <v>1827</v>
      </c>
      <c r="F114" s="502">
        <v>4706</v>
      </c>
      <c r="G114" s="502">
        <v>27501.98</v>
      </c>
      <c r="H114" s="502">
        <v>2800</v>
      </c>
      <c r="I114" s="502">
        <v>30301.98</v>
      </c>
    </row>
    <row r="115" spans="1:9">
      <c r="A115" s="500" t="s">
        <v>1828</v>
      </c>
      <c r="B115" s="500" t="s">
        <v>1829</v>
      </c>
      <c r="C115" s="500" t="s">
        <v>1830</v>
      </c>
      <c r="D115" s="501">
        <v>42552</v>
      </c>
      <c r="E115" s="500" t="s">
        <v>1831</v>
      </c>
      <c r="F115" s="502">
        <v>146.5</v>
      </c>
      <c r="G115" s="502">
        <v>6463.2</v>
      </c>
      <c r="H115" s="502">
        <v>2525</v>
      </c>
      <c r="I115" s="502">
        <v>8988.2000000000007</v>
      </c>
    </row>
    <row r="116" spans="1:9">
      <c r="A116" s="500" t="s">
        <v>1832</v>
      </c>
      <c r="B116" s="500" t="s">
        <v>1833</v>
      </c>
      <c r="C116" s="500" t="s">
        <v>1834</v>
      </c>
      <c r="D116" s="501">
        <v>42662</v>
      </c>
      <c r="E116" s="500" t="s">
        <v>1835</v>
      </c>
      <c r="F116" s="502">
        <v>390</v>
      </c>
      <c r="G116" s="502">
        <v>3923.17</v>
      </c>
      <c r="H116" s="502">
        <v>18048.3</v>
      </c>
      <c r="I116" s="502">
        <v>21971.47</v>
      </c>
    </row>
    <row r="117" spans="1:9">
      <c r="A117" s="500" t="s">
        <v>1836</v>
      </c>
      <c r="B117" s="500" t="s">
        <v>1837</v>
      </c>
      <c r="C117" s="500" t="s">
        <v>1838</v>
      </c>
      <c r="D117" s="501">
        <v>42663</v>
      </c>
      <c r="E117" s="500" t="s">
        <v>1839</v>
      </c>
      <c r="F117" s="502">
        <v>500</v>
      </c>
      <c r="G117" s="502">
        <v>7287.35</v>
      </c>
      <c r="H117" s="502">
        <v>1032.5999999999999</v>
      </c>
      <c r="I117" s="502">
        <v>8319.9500000000007</v>
      </c>
    </row>
    <row r="118" spans="1:9">
      <c r="A118" s="500" t="s">
        <v>1840</v>
      </c>
      <c r="B118" s="500" t="s">
        <v>1841</v>
      </c>
      <c r="C118" s="500" t="s">
        <v>1842</v>
      </c>
      <c r="D118" s="501">
        <v>42571</v>
      </c>
      <c r="E118" s="500" t="s">
        <v>1843</v>
      </c>
      <c r="F118" s="502">
        <v>5125</v>
      </c>
      <c r="G118" s="502">
        <v>45932.15</v>
      </c>
      <c r="H118" s="502">
        <v>2883.71</v>
      </c>
      <c r="I118" s="502">
        <v>48815.86</v>
      </c>
    </row>
    <row r="119" spans="1:9">
      <c r="A119" s="500" t="s">
        <v>1844</v>
      </c>
      <c r="B119" s="500" t="s">
        <v>1458</v>
      </c>
      <c r="C119" s="500" t="s">
        <v>1845</v>
      </c>
      <c r="D119" s="501">
        <v>43626</v>
      </c>
      <c r="E119" s="500" t="s">
        <v>1846</v>
      </c>
      <c r="F119" s="502">
        <v>1309</v>
      </c>
      <c r="G119" s="502">
        <v>0</v>
      </c>
      <c r="H119" s="502">
        <v>0</v>
      </c>
      <c r="I119" s="502">
        <v>0</v>
      </c>
    </row>
    <row r="120" spans="1:9">
      <c r="A120" s="500" t="s">
        <v>1847</v>
      </c>
      <c r="B120" s="500" t="s">
        <v>1848</v>
      </c>
      <c r="C120" s="500" t="s">
        <v>1849</v>
      </c>
      <c r="D120" s="501">
        <v>42669</v>
      </c>
      <c r="E120" s="500" t="s">
        <v>1850</v>
      </c>
      <c r="F120" s="502">
        <v>390</v>
      </c>
      <c r="G120" s="502">
        <v>4158.1899999999996</v>
      </c>
      <c r="H120" s="502">
        <v>1500</v>
      </c>
      <c r="I120" s="502">
        <v>5658.19</v>
      </c>
    </row>
    <row r="121" spans="1:9">
      <c r="A121" s="500" t="s">
        <v>1851</v>
      </c>
      <c r="B121" s="500" t="s">
        <v>1544</v>
      </c>
      <c r="C121" s="500" t="s">
        <v>1852</v>
      </c>
      <c r="D121" s="501">
        <v>42532</v>
      </c>
      <c r="E121" s="500" t="s">
        <v>1853</v>
      </c>
      <c r="F121" s="502">
        <v>10422.16</v>
      </c>
      <c r="G121" s="502">
        <v>67527.62</v>
      </c>
      <c r="H121" s="502">
        <v>1875.13</v>
      </c>
      <c r="I121" s="502">
        <v>69402.75</v>
      </c>
    </row>
    <row r="122" spans="1:9">
      <c r="A122" s="500" t="s">
        <v>1854</v>
      </c>
      <c r="B122" s="500" t="s">
        <v>1855</v>
      </c>
      <c r="C122" s="500" t="s">
        <v>1856</v>
      </c>
      <c r="D122" s="501">
        <v>43725</v>
      </c>
      <c r="E122" s="500" t="s">
        <v>1857</v>
      </c>
      <c r="F122" s="502">
        <v>156.25</v>
      </c>
      <c r="G122" s="502">
        <v>3034.33</v>
      </c>
      <c r="H122" s="502">
        <v>240</v>
      </c>
      <c r="I122" s="502">
        <v>3274.33</v>
      </c>
    </row>
    <row r="123" spans="1:9">
      <c r="A123" s="500" t="s">
        <v>1858</v>
      </c>
      <c r="B123" s="500" t="s">
        <v>1859</v>
      </c>
      <c r="C123" s="500" t="s">
        <v>1860</v>
      </c>
      <c r="D123" s="501">
        <v>42802</v>
      </c>
      <c r="E123" s="500" t="s">
        <v>1861</v>
      </c>
      <c r="F123" s="502">
        <v>1502.6</v>
      </c>
      <c r="G123" s="502">
        <v>44032.11</v>
      </c>
      <c r="H123" s="502">
        <v>2227.2199999999998</v>
      </c>
      <c r="I123" s="502">
        <v>46259.33</v>
      </c>
    </row>
    <row r="124" spans="1:9">
      <c r="A124" s="500" t="s">
        <v>1862</v>
      </c>
      <c r="B124" s="500" t="s">
        <v>1848</v>
      </c>
      <c r="C124" s="500" t="s">
        <v>1863</v>
      </c>
      <c r="D124" s="501">
        <v>43018</v>
      </c>
      <c r="E124" s="500" t="s">
        <v>1864</v>
      </c>
      <c r="F124" s="502">
        <v>1319</v>
      </c>
      <c r="G124" s="502">
        <v>10602.46</v>
      </c>
      <c r="H124" s="502">
        <v>800</v>
      </c>
      <c r="I124" s="502">
        <v>11402.46</v>
      </c>
    </row>
    <row r="125" spans="1:9">
      <c r="A125" s="500" t="s">
        <v>1865</v>
      </c>
      <c r="B125" s="500" t="s">
        <v>1587</v>
      </c>
      <c r="C125" s="500" t="s">
        <v>1866</v>
      </c>
      <c r="D125" s="501">
        <v>43379</v>
      </c>
      <c r="E125" s="500" t="s">
        <v>1867</v>
      </c>
      <c r="F125" s="502">
        <v>1565.5</v>
      </c>
      <c r="G125" s="502">
        <v>33367.919999999998</v>
      </c>
      <c r="H125" s="502">
        <v>748.69</v>
      </c>
      <c r="I125" s="502">
        <v>34116.61</v>
      </c>
    </row>
    <row r="126" spans="1:9">
      <c r="A126" s="500" t="s">
        <v>1868</v>
      </c>
      <c r="B126" s="500" t="s">
        <v>1587</v>
      </c>
      <c r="C126" s="500" t="s">
        <v>1869</v>
      </c>
      <c r="D126" s="501">
        <v>43228</v>
      </c>
      <c r="E126" s="500" t="s">
        <v>1870</v>
      </c>
      <c r="F126" s="502">
        <v>39150</v>
      </c>
      <c r="G126" s="502">
        <v>140931.01999999999</v>
      </c>
      <c r="H126" s="502">
        <v>31182.080000000002</v>
      </c>
      <c r="I126" s="502">
        <v>172113.1</v>
      </c>
    </row>
    <row r="127" spans="1:9">
      <c r="A127" s="500" t="s">
        <v>1871</v>
      </c>
      <c r="B127" s="500" t="s">
        <v>1872</v>
      </c>
      <c r="C127" s="500" t="s">
        <v>1873</v>
      </c>
      <c r="D127" s="501">
        <v>43249</v>
      </c>
      <c r="E127" s="500" t="s">
        <v>1874</v>
      </c>
      <c r="F127" s="502">
        <v>64452</v>
      </c>
      <c r="G127" s="502">
        <v>134885.66</v>
      </c>
      <c r="H127" s="502">
        <v>0</v>
      </c>
      <c r="I127" s="502">
        <v>134885.66</v>
      </c>
    </row>
    <row r="128" spans="1:9">
      <c r="A128" s="500" t="s">
        <v>1875</v>
      </c>
      <c r="B128" s="500" t="s">
        <v>1704</v>
      </c>
      <c r="C128" s="500" t="s">
        <v>1876</v>
      </c>
      <c r="D128" s="501">
        <v>43123</v>
      </c>
      <c r="E128" s="500" t="s">
        <v>1877</v>
      </c>
      <c r="F128" s="502">
        <v>755.48</v>
      </c>
      <c r="G128" s="502">
        <v>10347.030000000001</v>
      </c>
      <c r="H128" s="502">
        <v>2139.02</v>
      </c>
      <c r="I128" s="502">
        <v>12486.05</v>
      </c>
    </row>
    <row r="129" spans="1:9">
      <c r="A129" s="500" t="s">
        <v>1878</v>
      </c>
      <c r="B129" s="500" t="s">
        <v>1879</v>
      </c>
      <c r="C129" s="500" t="s">
        <v>1809</v>
      </c>
      <c r="D129" s="501">
        <v>43605</v>
      </c>
      <c r="E129" s="500" t="s">
        <v>1880</v>
      </c>
      <c r="F129" s="502">
        <v>975.8</v>
      </c>
      <c r="G129" s="502">
        <v>2240.6799999999998</v>
      </c>
      <c r="H129" s="502">
        <v>3426.95</v>
      </c>
      <c r="I129" s="502">
        <v>5667.63</v>
      </c>
    </row>
    <row r="130" spans="1:9">
      <c r="A130" s="500" t="s">
        <v>1881</v>
      </c>
      <c r="B130" s="500" t="s">
        <v>1882</v>
      </c>
      <c r="C130" s="500" t="s">
        <v>1883</v>
      </c>
      <c r="D130" s="501">
        <v>43244</v>
      </c>
      <c r="E130" s="500" t="s">
        <v>1884</v>
      </c>
      <c r="F130" s="502">
        <v>2931.5</v>
      </c>
      <c r="G130" s="502">
        <v>19101.900000000001</v>
      </c>
      <c r="H130" s="502">
        <v>9781.0300000000007</v>
      </c>
      <c r="I130" s="502">
        <v>28882.93</v>
      </c>
    </row>
    <row r="131" spans="1:9">
      <c r="A131" s="500" t="s">
        <v>1885</v>
      </c>
      <c r="B131" s="500" t="s">
        <v>1886</v>
      </c>
      <c r="C131" s="500" t="s">
        <v>1887</v>
      </c>
      <c r="D131" s="501">
        <v>43377</v>
      </c>
      <c r="E131" s="500" t="s">
        <v>1888</v>
      </c>
      <c r="F131" s="502">
        <v>1563.2</v>
      </c>
      <c r="G131" s="502">
        <v>3948.3</v>
      </c>
      <c r="H131" s="502">
        <v>11212.04</v>
      </c>
      <c r="I131" s="502">
        <v>15160.34</v>
      </c>
    </row>
    <row r="132" spans="1:9">
      <c r="A132" s="500" t="s">
        <v>1889</v>
      </c>
      <c r="B132" s="500" t="s">
        <v>1890</v>
      </c>
      <c r="C132" s="500" t="s">
        <v>1891</v>
      </c>
      <c r="D132" s="501">
        <v>43438</v>
      </c>
      <c r="E132" s="500" t="s">
        <v>1892</v>
      </c>
      <c r="F132" s="502">
        <v>500</v>
      </c>
      <c r="G132" s="502">
        <v>8097.01</v>
      </c>
      <c r="H132" s="502">
        <v>757.85</v>
      </c>
      <c r="I132" s="502">
        <v>8854.86</v>
      </c>
    </row>
    <row r="133" spans="1:9">
      <c r="A133" s="500" t="s">
        <v>1893</v>
      </c>
      <c r="B133" s="500" t="s">
        <v>1894</v>
      </c>
      <c r="C133" s="500" t="s">
        <v>1895</v>
      </c>
      <c r="D133" s="501">
        <v>44081</v>
      </c>
      <c r="E133" s="500" t="s">
        <v>1896</v>
      </c>
      <c r="F133" s="502">
        <v>2280.92</v>
      </c>
      <c r="G133" s="502">
        <v>76952.33</v>
      </c>
      <c r="H133" s="502">
        <v>6200</v>
      </c>
      <c r="I133" s="502">
        <v>83152.33</v>
      </c>
    </row>
    <row r="134" spans="1:9">
      <c r="A134" s="500" t="s">
        <v>1897</v>
      </c>
      <c r="B134" s="500" t="s">
        <v>1898</v>
      </c>
      <c r="C134" s="500" t="s">
        <v>1899</v>
      </c>
      <c r="D134" s="501">
        <v>44743</v>
      </c>
      <c r="E134" s="500" t="s">
        <v>1900</v>
      </c>
      <c r="F134" s="502">
        <v>57.36</v>
      </c>
      <c r="G134" s="502">
        <v>3304.39</v>
      </c>
      <c r="H134" s="502">
        <v>725</v>
      </c>
      <c r="I134" s="502">
        <v>4029.39</v>
      </c>
    </row>
    <row r="135" spans="1:9">
      <c r="A135" s="500" t="s">
        <v>1901</v>
      </c>
      <c r="B135" s="500" t="s">
        <v>1902</v>
      </c>
      <c r="C135" s="500" t="s">
        <v>1903</v>
      </c>
      <c r="D135" s="501">
        <v>43657</v>
      </c>
      <c r="E135" s="500" t="s">
        <v>1904</v>
      </c>
      <c r="F135" s="502">
        <v>1620</v>
      </c>
      <c r="G135" s="502">
        <v>10325.290000000001</v>
      </c>
      <c r="H135" s="502">
        <v>3394.04</v>
      </c>
      <c r="I135" s="502">
        <v>13719.33</v>
      </c>
    </row>
    <row r="136" spans="1:9">
      <c r="A136" s="500" t="s">
        <v>1905</v>
      </c>
      <c r="B136" s="500" t="s">
        <v>1906</v>
      </c>
      <c r="C136" s="500" t="s">
        <v>1907</v>
      </c>
      <c r="D136" s="501">
        <v>43749</v>
      </c>
      <c r="E136" s="500" t="s">
        <v>1908</v>
      </c>
      <c r="F136" s="502">
        <v>93.75</v>
      </c>
      <c r="G136" s="502">
        <v>1348.63</v>
      </c>
      <c r="H136" s="502">
        <v>400</v>
      </c>
      <c r="I136" s="502">
        <v>1748.63</v>
      </c>
    </row>
    <row r="137" spans="1:9">
      <c r="A137" s="500" t="s">
        <v>1909</v>
      </c>
      <c r="B137" s="500" t="s">
        <v>1910</v>
      </c>
      <c r="C137" s="500" t="s">
        <v>1911</v>
      </c>
      <c r="D137" s="501">
        <v>43811</v>
      </c>
      <c r="E137" s="500" t="s">
        <v>1912</v>
      </c>
      <c r="F137" s="502">
        <v>3762.68</v>
      </c>
      <c r="G137" s="502">
        <v>28248.81</v>
      </c>
      <c r="H137" s="502">
        <v>1800</v>
      </c>
      <c r="I137" s="502">
        <v>30048.81</v>
      </c>
    </row>
    <row r="138" spans="1:9">
      <c r="A138" s="500" t="s">
        <v>1913</v>
      </c>
      <c r="B138" s="500" t="s">
        <v>1914</v>
      </c>
      <c r="C138" s="500" t="s">
        <v>1915</v>
      </c>
      <c r="D138" s="501">
        <v>43797</v>
      </c>
      <c r="E138" s="500" t="s">
        <v>1916</v>
      </c>
      <c r="F138" s="502">
        <v>1090</v>
      </c>
      <c r="G138" s="502">
        <v>4721.7700000000004</v>
      </c>
      <c r="H138" s="502">
        <v>4000</v>
      </c>
      <c r="I138" s="502">
        <v>8721.77</v>
      </c>
    </row>
    <row r="139" spans="1:9">
      <c r="A139" s="500" t="s">
        <v>1917</v>
      </c>
      <c r="B139" s="500" t="s">
        <v>1918</v>
      </c>
      <c r="C139" s="500" t="s">
        <v>1919</v>
      </c>
      <c r="D139" s="501">
        <v>44223</v>
      </c>
      <c r="E139" s="500" t="s">
        <v>1920</v>
      </c>
      <c r="F139" s="502">
        <v>2351</v>
      </c>
      <c r="G139" s="502">
        <v>5189.6000000000004</v>
      </c>
      <c r="H139" s="502">
        <v>0</v>
      </c>
      <c r="I139" s="502">
        <v>5189.6000000000004</v>
      </c>
    </row>
    <row r="140" spans="1:9">
      <c r="A140" s="500" t="s">
        <v>1921</v>
      </c>
      <c r="B140" s="500" t="s">
        <v>1922</v>
      </c>
      <c r="C140" s="500" t="s">
        <v>1923</v>
      </c>
      <c r="D140" s="501">
        <v>43902</v>
      </c>
      <c r="E140" s="500" t="s">
        <v>1924</v>
      </c>
      <c r="F140" s="502">
        <v>503.7</v>
      </c>
      <c r="G140" s="502">
        <v>4376.5</v>
      </c>
      <c r="H140" s="502">
        <v>1765.59</v>
      </c>
      <c r="I140" s="502">
        <v>6142.09</v>
      </c>
    </row>
    <row r="141" spans="1:9">
      <c r="A141" s="500" t="s">
        <v>1925</v>
      </c>
      <c r="B141" s="500" t="s">
        <v>1470</v>
      </c>
      <c r="C141" s="500" t="s">
        <v>1926</v>
      </c>
      <c r="D141" s="501">
        <v>44215</v>
      </c>
      <c r="E141" s="500" t="s">
        <v>1927</v>
      </c>
      <c r="F141" s="502">
        <v>24455.67</v>
      </c>
      <c r="G141" s="502">
        <v>561196.63</v>
      </c>
      <c r="H141" s="502">
        <v>408708.87</v>
      </c>
      <c r="I141" s="502">
        <v>969905.5</v>
      </c>
    </row>
    <row r="142" spans="1:9">
      <c r="A142" s="500" t="s">
        <v>1928</v>
      </c>
      <c r="B142" s="500" t="s">
        <v>1929</v>
      </c>
      <c r="C142" s="500" t="s">
        <v>1930</v>
      </c>
      <c r="D142" s="501">
        <v>43983</v>
      </c>
      <c r="E142" s="500" t="s">
        <v>1931</v>
      </c>
      <c r="F142" s="502">
        <v>1620</v>
      </c>
      <c r="G142" s="502">
        <v>19285.82</v>
      </c>
      <c r="H142" s="502">
        <v>1466.11</v>
      </c>
      <c r="I142" s="502">
        <v>20751.93</v>
      </c>
    </row>
    <row r="143" spans="1:9">
      <c r="A143" s="500" t="s">
        <v>1932</v>
      </c>
      <c r="B143" s="500" t="s">
        <v>1933</v>
      </c>
      <c r="C143" s="500" t="s">
        <v>1934</v>
      </c>
      <c r="D143" s="501">
        <v>44111</v>
      </c>
      <c r="E143" s="500" t="s">
        <v>1935</v>
      </c>
      <c r="F143" s="502">
        <v>32570.400000000001</v>
      </c>
      <c r="G143" s="502">
        <v>91627.05</v>
      </c>
      <c r="H143" s="502">
        <v>0</v>
      </c>
      <c r="I143" s="502">
        <v>91627.05</v>
      </c>
    </row>
    <row r="144" spans="1:9">
      <c r="A144" s="500" t="s">
        <v>1936</v>
      </c>
      <c r="B144" s="500" t="s">
        <v>1848</v>
      </c>
      <c r="C144" s="500" t="s">
        <v>1937</v>
      </c>
      <c r="D144" s="501">
        <v>44104</v>
      </c>
      <c r="E144" s="500" t="s">
        <v>1938</v>
      </c>
      <c r="F144" s="502">
        <v>9507.83</v>
      </c>
      <c r="G144" s="502">
        <v>26659.38</v>
      </c>
      <c r="H144" s="502">
        <v>6000</v>
      </c>
      <c r="I144" s="502">
        <v>32659.38</v>
      </c>
    </row>
    <row r="145" spans="1:9">
      <c r="A145" s="500" t="s">
        <v>1939</v>
      </c>
      <c r="B145" s="500" t="s">
        <v>1664</v>
      </c>
      <c r="C145" s="500" t="s">
        <v>1940</v>
      </c>
      <c r="D145" s="501">
        <v>44280</v>
      </c>
      <c r="E145" s="500" t="s">
        <v>1941</v>
      </c>
      <c r="F145" s="502">
        <v>47738.01</v>
      </c>
      <c r="G145" s="502">
        <v>130042.83</v>
      </c>
      <c r="H145" s="502">
        <v>20580.5</v>
      </c>
      <c r="I145" s="502">
        <v>150623.32999999999</v>
      </c>
    </row>
    <row r="146" spans="1:9">
      <c r="A146" s="500" t="s">
        <v>1942</v>
      </c>
      <c r="B146" s="500" t="s">
        <v>1943</v>
      </c>
      <c r="C146" s="500" t="s">
        <v>1944</v>
      </c>
      <c r="D146" s="501">
        <v>44588</v>
      </c>
      <c r="E146" s="500" t="s">
        <v>1945</v>
      </c>
      <c r="F146" s="502">
        <v>103.81</v>
      </c>
      <c r="G146" s="502">
        <v>6179.42</v>
      </c>
      <c r="H146" s="502">
        <v>714.82</v>
      </c>
      <c r="I146" s="502">
        <v>6894.24</v>
      </c>
    </row>
    <row r="147" spans="1:9">
      <c r="A147" s="500" t="s">
        <v>1946</v>
      </c>
      <c r="B147" s="500" t="s">
        <v>1947</v>
      </c>
      <c r="C147" s="500" t="s">
        <v>1948</v>
      </c>
      <c r="D147" s="501">
        <v>44588</v>
      </c>
      <c r="E147" s="500" t="s">
        <v>1949</v>
      </c>
      <c r="F147" s="502">
        <v>103.82</v>
      </c>
      <c r="G147" s="502">
        <v>6179.09</v>
      </c>
      <c r="H147" s="502">
        <v>632.30999999999995</v>
      </c>
      <c r="I147" s="502">
        <v>6811.4</v>
      </c>
    </row>
    <row r="148" spans="1:9">
      <c r="A148" s="500" t="s">
        <v>1950</v>
      </c>
      <c r="B148" s="500" t="s">
        <v>1951</v>
      </c>
      <c r="C148" s="500" t="s">
        <v>1944</v>
      </c>
      <c r="D148" s="501">
        <v>44595</v>
      </c>
      <c r="E148" s="500" t="s">
        <v>1952</v>
      </c>
      <c r="F148" s="502">
        <v>207.5</v>
      </c>
      <c r="G148" s="502">
        <v>12360.64</v>
      </c>
      <c r="H148" s="502">
        <v>2725.73</v>
      </c>
      <c r="I148" s="502">
        <v>15086.37</v>
      </c>
    </row>
    <row r="149" spans="1:9">
      <c r="A149" s="500" t="s">
        <v>1953</v>
      </c>
      <c r="B149" s="500" t="s">
        <v>1954</v>
      </c>
      <c r="C149" s="500" t="s">
        <v>1955</v>
      </c>
      <c r="D149" s="501">
        <v>44599</v>
      </c>
      <c r="E149" s="500" t="s">
        <v>1956</v>
      </c>
      <c r="F149" s="502">
        <v>103.86</v>
      </c>
      <c r="G149" s="502">
        <v>6175.28</v>
      </c>
      <c r="H149" s="502">
        <v>527.16</v>
      </c>
      <c r="I149" s="502">
        <v>6702.44</v>
      </c>
    </row>
    <row r="150" spans="1:9">
      <c r="A150" s="500" t="s">
        <v>1957</v>
      </c>
      <c r="B150" s="500" t="s">
        <v>1958</v>
      </c>
      <c r="C150" s="500" t="s">
        <v>1944</v>
      </c>
      <c r="D150" s="501">
        <v>44592</v>
      </c>
      <c r="E150" s="500" t="s">
        <v>1959</v>
      </c>
      <c r="F150" s="502">
        <v>207.98</v>
      </c>
      <c r="G150" s="502">
        <v>12312.01</v>
      </c>
      <c r="H150" s="502">
        <v>1076.49</v>
      </c>
      <c r="I150" s="502">
        <v>13388.5</v>
      </c>
    </row>
    <row r="151" spans="1:9">
      <c r="A151" s="500" t="s">
        <v>1960</v>
      </c>
      <c r="B151" s="500" t="s">
        <v>1727</v>
      </c>
      <c r="C151" s="500" t="s">
        <v>1944</v>
      </c>
      <c r="D151" s="501">
        <v>44589</v>
      </c>
      <c r="E151" s="500" t="s">
        <v>1949</v>
      </c>
      <c r="F151" s="502">
        <v>203.78</v>
      </c>
      <c r="G151" s="502">
        <v>12083.67</v>
      </c>
      <c r="H151" s="502">
        <v>2098.35</v>
      </c>
      <c r="I151" s="502">
        <v>14182.02</v>
      </c>
    </row>
    <row r="152" spans="1:9">
      <c r="A152" s="500" t="s">
        <v>1961</v>
      </c>
      <c r="B152" s="500" t="s">
        <v>1962</v>
      </c>
      <c r="C152" s="500" t="s">
        <v>1944</v>
      </c>
      <c r="D152" s="501">
        <v>44592</v>
      </c>
      <c r="E152" s="500" t="s">
        <v>1959</v>
      </c>
      <c r="F152" s="502">
        <v>103.99</v>
      </c>
      <c r="G152" s="502">
        <v>6189.9</v>
      </c>
      <c r="H152" s="502">
        <v>1116.33</v>
      </c>
      <c r="I152" s="502">
        <v>7306.23</v>
      </c>
    </row>
    <row r="153" spans="1:9" ht="14.85" customHeight="1">
      <c r="A153" s="500" t="s">
        <v>1963</v>
      </c>
      <c r="B153" s="500" t="s">
        <v>1964</v>
      </c>
      <c r="C153" s="500" t="s">
        <v>1965</v>
      </c>
      <c r="D153" s="501">
        <v>44594</v>
      </c>
      <c r="E153" s="500" t="s">
        <v>1966</v>
      </c>
      <c r="F153" s="502">
        <v>207.48</v>
      </c>
      <c r="G153" s="502">
        <v>12358.84</v>
      </c>
      <c r="H153" s="502">
        <v>1592.38</v>
      </c>
      <c r="I153" s="502">
        <v>13951.22</v>
      </c>
    </row>
    <row r="154" spans="1:9">
      <c r="A154" s="500" t="s">
        <v>1967</v>
      </c>
      <c r="B154" s="500" t="s">
        <v>1968</v>
      </c>
      <c r="C154" s="500" t="s">
        <v>1969</v>
      </c>
      <c r="D154" s="501">
        <v>44120</v>
      </c>
      <c r="E154" s="500" t="s">
        <v>1970</v>
      </c>
      <c r="F154" s="502">
        <v>3150</v>
      </c>
      <c r="G154" s="502">
        <v>5923.86</v>
      </c>
      <c r="H154" s="502">
        <v>1209.25</v>
      </c>
      <c r="I154" s="502">
        <v>7133.11</v>
      </c>
    </row>
    <row r="155" spans="1:9">
      <c r="A155" s="500" t="s">
        <v>1971</v>
      </c>
      <c r="B155" s="500" t="s">
        <v>1972</v>
      </c>
      <c r="C155" s="500" t="s">
        <v>1944</v>
      </c>
      <c r="D155" s="501">
        <v>45474</v>
      </c>
      <c r="E155" s="500" t="s">
        <v>1959</v>
      </c>
      <c r="F155" s="502">
        <v>103.83</v>
      </c>
      <c r="G155" s="502">
        <v>3100.7</v>
      </c>
      <c r="H155" s="502">
        <v>2046.48</v>
      </c>
      <c r="I155" s="502">
        <v>5147.18</v>
      </c>
    </row>
    <row r="156" spans="1:9">
      <c r="A156" s="500" t="s">
        <v>1973</v>
      </c>
      <c r="B156" s="500" t="s">
        <v>1974</v>
      </c>
      <c r="C156" s="500" t="s">
        <v>1944</v>
      </c>
      <c r="D156" s="501">
        <v>44593</v>
      </c>
      <c r="E156" s="500" t="s">
        <v>1975</v>
      </c>
      <c r="F156" s="502">
        <v>112.28</v>
      </c>
      <c r="G156" s="502">
        <v>6526.01</v>
      </c>
      <c r="H156" s="502">
        <v>1061.75</v>
      </c>
      <c r="I156" s="502">
        <v>7587.76</v>
      </c>
    </row>
    <row r="157" spans="1:9">
      <c r="A157" s="500" t="s">
        <v>1976</v>
      </c>
      <c r="B157" s="500" t="s">
        <v>1977</v>
      </c>
      <c r="C157" s="500" t="s">
        <v>1978</v>
      </c>
      <c r="D157" s="501">
        <v>45474</v>
      </c>
      <c r="E157" s="500" t="s">
        <v>1949</v>
      </c>
      <c r="F157" s="502">
        <v>207.64</v>
      </c>
      <c r="G157" s="502">
        <v>6223.61</v>
      </c>
      <c r="H157" s="502">
        <v>502.73</v>
      </c>
      <c r="I157" s="502">
        <v>6726.34</v>
      </c>
    </row>
    <row r="158" spans="1:9">
      <c r="A158" s="500" t="s">
        <v>1979</v>
      </c>
      <c r="B158" s="500" t="s">
        <v>1980</v>
      </c>
      <c r="C158" s="500" t="s">
        <v>1981</v>
      </c>
      <c r="D158" s="501">
        <v>44219</v>
      </c>
      <c r="E158" s="500" t="s">
        <v>1982</v>
      </c>
      <c r="F158" s="502">
        <v>110.08</v>
      </c>
      <c r="G158" s="502">
        <v>1182.24</v>
      </c>
      <c r="H158" s="502">
        <v>140</v>
      </c>
      <c r="I158" s="502">
        <v>1322.24</v>
      </c>
    </row>
    <row r="159" spans="1:9">
      <c r="A159" s="500" t="s">
        <v>1983</v>
      </c>
      <c r="B159" s="500" t="s">
        <v>1984</v>
      </c>
      <c r="C159" s="500" t="s">
        <v>1985</v>
      </c>
      <c r="D159" s="501">
        <v>44252</v>
      </c>
      <c r="E159" s="500" t="s">
        <v>1986</v>
      </c>
      <c r="F159" s="502">
        <v>3957.33</v>
      </c>
      <c r="G159" s="502">
        <v>27037.72</v>
      </c>
      <c r="H159" s="502">
        <v>3240.63</v>
      </c>
      <c r="I159" s="502">
        <v>30278.35</v>
      </c>
    </row>
    <row r="160" spans="1:9">
      <c r="A160" s="500" t="s">
        <v>1987</v>
      </c>
      <c r="B160" s="500" t="s">
        <v>1988</v>
      </c>
      <c r="C160" s="500" t="s">
        <v>1989</v>
      </c>
      <c r="D160" s="501">
        <v>45001</v>
      </c>
      <c r="E160" s="500" t="s">
        <v>1990</v>
      </c>
      <c r="F160" s="502">
        <v>4634.8999999999996</v>
      </c>
      <c r="G160" s="502">
        <v>1654.14</v>
      </c>
      <c r="H160" s="502">
        <v>0</v>
      </c>
      <c r="I160" s="502">
        <v>1654.14</v>
      </c>
    </row>
    <row r="161" spans="1:9">
      <c r="A161" s="500" t="s">
        <v>1991</v>
      </c>
      <c r="B161" s="500" t="s">
        <v>1664</v>
      </c>
      <c r="C161" s="500" t="s">
        <v>1992</v>
      </c>
      <c r="D161" s="501">
        <v>45292</v>
      </c>
      <c r="E161" s="500" t="s">
        <v>1993</v>
      </c>
      <c r="F161" s="502">
        <v>1670.55</v>
      </c>
      <c r="G161" s="502">
        <v>18125.2</v>
      </c>
      <c r="H161" s="502">
        <v>1000</v>
      </c>
      <c r="I161" s="502">
        <v>19125.2</v>
      </c>
    </row>
    <row r="162" spans="1:9">
      <c r="A162" s="500" t="s">
        <v>1994</v>
      </c>
      <c r="B162" s="500" t="s">
        <v>1995</v>
      </c>
      <c r="C162" s="500" t="s">
        <v>1996</v>
      </c>
      <c r="D162" s="501">
        <v>44205</v>
      </c>
      <c r="E162" s="500" t="s">
        <v>1997</v>
      </c>
      <c r="F162" s="502">
        <v>1155.5999999999999</v>
      </c>
      <c r="G162" s="502">
        <v>1375.4</v>
      </c>
      <c r="H162" s="502">
        <v>4900</v>
      </c>
      <c r="I162" s="502">
        <v>6275.4</v>
      </c>
    </row>
    <row r="163" spans="1:9">
      <c r="A163" s="500" t="s">
        <v>1998</v>
      </c>
      <c r="B163" s="500" t="s">
        <v>1999</v>
      </c>
      <c r="C163" s="500" t="s">
        <v>2000</v>
      </c>
      <c r="D163" s="501">
        <v>44592</v>
      </c>
      <c r="E163" s="500" t="s">
        <v>1959</v>
      </c>
      <c r="F163" s="502">
        <v>103.84</v>
      </c>
      <c r="G163" s="502">
        <v>6143.83</v>
      </c>
      <c r="H163" s="502">
        <v>589.67999999999995</v>
      </c>
      <c r="I163" s="502">
        <v>6733.51</v>
      </c>
    </row>
    <row r="164" spans="1:9">
      <c r="A164" s="500" t="s">
        <v>2001</v>
      </c>
      <c r="B164" s="500" t="s">
        <v>1450</v>
      </c>
      <c r="C164" s="500" t="s">
        <v>2002</v>
      </c>
      <c r="D164" s="501">
        <v>44336</v>
      </c>
      <c r="E164" s="500" t="s">
        <v>2003</v>
      </c>
      <c r="F164" s="502">
        <v>441.45</v>
      </c>
      <c r="G164" s="502">
        <v>452.01</v>
      </c>
      <c r="H164" s="502">
        <v>90.4</v>
      </c>
      <c r="I164" s="502">
        <v>542.41</v>
      </c>
    </row>
    <row r="165" spans="1:9">
      <c r="A165" s="500" t="s">
        <v>2004</v>
      </c>
      <c r="B165" s="500" t="s">
        <v>1450</v>
      </c>
      <c r="C165" s="500" t="s">
        <v>2005</v>
      </c>
      <c r="D165" s="501">
        <v>44273</v>
      </c>
      <c r="E165" s="500" t="s">
        <v>2006</v>
      </c>
      <c r="F165" s="502">
        <v>321.68</v>
      </c>
      <c r="G165" s="502">
        <v>330.22</v>
      </c>
      <c r="H165" s="502">
        <v>66.040000000000006</v>
      </c>
      <c r="I165" s="502">
        <v>396.26</v>
      </c>
    </row>
    <row r="166" spans="1:9" ht="31.5">
      <c r="A166" s="500" t="s">
        <v>2007</v>
      </c>
      <c r="B166" s="500" t="s">
        <v>2008</v>
      </c>
      <c r="C166" s="503" t="s">
        <v>2009</v>
      </c>
      <c r="D166" s="501">
        <v>44405</v>
      </c>
      <c r="E166" s="500" t="s">
        <v>2010</v>
      </c>
      <c r="F166" s="502">
        <v>101225.45</v>
      </c>
      <c r="G166" s="502">
        <v>23220.98</v>
      </c>
      <c r="H166" s="502">
        <v>3097.19</v>
      </c>
      <c r="I166" s="502">
        <v>26318.17</v>
      </c>
    </row>
    <row r="167" spans="1:9">
      <c r="A167" s="500" t="s">
        <v>2011</v>
      </c>
      <c r="B167" s="500" t="s">
        <v>2012</v>
      </c>
      <c r="C167" s="500" t="s">
        <v>2013</v>
      </c>
      <c r="D167" s="501">
        <v>45043</v>
      </c>
      <c r="E167" s="500" t="s">
        <v>2014</v>
      </c>
      <c r="F167" s="502">
        <v>98767.63</v>
      </c>
      <c r="G167" s="502">
        <v>79724.73</v>
      </c>
      <c r="H167" s="502">
        <v>0</v>
      </c>
      <c r="I167" s="502">
        <v>79724.73</v>
      </c>
    </row>
    <row r="168" spans="1:9">
      <c r="A168" s="500" t="s">
        <v>2015</v>
      </c>
      <c r="B168" s="500" t="s">
        <v>2016</v>
      </c>
      <c r="C168" s="500" t="s">
        <v>2017</v>
      </c>
      <c r="D168" s="501">
        <v>44284</v>
      </c>
      <c r="E168" s="500" t="s">
        <v>2018</v>
      </c>
      <c r="F168" s="502">
        <v>519.12</v>
      </c>
      <c r="G168" s="502">
        <v>30881.22</v>
      </c>
      <c r="H168" s="502">
        <v>5036.1400000000003</v>
      </c>
      <c r="I168" s="502">
        <v>35917.360000000001</v>
      </c>
    </row>
    <row r="169" spans="1:9">
      <c r="A169" s="500" t="s">
        <v>2019</v>
      </c>
      <c r="B169" s="500" t="s">
        <v>2020</v>
      </c>
      <c r="C169" s="500" t="s">
        <v>2021</v>
      </c>
      <c r="D169" s="501">
        <v>44314</v>
      </c>
      <c r="E169" s="500" t="s">
        <v>2022</v>
      </c>
      <c r="F169" s="502">
        <v>2109</v>
      </c>
      <c r="G169" s="502">
        <v>13045.92</v>
      </c>
      <c r="H169" s="502">
        <v>2313</v>
      </c>
      <c r="I169" s="502">
        <v>15358.92</v>
      </c>
    </row>
    <row r="170" spans="1:9">
      <c r="A170" s="500" t="s">
        <v>2023</v>
      </c>
      <c r="B170" s="500" t="s">
        <v>2024</v>
      </c>
      <c r="C170" s="500" t="s">
        <v>2025</v>
      </c>
      <c r="D170" s="501">
        <v>44249</v>
      </c>
      <c r="E170" s="500" t="s">
        <v>2026</v>
      </c>
      <c r="F170" s="502">
        <v>1620</v>
      </c>
      <c r="G170" s="502">
        <v>17418.38</v>
      </c>
      <c r="H170" s="502">
        <v>1400</v>
      </c>
      <c r="I170" s="502">
        <v>18818.38</v>
      </c>
    </row>
    <row r="171" spans="1:9">
      <c r="A171" s="500" t="s">
        <v>2027</v>
      </c>
      <c r="B171" s="500" t="s">
        <v>2028</v>
      </c>
      <c r="C171" s="500" t="s">
        <v>2029</v>
      </c>
      <c r="D171" s="501">
        <v>44398</v>
      </c>
      <c r="E171" s="500" t="s">
        <v>2030</v>
      </c>
      <c r="F171" s="502">
        <v>945</v>
      </c>
      <c r="G171" s="502">
        <v>2396.2800000000002</v>
      </c>
      <c r="H171" s="502">
        <v>22538.16</v>
      </c>
      <c r="I171" s="502">
        <v>24934.44</v>
      </c>
    </row>
    <row r="172" spans="1:9">
      <c r="A172" s="500" t="s">
        <v>2031</v>
      </c>
      <c r="B172" s="500" t="s">
        <v>2032</v>
      </c>
      <c r="C172" s="500" t="s">
        <v>2033</v>
      </c>
      <c r="D172" s="501">
        <v>44530</v>
      </c>
      <c r="E172" s="500" t="s">
        <v>2034</v>
      </c>
      <c r="F172" s="502">
        <v>2949.3</v>
      </c>
      <c r="G172" s="502">
        <v>6510.28</v>
      </c>
      <c r="H172" s="502">
        <v>3135.06</v>
      </c>
      <c r="I172" s="502">
        <v>9645.34</v>
      </c>
    </row>
    <row r="173" spans="1:9">
      <c r="A173" s="500" t="s">
        <v>2035</v>
      </c>
      <c r="B173" s="500" t="s">
        <v>2036</v>
      </c>
      <c r="C173" s="500" t="s">
        <v>2037</v>
      </c>
      <c r="D173" s="501">
        <v>44755</v>
      </c>
      <c r="E173" s="500" t="s">
        <v>2038</v>
      </c>
      <c r="F173" s="502">
        <v>144718.6</v>
      </c>
      <c r="G173" s="502">
        <v>215348.52</v>
      </c>
      <c r="H173" s="502">
        <v>148317.26</v>
      </c>
      <c r="I173" s="502">
        <v>363665.78</v>
      </c>
    </row>
    <row r="174" spans="1:9">
      <c r="A174" s="500" t="s">
        <v>2039</v>
      </c>
      <c r="B174" s="500" t="s">
        <v>2040</v>
      </c>
      <c r="C174" s="500" t="s">
        <v>600</v>
      </c>
      <c r="D174" s="501">
        <v>44400</v>
      </c>
      <c r="E174" s="500" t="s">
        <v>2041</v>
      </c>
      <c r="F174" s="502">
        <v>750</v>
      </c>
      <c r="G174" s="502">
        <v>8979.4500000000007</v>
      </c>
      <c r="H174" s="502">
        <v>750</v>
      </c>
      <c r="I174" s="502">
        <v>9729.4500000000007</v>
      </c>
    </row>
    <row r="175" spans="1:9">
      <c r="A175" s="500" t="s">
        <v>2042</v>
      </c>
      <c r="B175" s="500" t="s">
        <v>2043</v>
      </c>
      <c r="C175" s="500" t="s">
        <v>2044</v>
      </c>
      <c r="D175" s="501">
        <v>44908</v>
      </c>
      <c r="E175" s="500" t="s">
        <v>2045</v>
      </c>
      <c r="F175" s="502">
        <v>5913</v>
      </c>
      <c r="G175" s="502">
        <v>16046.4</v>
      </c>
      <c r="H175" s="502">
        <v>0</v>
      </c>
      <c r="I175" s="502">
        <v>16046.4</v>
      </c>
    </row>
    <row r="176" spans="1:9">
      <c r="A176" s="500" t="s">
        <v>2046</v>
      </c>
      <c r="B176" s="500" t="s">
        <v>2047</v>
      </c>
      <c r="C176" s="500" t="s">
        <v>2048</v>
      </c>
      <c r="D176" s="501">
        <v>44481</v>
      </c>
      <c r="E176" s="500" t="s">
        <v>2049</v>
      </c>
      <c r="F176" s="502">
        <v>534.37</v>
      </c>
      <c r="G176" s="502">
        <v>7065.42</v>
      </c>
      <c r="H176" s="502">
        <v>9994.52</v>
      </c>
      <c r="I176" s="502">
        <v>17059.939999999999</v>
      </c>
    </row>
    <row r="177" spans="1:9">
      <c r="A177" s="500" t="s">
        <v>2050</v>
      </c>
      <c r="B177" s="500" t="s">
        <v>1470</v>
      </c>
      <c r="C177" s="500" t="s">
        <v>2051</v>
      </c>
      <c r="D177" s="501">
        <v>45216</v>
      </c>
      <c r="E177" s="500" t="s">
        <v>2052</v>
      </c>
      <c r="F177" s="502">
        <v>241277.86</v>
      </c>
      <c r="G177" s="502">
        <v>678762.87</v>
      </c>
      <c r="H177" s="502">
        <v>0</v>
      </c>
      <c r="I177" s="502">
        <v>678762.87</v>
      </c>
    </row>
    <row r="178" spans="1:9">
      <c r="A178" s="500" t="s">
        <v>2053</v>
      </c>
      <c r="B178" s="500" t="s">
        <v>2054</v>
      </c>
      <c r="C178" s="500" t="s">
        <v>1944</v>
      </c>
      <c r="D178" s="501">
        <v>44490</v>
      </c>
      <c r="E178" s="500" t="s">
        <v>2055</v>
      </c>
      <c r="F178" s="502">
        <v>209.2</v>
      </c>
      <c r="G178" s="502">
        <v>12467.3</v>
      </c>
      <c r="H178" s="502">
        <v>1424.73</v>
      </c>
      <c r="I178" s="502">
        <v>13892.03</v>
      </c>
    </row>
    <row r="179" spans="1:9">
      <c r="A179" s="500" t="s">
        <v>2056</v>
      </c>
      <c r="B179" s="500" t="s">
        <v>2057</v>
      </c>
      <c r="C179" s="500" t="s">
        <v>2058</v>
      </c>
      <c r="D179" s="501">
        <v>44429</v>
      </c>
      <c r="E179" s="500" t="s">
        <v>2059</v>
      </c>
      <c r="F179" s="502">
        <v>62.19</v>
      </c>
      <c r="G179" s="502">
        <v>1853.48</v>
      </c>
      <c r="H179" s="502">
        <v>836.58</v>
      </c>
      <c r="I179" s="502">
        <v>2690.06</v>
      </c>
    </row>
    <row r="180" spans="1:9">
      <c r="A180" s="500" t="s">
        <v>2060</v>
      </c>
      <c r="B180" s="500" t="s">
        <v>1746</v>
      </c>
      <c r="C180" s="500" t="s">
        <v>2061</v>
      </c>
      <c r="D180" s="501">
        <v>44525</v>
      </c>
      <c r="E180" s="500" t="s">
        <v>2062</v>
      </c>
      <c r="F180" s="502">
        <v>179.31</v>
      </c>
      <c r="G180" s="502">
        <v>5797.2</v>
      </c>
      <c r="H180" s="502">
        <v>100.89</v>
      </c>
      <c r="I180" s="502">
        <v>5898.09</v>
      </c>
    </row>
    <row r="181" spans="1:9">
      <c r="A181" s="500" t="s">
        <v>2063</v>
      </c>
      <c r="B181" s="500" t="s">
        <v>1537</v>
      </c>
      <c r="C181" s="500" t="s">
        <v>2064</v>
      </c>
      <c r="D181" s="501">
        <v>44419</v>
      </c>
      <c r="E181" s="500" t="s">
        <v>2065</v>
      </c>
      <c r="F181" s="502">
        <v>112.92</v>
      </c>
      <c r="G181" s="502">
        <v>210.84</v>
      </c>
      <c r="H181" s="502">
        <v>134.4</v>
      </c>
      <c r="I181" s="502">
        <v>345.24</v>
      </c>
    </row>
    <row r="182" spans="1:9">
      <c r="A182" s="500" t="s">
        <v>2066</v>
      </c>
      <c r="B182" s="500" t="s">
        <v>2067</v>
      </c>
      <c r="C182" s="500" t="s">
        <v>2068</v>
      </c>
      <c r="D182" s="501">
        <v>44565</v>
      </c>
      <c r="E182" s="500" t="s">
        <v>2069</v>
      </c>
      <c r="F182" s="502">
        <v>1000</v>
      </c>
      <c r="G182" s="502">
        <v>11972.56</v>
      </c>
      <c r="H182" s="502">
        <v>800</v>
      </c>
      <c r="I182" s="502">
        <v>12772.56</v>
      </c>
    </row>
    <row r="183" spans="1:9">
      <c r="A183" s="500" t="s">
        <v>2070</v>
      </c>
      <c r="B183" s="500" t="s">
        <v>2071</v>
      </c>
      <c r="C183" s="500" t="s">
        <v>2072</v>
      </c>
      <c r="D183" s="501">
        <v>44723</v>
      </c>
      <c r="E183" s="500" t="s">
        <v>2073</v>
      </c>
      <c r="F183" s="502">
        <v>4050</v>
      </c>
      <c r="G183" s="502">
        <v>32074.37</v>
      </c>
      <c r="H183" s="502">
        <v>2394.3200000000002</v>
      </c>
      <c r="I183" s="502">
        <v>34468.69</v>
      </c>
    </row>
    <row r="184" spans="1:9">
      <c r="A184" s="500" t="s">
        <v>2074</v>
      </c>
      <c r="B184" s="500" t="s">
        <v>2075</v>
      </c>
      <c r="C184" s="500" t="s">
        <v>2076</v>
      </c>
      <c r="D184" s="501">
        <v>44574</v>
      </c>
      <c r="E184" s="500" t="s">
        <v>2077</v>
      </c>
      <c r="F184" s="502">
        <v>1040</v>
      </c>
      <c r="G184" s="502">
        <v>12894.51</v>
      </c>
      <c r="H184" s="502">
        <v>651.29999999999995</v>
      </c>
      <c r="I184" s="502">
        <v>13545.81</v>
      </c>
    </row>
    <row r="185" spans="1:9">
      <c r="A185" s="500" t="s">
        <v>2078</v>
      </c>
      <c r="B185" s="500" t="s">
        <v>1746</v>
      </c>
      <c r="C185" s="500" t="s">
        <v>2079</v>
      </c>
      <c r="D185" s="501">
        <v>44574</v>
      </c>
      <c r="E185" s="500" t="s">
        <v>2080</v>
      </c>
      <c r="F185" s="502">
        <v>50.65</v>
      </c>
      <c r="G185" s="502">
        <v>5102.04</v>
      </c>
      <c r="H185" s="502">
        <v>39.700000000000003</v>
      </c>
      <c r="I185" s="502">
        <v>5141.74</v>
      </c>
    </row>
    <row r="186" spans="1:9">
      <c r="A186" s="500" t="s">
        <v>2081</v>
      </c>
      <c r="B186" s="500" t="s">
        <v>2082</v>
      </c>
      <c r="C186" s="500" t="s">
        <v>2083</v>
      </c>
      <c r="D186" s="501">
        <v>44586</v>
      </c>
      <c r="E186" s="500" t="s">
        <v>2084</v>
      </c>
      <c r="F186" s="502">
        <v>258</v>
      </c>
      <c r="G186" s="502">
        <v>3671.73</v>
      </c>
      <c r="H186" s="502">
        <v>877.16</v>
      </c>
      <c r="I186" s="502">
        <v>4548.8900000000003</v>
      </c>
    </row>
    <row r="187" spans="1:9">
      <c r="A187" s="500" t="s">
        <v>2085</v>
      </c>
      <c r="B187" s="500" t="s">
        <v>2086</v>
      </c>
      <c r="C187" s="500" t="s">
        <v>2087</v>
      </c>
      <c r="D187" s="501">
        <v>44631</v>
      </c>
      <c r="E187" s="500" t="s">
        <v>2088</v>
      </c>
      <c r="F187" s="502">
        <v>439.37</v>
      </c>
      <c r="G187" s="502">
        <v>35161.81</v>
      </c>
      <c r="H187" s="502">
        <v>2181.91</v>
      </c>
      <c r="I187" s="502">
        <v>37343.72</v>
      </c>
    </row>
    <row r="188" spans="1:9">
      <c r="A188" s="500" t="s">
        <v>2089</v>
      </c>
      <c r="B188" s="500" t="s">
        <v>2090</v>
      </c>
      <c r="C188" s="500" t="s">
        <v>2091</v>
      </c>
      <c r="D188" s="501">
        <v>44918</v>
      </c>
      <c r="E188" s="500" t="s">
        <v>2092</v>
      </c>
      <c r="F188" s="502">
        <v>29172.25</v>
      </c>
      <c r="G188" s="502">
        <v>129388.94</v>
      </c>
      <c r="H188" s="502">
        <v>40527.5</v>
      </c>
      <c r="I188" s="502">
        <v>169916.44</v>
      </c>
    </row>
    <row r="189" spans="1:9">
      <c r="A189" s="500" t="s">
        <v>2093</v>
      </c>
      <c r="B189" s="500" t="s">
        <v>2094</v>
      </c>
      <c r="C189" s="500" t="s">
        <v>2095</v>
      </c>
      <c r="D189" s="501">
        <v>44675</v>
      </c>
      <c r="E189" s="500" t="s">
        <v>2096</v>
      </c>
      <c r="F189" s="502">
        <v>433.26</v>
      </c>
      <c r="G189" s="502">
        <v>4359.2299999999996</v>
      </c>
      <c r="H189" s="502">
        <v>790.93</v>
      </c>
      <c r="I189" s="502">
        <v>5150.16</v>
      </c>
    </row>
    <row r="190" spans="1:9" ht="21">
      <c r="A190" s="500" t="s">
        <v>2097</v>
      </c>
      <c r="B190" s="500" t="s">
        <v>2098</v>
      </c>
      <c r="C190" s="503" t="s">
        <v>2099</v>
      </c>
      <c r="D190" s="501">
        <v>44839</v>
      </c>
      <c r="E190" s="500" t="s">
        <v>2100</v>
      </c>
      <c r="F190" s="502">
        <v>7144.64</v>
      </c>
      <c r="G190" s="502">
        <v>232436.41</v>
      </c>
      <c r="H190" s="502">
        <v>6003.69</v>
      </c>
      <c r="I190" s="502">
        <v>238440.1</v>
      </c>
    </row>
    <row r="191" spans="1:9">
      <c r="A191" s="500" t="s">
        <v>2101</v>
      </c>
      <c r="B191" s="500" t="s">
        <v>2102</v>
      </c>
      <c r="C191" s="500" t="s">
        <v>2103</v>
      </c>
      <c r="D191" s="501">
        <v>44752</v>
      </c>
      <c r="E191" s="500" t="s">
        <v>2104</v>
      </c>
      <c r="F191" s="502">
        <v>1000</v>
      </c>
      <c r="G191" s="502">
        <v>13133.54</v>
      </c>
      <c r="H191" s="502">
        <v>590</v>
      </c>
      <c r="I191" s="502">
        <v>13723.54</v>
      </c>
    </row>
    <row r="192" spans="1:9">
      <c r="A192" s="500" t="s">
        <v>2105</v>
      </c>
      <c r="B192" s="500" t="s">
        <v>2106</v>
      </c>
      <c r="C192" s="500" t="s">
        <v>2107</v>
      </c>
      <c r="D192" s="501">
        <v>45290</v>
      </c>
      <c r="E192" s="500" t="s">
        <v>2108</v>
      </c>
      <c r="F192" s="502">
        <v>63055.03</v>
      </c>
      <c r="G192" s="502">
        <v>177386.41</v>
      </c>
      <c r="H192" s="502">
        <v>0</v>
      </c>
      <c r="I192" s="502">
        <v>177386.41</v>
      </c>
    </row>
    <row r="193" spans="1:9">
      <c r="A193" s="500" t="s">
        <v>2109</v>
      </c>
      <c r="B193" s="500" t="s">
        <v>1611</v>
      </c>
      <c r="C193" s="500" t="s">
        <v>2110</v>
      </c>
      <c r="D193" s="501">
        <v>44912</v>
      </c>
      <c r="E193" s="500" t="s">
        <v>2111</v>
      </c>
      <c r="F193" s="502">
        <v>1617.5</v>
      </c>
      <c r="G193" s="502">
        <v>23660.9</v>
      </c>
      <c r="H193" s="502">
        <v>2632.14</v>
      </c>
      <c r="I193" s="502">
        <v>26293.040000000001</v>
      </c>
    </row>
    <row r="194" spans="1:9">
      <c r="A194" s="500" t="s">
        <v>2112</v>
      </c>
      <c r="B194" s="500" t="s">
        <v>2113</v>
      </c>
      <c r="C194" s="500" t="s">
        <v>2114</v>
      </c>
      <c r="D194" s="501">
        <v>45118</v>
      </c>
      <c r="E194" s="500" t="s">
        <v>2115</v>
      </c>
      <c r="F194" s="502">
        <v>4182.5</v>
      </c>
      <c r="G194" s="502">
        <v>36060.449999999997</v>
      </c>
      <c r="H194" s="502">
        <v>1625</v>
      </c>
      <c r="I194" s="502">
        <v>37685.449999999997</v>
      </c>
    </row>
    <row r="195" spans="1:9">
      <c r="A195" s="500" t="s">
        <v>2116</v>
      </c>
      <c r="B195" s="500" t="s">
        <v>1565</v>
      </c>
      <c r="C195" s="500" t="s">
        <v>2117</v>
      </c>
      <c r="D195" s="501">
        <v>44923</v>
      </c>
      <c r="E195" s="500" t="s">
        <v>2118</v>
      </c>
      <c r="F195" s="502">
        <v>2610</v>
      </c>
      <c r="G195" s="502">
        <v>16274.88</v>
      </c>
      <c r="H195" s="502">
        <v>1350</v>
      </c>
      <c r="I195" s="502">
        <v>17624.88</v>
      </c>
    </row>
    <row r="196" spans="1:9">
      <c r="A196" s="500" t="s">
        <v>2119</v>
      </c>
      <c r="B196" s="500" t="s">
        <v>2120</v>
      </c>
      <c r="C196" s="500" t="s">
        <v>2121</v>
      </c>
      <c r="D196" s="501">
        <v>44958</v>
      </c>
      <c r="E196" s="500" t="s">
        <v>2122</v>
      </c>
      <c r="F196" s="502">
        <v>2430</v>
      </c>
      <c r="G196" s="502">
        <v>24711.91</v>
      </c>
      <c r="H196" s="502">
        <v>5500</v>
      </c>
      <c r="I196" s="502">
        <v>30211.91</v>
      </c>
    </row>
    <row r="197" spans="1:9">
      <c r="A197" s="500" t="s">
        <v>2123</v>
      </c>
      <c r="B197" s="500" t="s">
        <v>1879</v>
      </c>
      <c r="C197" s="500" t="s">
        <v>2124</v>
      </c>
      <c r="D197" s="501">
        <v>45039</v>
      </c>
      <c r="E197" s="500" t="s">
        <v>2125</v>
      </c>
      <c r="F197" s="502">
        <v>200</v>
      </c>
      <c r="G197" s="502">
        <v>2208.85</v>
      </c>
      <c r="H197" s="502">
        <v>3600</v>
      </c>
      <c r="I197" s="502">
        <v>5808.85</v>
      </c>
    </row>
    <row r="198" spans="1:9">
      <c r="A198" s="500" t="s">
        <v>2126</v>
      </c>
      <c r="B198" s="500" t="s">
        <v>2127</v>
      </c>
      <c r="C198" s="500" t="s">
        <v>2128</v>
      </c>
      <c r="D198" s="501">
        <v>45216</v>
      </c>
      <c r="E198" s="500" t="s">
        <v>2129</v>
      </c>
      <c r="F198" s="502">
        <v>23401.71</v>
      </c>
      <c r="G198" s="502">
        <v>93412.07</v>
      </c>
      <c r="H198" s="502">
        <v>30000</v>
      </c>
      <c r="I198" s="502">
        <v>123412.07</v>
      </c>
    </row>
    <row r="199" spans="1:9">
      <c r="A199" s="500" t="s">
        <v>2130</v>
      </c>
      <c r="B199" s="500" t="s">
        <v>2131</v>
      </c>
      <c r="C199" s="500" t="s">
        <v>2132</v>
      </c>
      <c r="D199" s="501">
        <v>45138</v>
      </c>
      <c r="E199" s="500" t="s">
        <v>2133</v>
      </c>
      <c r="F199" s="502">
        <v>1620</v>
      </c>
      <c r="G199" s="502">
        <v>9879.0499999999993</v>
      </c>
      <c r="H199" s="502">
        <v>2800</v>
      </c>
      <c r="I199" s="502">
        <v>12679.05</v>
      </c>
    </row>
    <row r="200" spans="1:9">
      <c r="A200" s="500" t="s">
        <v>2134</v>
      </c>
      <c r="B200" s="500" t="s">
        <v>1742</v>
      </c>
      <c r="C200" s="500" t="s">
        <v>2135</v>
      </c>
      <c r="D200" s="501">
        <v>45360</v>
      </c>
      <c r="E200" s="500" t="s">
        <v>2136</v>
      </c>
      <c r="F200" s="502">
        <v>2596.8000000000002</v>
      </c>
      <c r="G200" s="502">
        <v>39723.93</v>
      </c>
      <c r="H200" s="502">
        <v>0</v>
      </c>
      <c r="I200" s="502">
        <v>39723.93</v>
      </c>
    </row>
    <row r="201" spans="1:9">
      <c r="A201" s="500" t="s">
        <v>2137</v>
      </c>
      <c r="B201" s="500" t="s">
        <v>2138</v>
      </c>
      <c r="C201" s="500" t="s">
        <v>2139</v>
      </c>
      <c r="D201" s="501">
        <v>45205</v>
      </c>
      <c r="E201" s="500" t="s">
        <v>2140</v>
      </c>
      <c r="F201" s="502">
        <v>1620</v>
      </c>
      <c r="G201" s="502">
        <v>12237.27</v>
      </c>
      <c r="H201" s="502">
        <v>1125</v>
      </c>
      <c r="I201" s="502">
        <v>13362.27</v>
      </c>
    </row>
    <row r="202" spans="1:9">
      <c r="A202" s="500" t="s">
        <v>2141</v>
      </c>
      <c r="B202" s="500" t="s">
        <v>2142</v>
      </c>
      <c r="C202" s="500" t="s">
        <v>2143</v>
      </c>
      <c r="D202" s="501">
        <v>45138</v>
      </c>
      <c r="E202" s="500" t="s">
        <v>2144</v>
      </c>
      <c r="F202" s="502">
        <v>9268.48</v>
      </c>
      <c r="G202" s="502">
        <v>53476</v>
      </c>
      <c r="H202" s="502">
        <v>9624.6299999999992</v>
      </c>
      <c r="I202" s="502">
        <v>63100.63</v>
      </c>
    </row>
    <row r="203" spans="1:9">
      <c r="A203" s="500" t="s">
        <v>2145</v>
      </c>
      <c r="B203" s="500" t="s">
        <v>2146</v>
      </c>
      <c r="C203" s="500" t="s">
        <v>2147</v>
      </c>
      <c r="D203" s="501">
        <v>45290</v>
      </c>
      <c r="E203" s="500" t="s">
        <v>2148</v>
      </c>
      <c r="F203" s="502">
        <v>4654.21</v>
      </c>
      <c r="G203" s="502">
        <v>10273.700000000001</v>
      </c>
      <c r="H203" s="502">
        <v>0</v>
      </c>
      <c r="I203" s="502">
        <v>10273.700000000001</v>
      </c>
    </row>
    <row r="204" spans="1:9">
      <c r="A204" s="500" t="s">
        <v>2149</v>
      </c>
      <c r="B204" s="500" t="s">
        <v>2090</v>
      </c>
      <c r="C204" s="500" t="s">
        <v>2150</v>
      </c>
      <c r="D204" s="501">
        <v>45139</v>
      </c>
      <c r="E204" s="500" t="s">
        <v>2151</v>
      </c>
      <c r="F204" s="502">
        <v>338.21</v>
      </c>
      <c r="G204" s="502">
        <v>1263.54</v>
      </c>
      <c r="H204" s="502">
        <v>3921.51</v>
      </c>
      <c r="I204" s="502">
        <v>5185.05</v>
      </c>
    </row>
    <row r="205" spans="1:9">
      <c r="A205" s="500" t="s">
        <v>2152</v>
      </c>
      <c r="B205" s="500" t="s">
        <v>2153</v>
      </c>
      <c r="C205" s="500" t="s">
        <v>2154</v>
      </c>
      <c r="D205" s="501">
        <v>45054</v>
      </c>
      <c r="E205" s="500" t="s">
        <v>2155</v>
      </c>
      <c r="F205" s="502">
        <v>2644.38</v>
      </c>
      <c r="G205" s="502">
        <v>24702.33</v>
      </c>
      <c r="H205" s="502">
        <v>1280</v>
      </c>
      <c r="I205" s="502">
        <v>25982.33</v>
      </c>
    </row>
    <row r="206" spans="1:9">
      <c r="A206" s="500" t="s">
        <v>2156</v>
      </c>
      <c r="B206" s="500" t="s">
        <v>2157</v>
      </c>
      <c r="C206" s="500" t="s">
        <v>2158</v>
      </c>
      <c r="D206" s="501">
        <v>45258</v>
      </c>
      <c r="E206" s="500" t="s">
        <v>2159</v>
      </c>
      <c r="F206" s="502">
        <v>4842.18</v>
      </c>
      <c r="G206" s="502">
        <v>25612.84</v>
      </c>
      <c r="H206" s="502">
        <v>6466.38</v>
      </c>
      <c r="I206" s="502">
        <v>32079.22</v>
      </c>
    </row>
    <row r="207" spans="1:9">
      <c r="A207" s="500" t="s">
        <v>2160</v>
      </c>
      <c r="B207" s="500" t="s">
        <v>2161</v>
      </c>
      <c r="C207" s="500" t="s">
        <v>2162</v>
      </c>
      <c r="D207" s="501">
        <v>45208</v>
      </c>
      <c r="E207" s="500" t="s">
        <v>2163</v>
      </c>
      <c r="F207" s="502">
        <v>32948.5</v>
      </c>
      <c r="G207" s="502">
        <v>157989.72</v>
      </c>
      <c r="H207" s="502">
        <v>60077.37</v>
      </c>
      <c r="I207" s="502">
        <v>218067.09</v>
      </c>
    </row>
    <row r="208" spans="1:9">
      <c r="A208" s="500" t="s">
        <v>2164</v>
      </c>
      <c r="B208" s="500" t="s">
        <v>2165</v>
      </c>
      <c r="C208" s="500" t="s">
        <v>2166</v>
      </c>
      <c r="D208" s="501">
        <v>45236</v>
      </c>
      <c r="E208" s="500" t="s">
        <v>2167</v>
      </c>
      <c r="F208" s="502">
        <v>401</v>
      </c>
      <c r="G208" s="502">
        <v>9457.44</v>
      </c>
      <c r="H208" s="502">
        <v>3412.43</v>
      </c>
      <c r="I208" s="502">
        <v>12869.87</v>
      </c>
    </row>
    <row r="209" spans="1:9">
      <c r="A209" s="500" t="s">
        <v>2168</v>
      </c>
      <c r="B209" s="500" t="s">
        <v>2169</v>
      </c>
      <c r="C209" s="500" t="s">
        <v>2170</v>
      </c>
      <c r="D209" s="501">
        <v>45360</v>
      </c>
      <c r="E209" s="500" t="s">
        <v>2171</v>
      </c>
      <c r="F209" s="502">
        <v>116.25</v>
      </c>
      <c r="G209" s="502">
        <v>254.52</v>
      </c>
      <c r="H209" s="502">
        <v>0</v>
      </c>
      <c r="I209" s="502">
        <v>254.52</v>
      </c>
    </row>
    <row r="210" spans="1:9">
      <c r="A210" s="500" t="s">
        <v>2172</v>
      </c>
      <c r="B210" s="500" t="s">
        <v>2173</v>
      </c>
      <c r="C210" s="500" t="s">
        <v>2174</v>
      </c>
      <c r="D210" s="501">
        <v>45241</v>
      </c>
      <c r="E210" s="500" t="s">
        <v>1578</v>
      </c>
      <c r="F210" s="502">
        <v>1696.2</v>
      </c>
      <c r="G210" s="502">
        <v>39189.08</v>
      </c>
      <c r="H210" s="502">
        <v>55122.38</v>
      </c>
      <c r="I210" s="502">
        <v>94311.46</v>
      </c>
    </row>
    <row r="211" spans="1:9">
      <c r="A211" s="500" t="s">
        <v>2175</v>
      </c>
      <c r="B211" s="500" t="s">
        <v>2173</v>
      </c>
      <c r="C211" s="500" t="s">
        <v>2176</v>
      </c>
      <c r="D211" s="501">
        <v>45241</v>
      </c>
      <c r="E211" s="500" t="s">
        <v>1578</v>
      </c>
      <c r="F211" s="502">
        <v>1696.2</v>
      </c>
      <c r="G211" s="502">
        <v>31732.86</v>
      </c>
      <c r="H211" s="502">
        <v>12110.43</v>
      </c>
      <c r="I211" s="502">
        <v>43843.29</v>
      </c>
    </row>
    <row r="212" spans="1:9">
      <c r="A212" s="500" t="s">
        <v>2177</v>
      </c>
      <c r="B212" s="500" t="s">
        <v>2067</v>
      </c>
      <c r="C212" s="500" t="s">
        <v>2178</v>
      </c>
      <c r="D212" s="501">
        <v>45360</v>
      </c>
      <c r="E212" s="500" t="s">
        <v>2179</v>
      </c>
      <c r="F212" s="502">
        <v>1710</v>
      </c>
      <c r="G212" s="502">
        <v>27823.919999999998</v>
      </c>
      <c r="H212" s="502">
        <v>1393.22</v>
      </c>
      <c r="I212" s="502">
        <v>29217.14</v>
      </c>
    </row>
    <row r="213" spans="1:9">
      <c r="A213" s="500" t="s">
        <v>2180</v>
      </c>
      <c r="B213" s="500" t="s">
        <v>2181</v>
      </c>
      <c r="C213" s="500" t="s">
        <v>2182</v>
      </c>
      <c r="D213" s="501">
        <v>45301</v>
      </c>
      <c r="E213" s="500" t="s">
        <v>2183</v>
      </c>
      <c r="F213" s="502">
        <v>377.25</v>
      </c>
      <c r="G213" s="502">
        <v>4549.28</v>
      </c>
      <c r="H213" s="502">
        <v>6552.06</v>
      </c>
      <c r="I213" s="502">
        <v>11101.34</v>
      </c>
    </row>
    <row r="214" spans="1:9">
      <c r="A214" s="500" t="s">
        <v>2184</v>
      </c>
      <c r="B214" s="500" t="s">
        <v>2185</v>
      </c>
      <c r="C214" s="500" t="s">
        <v>2186</v>
      </c>
      <c r="D214" s="501">
        <v>45405</v>
      </c>
      <c r="E214" s="500" t="s">
        <v>2187</v>
      </c>
      <c r="F214" s="502">
        <v>506.08</v>
      </c>
      <c r="G214" s="502">
        <v>6321.93</v>
      </c>
      <c r="H214" s="502">
        <v>2212.02</v>
      </c>
      <c r="I214" s="502">
        <v>8533.9500000000007</v>
      </c>
    </row>
    <row r="215" spans="1:9">
      <c r="A215" s="500" t="s">
        <v>2188</v>
      </c>
      <c r="B215" s="500" t="s">
        <v>2016</v>
      </c>
      <c r="C215" s="500" t="s">
        <v>2189</v>
      </c>
      <c r="D215" s="501">
        <v>45405</v>
      </c>
      <c r="E215" s="500" t="s">
        <v>2018</v>
      </c>
      <c r="F215" s="502">
        <v>207.48</v>
      </c>
      <c r="G215" s="502">
        <v>7969.68</v>
      </c>
      <c r="H215" s="502">
        <v>0</v>
      </c>
      <c r="I215" s="502">
        <v>7969.68</v>
      </c>
    </row>
    <row r="216" spans="1:9">
      <c r="A216" s="500" t="s">
        <v>2190</v>
      </c>
      <c r="B216" s="500" t="s">
        <v>1503</v>
      </c>
      <c r="C216" s="500" t="s">
        <v>2191</v>
      </c>
      <c r="D216" s="501">
        <v>45483</v>
      </c>
      <c r="E216" s="500" t="s">
        <v>2192</v>
      </c>
      <c r="F216" s="502">
        <v>1737.3</v>
      </c>
      <c r="G216" s="502">
        <v>932.65</v>
      </c>
      <c r="H216" s="502">
        <v>0</v>
      </c>
      <c r="I216" s="502">
        <v>932.65</v>
      </c>
    </row>
    <row r="217" spans="1:9">
      <c r="A217" s="500" t="s">
        <v>2193</v>
      </c>
      <c r="B217" s="500" t="s">
        <v>2194</v>
      </c>
      <c r="C217" s="500" t="s">
        <v>2195</v>
      </c>
      <c r="D217" s="501">
        <v>45489</v>
      </c>
      <c r="E217" s="500" t="s">
        <v>2196</v>
      </c>
      <c r="F217" s="502">
        <v>810</v>
      </c>
      <c r="G217" s="502">
        <v>2821.72</v>
      </c>
      <c r="H217" s="502">
        <v>1662.3</v>
      </c>
      <c r="I217" s="502">
        <v>4484.0200000000004</v>
      </c>
    </row>
    <row r="218" spans="1:9">
      <c r="A218" s="500" t="s">
        <v>2197</v>
      </c>
      <c r="B218" s="500" t="s">
        <v>2161</v>
      </c>
      <c r="C218" s="500" t="s">
        <v>2198</v>
      </c>
      <c r="D218" s="501">
        <v>45457</v>
      </c>
      <c r="E218" s="500" t="s">
        <v>2199</v>
      </c>
      <c r="F218" s="502">
        <v>15000</v>
      </c>
      <c r="G218" s="502">
        <v>23174.32</v>
      </c>
      <c r="H218" s="502">
        <v>4634.8599999999997</v>
      </c>
      <c r="I218" s="502">
        <v>27809.18</v>
      </c>
    </row>
    <row r="219" spans="1:9">
      <c r="A219" s="500" t="s">
        <v>2200</v>
      </c>
      <c r="B219" s="500" t="s">
        <v>1272</v>
      </c>
      <c r="C219" s="500" t="s">
        <v>2201</v>
      </c>
      <c r="D219" s="501">
        <v>45584</v>
      </c>
      <c r="E219" s="500" t="s">
        <v>2202</v>
      </c>
      <c r="F219" s="502">
        <v>82.96</v>
      </c>
      <c r="G219" s="502">
        <v>599.20000000000005</v>
      </c>
      <c r="H219" s="502">
        <v>3.99</v>
      </c>
      <c r="I219" s="502">
        <v>603.19000000000005</v>
      </c>
    </row>
    <row r="220" spans="1:9">
      <c r="A220" s="500" t="s">
        <v>2203</v>
      </c>
      <c r="B220" s="500" t="s">
        <v>1565</v>
      </c>
      <c r="C220" s="500" t="s">
        <v>2204</v>
      </c>
      <c r="D220" s="501">
        <v>45656</v>
      </c>
      <c r="E220" s="500" t="s">
        <v>2205</v>
      </c>
      <c r="F220" s="502">
        <v>1384.21</v>
      </c>
      <c r="G220" s="502">
        <v>97.1</v>
      </c>
      <c r="H220" s="502">
        <v>15.85</v>
      </c>
      <c r="I220" s="502">
        <v>112.95</v>
      </c>
    </row>
    <row r="221" spans="1:9">
      <c r="A221" s="500" t="s">
        <v>2206</v>
      </c>
      <c r="B221" s="500" t="s">
        <v>1470</v>
      </c>
      <c r="C221" s="500" t="s">
        <v>2207</v>
      </c>
      <c r="D221" s="501">
        <v>44215</v>
      </c>
      <c r="E221" s="500" t="s">
        <v>2208</v>
      </c>
      <c r="F221" s="502">
        <v>11418.27</v>
      </c>
      <c r="G221" s="502">
        <v>2099.4299999999998</v>
      </c>
      <c r="H221" s="502">
        <v>127.61</v>
      </c>
      <c r="I221" s="502">
        <v>2227.04</v>
      </c>
    </row>
    <row r="222" spans="1:9">
      <c r="A222" s="500" t="s">
        <v>2209</v>
      </c>
      <c r="B222" s="500" t="s">
        <v>1627</v>
      </c>
      <c r="C222" s="500" t="s">
        <v>2210</v>
      </c>
      <c r="D222" s="501">
        <v>37246</v>
      </c>
      <c r="E222" s="500" t="s">
        <v>2211</v>
      </c>
      <c r="F222" s="502">
        <v>21730</v>
      </c>
      <c r="G222" s="502">
        <v>0</v>
      </c>
      <c r="H222" s="502">
        <v>0</v>
      </c>
      <c r="I222" s="502">
        <v>0</v>
      </c>
    </row>
    <row r="223" spans="1:9">
      <c r="A223" s="500" t="s">
        <v>2212</v>
      </c>
      <c r="B223" s="500" t="s">
        <v>2213</v>
      </c>
      <c r="C223" s="500" t="s">
        <v>2214</v>
      </c>
      <c r="D223" s="501">
        <v>37246</v>
      </c>
      <c r="E223" s="500" t="s">
        <v>2215</v>
      </c>
      <c r="F223" s="502">
        <v>21566.080000000002</v>
      </c>
      <c r="G223" s="502">
        <v>0</v>
      </c>
      <c r="H223" s="502">
        <v>0</v>
      </c>
      <c r="I223" s="502">
        <v>0</v>
      </c>
    </row>
    <row r="224" spans="1:9">
      <c r="A224" s="500" t="s">
        <v>2216</v>
      </c>
      <c r="B224" s="500" t="s">
        <v>1453</v>
      </c>
      <c r="C224" s="500" t="s">
        <v>2217</v>
      </c>
      <c r="D224" s="501">
        <v>24471</v>
      </c>
      <c r="E224" s="500" t="s">
        <v>1436</v>
      </c>
      <c r="F224" s="502">
        <v>191.14</v>
      </c>
      <c r="G224" s="502">
        <v>68.680000000000007</v>
      </c>
      <c r="H224" s="502">
        <v>13.74</v>
      </c>
      <c r="I224" s="502">
        <v>82.42</v>
      </c>
    </row>
    <row r="225" spans="1:9">
      <c r="A225" s="500" t="s">
        <v>2218</v>
      </c>
      <c r="B225" s="500" t="s">
        <v>2219</v>
      </c>
      <c r="C225" s="500" t="s">
        <v>2220</v>
      </c>
      <c r="D225" s="501">
        <v>42206</v>
      </c>
      <c r="E225" s="500" t="s">
        <v>2221</v>
      </c>
      <c r="F225" s="502">
        <v>6368.86</v>
      </c>
      <c r="G225" s="502">
        <v>17941.060000000001</v>
      </c>
      <c r="H225" s="502">
        <v>42679.03</v>
      </c>
      <c r="I225" s="502">
        <v>60620.09</v>
      </c>
    </row>
    <row r="226" spans="1:9">
      <c r="A226" s="500" t="s">
        <v>2222</v>
      </c>
      <c r="B226" s="500" t="s">
        <v>1664</v>
      </c>
      <c r="C226" s="500" t="s">
        <v>2223</v>
      </c>
      <c r="D226" s="501">
        <v>40165</v>
      </c>
      <c r="E226" s="500" t="s">
        <v>2224</v>
      </c>
      <c r="F226" s="502">
        <v>0</v>
      </c>
      <c r="G226" s="502">
        <v>0</v>
      </c>
      <c r="H226" s="502">
        <v>717.66</v>
      </c>
      <c r="I226" s="502">
        <v>717.66</v>
      </c>
    </row>
    <row r="227" spans="1:9">
      <c r="A227" s="500" t="s">
        <v>2225</v>
      </c>
      <c r="B227" s="500" t="s">
        <v>2226</v>
      </c>
      <c r="C227" s="500" t="s">
        <v>2227</v>
      </c>
      <c r="D227" s="501">
        <v>32887</v>
      </c>
      <c r="E227" s="500" t="s">
        <v>2228</v>
      </c>
      <c r="F227" s="502">
        <v>72</v>
      </c>
      <c r="G227" s="502">
        <v>0</v>
      </c>
      <c r="H227" s="502">
        <v>0</v>
      </c>
      <c r="I227" s="502">
        <v>0</v>
      </c>
    </row>
    <row r="228" spans="1:9">
      <c r="A228" s="500" t="s">
        <v>2229</v>
      </c>
      <c r="B228" s="500" t="s">
        <v>2230</v>
      </c>
      <c r="C228" s="500" t="s">
        <v>2231</v>
      </c>
      <c r="D228" s="501">
        <v>39289</v>
      </c>
      <c r="E228" s="500" t="s">
        <v>2232</v>
      </c>
      <c r="F228" s="502">
        <v>52.7</v>
      </c>
      <c r="G228" s="502">
        <v>0</v>
      </c>
      <c r="H228" s="502">
        <v>0</v>
      </c>
      <c r="I228" s="502">
        <v>0</v>
      </c>
    </row>
    <row r="229" spans="1:9">
      <c r="A229" s="500" t="s">
        <v>2233</v>
      </c>
      <c r="B229" s="500" t="s">
        <v>1565</v>
      </c>
      <c r="C229" s="500" t="s">
        <v>2234</v>
      </c>
      <c r="D229" s="501">
        <v>44582</v>
      </c>
      <c r="E229" s="500" t="s">
        <v>2235</v>
      </c>
      <c r="F229" s="502">
        <v>2796.5</v>
      </c>
      <c r="G229" s="502">
        <v>7921.7</v>
      </c>
      <c r="H229" s="502">
        <v>1234.5999999999999</v>
      </c>
      <c r="I229" s="502">
        <v>9156.2999999999993</v>
      </c>
    </row>
    <row r="230" spans="1:9">
      <c r="A230" s="500" t="s">
        <v>2236</v>
      </c>
      <c r="B230" s="500" t="s">
        <v>2237</v>
      </c>
      <c r="C230" s="500" t="s">
        <v>2238</v>
      </c>
      <c r="D230" s="501">
        <v>44743</v>
      </c>
      <c r="E230" s="500" t="s">
        <v>1831</v>
      </c>
      <c r="F230" s="502">
        <v>146.5</v>
      </c>
      <c r="G230" s="502">
        <v>5735.15</v>
      </c>
      <c r="H230" s="502">
        <v>500</v>
      </c>
      <c r="I230" s="502">
        <v>6235.15</v>
      </c>
    </row>
    <row r="231" spans="1:9">
      <c r="A231" s="500" t="s">
        <v>2239</v>
      </c>
      <c r="B231" s="500" t="s">
        <v>2240</v>
      </c>
      <c r="C231" s="500" t="s">
        <v>2241</v>
      </c>
      <c r="D231" s="501">
        <v>44744</v>
      </c>
      <c r="E231" s="500" t="s">
        <v>2242</v>
      </c>
      <c r="F231" s="502">
        <v>19.5</v>
      </c>
      <c r="G231" s="502">
        <v>694.79</v>
      </c>
      <c r="H231" s="502">
        <v>8.61</v>
      </c>
      <c r="I231" s="502">
        <v>703.4</v>
      </c>
    </row>
    <row r="232" spans="1:9">
      <c r="A232" s="500" t="s">
        <v>2243</v>
      </c>
      <c r="B232" s="500" t="s">
        <v>1565</v>
      </c>
      <c r="C232" s="500" t="s">
        <v>2244</v>
      </c>
      <c r="D232" s="501">
        <v>44694</v>
      </c>
      <c r="E232" s="500" t="s">
        <v>1795</v>
      </c>
      <c r="F232" s="502">
        <v>45</v>
      </c>
      <c r="G232" s="502">
        <v>205.74</v>
      </c>
      <c r="H232" s="502">
        <v>41.15</v>
      </c>
      <c r="I232" s="502">
        <v>246.89</v>
      </c>
    </row>
    <row r="233" spans="1:9">
      <c r="A233" s="500" t="s">
        <v>2245</v>
      </c>
      <c r="B233" s="500" t="s">
        <v>2246</v>
      </c>
      <c r="C233" s="500" t="s">
        <v>2247</v>
      </c>
      <c r="D233" s="501">
        <v>44751</v>
      </c>
      <c r="E233" s="500" t="s">
        <v>2248</v>
      </c>
      <c r="F233" s="502">
        <v>29.86</v>
      </c>
      <c r="G233" s="502">
        <v>1063.94</v>
      </c>
      <c r="H233" s="502">
        <v>13.19</v>
      </c>
      <c r="I233" s="502">
        <v>1077.1300000000001</v>
      </c>
    </row>
    <row r="234" spans="1:9">
      <c r="A234" s="500" t="s">
        <v>2249</v>
      </c>
      <c r="B234" s="500" t="s">
        <v>2250</v>
      </c>
      <c r="C234" s="500" t="s">
        <v>2251</v>
      </c>
      <c r="D234" s="501">
        <v>44784</v>
      </c>
      <c r="E234" s="500" t="s">
        <v>2252</v>
      </c>
      <c r="F234" s="502">
        <v>1100</v>
      </c>
      <c r="G234" s="502">
        <v>4399.82</v>
      </c>
      <c r="H234" s="502">
        <v>767.69</v>
      </c>
      <c r="I234" s="502">
        <v>5167.51</v>
      </c>
    </row>
    <row r="235" spans="1:9">
      <c r="A235" s="500" t="s">
        <v>2253</v>
      </c>
      <c r="B235" s="500" t="s">
        <v>2254</v>
      </c>
      <c r="C235" s="500" t="s">
        <v>2255</v>
      </c>
      <c r="D235" s="501">
        <v>44763</v>
      </c>
      <c r="E235" s="500" t="s">
        <v>2256</v>
      </c>
      <c r="F235" s="502">
        <v>14</v>
      </c>
      <c r="G235" s="502">
        <v>64.010000000000005</v>
      </c>
      <c r="H235" s="502">
        <v>64.010000000000005</v>
      </c>
      <c r="I235" s="502">
        <v>128.02000000000001</v>
      </c>
    </row>
    <row r="236" spans="1:9">
      <c r="A236" s="500" t="s">
        <v>2257</v>
      </c>
      <c r="B236" s="500" t="s">
        <v>2258</v>
      </c>
      <c r="C236" s="500" t="s">
        <v>2259</v>
      </c>
      <c r="D236" s="501">
        <v>44785</v>
      </c>
      <c r="E236" s="500" t="s">
        <v>2260</v>
      </c>
      <c r="F236" s="502">
        <v>146.5</v>
      </c>
      <c r="G236" s="502">
        <v>5724.75</v>
      </c>
      <c r="H236" s="502">
        <v>1004.84</v>
      </c>
      <c r="I236" s="502">
        <v>6729.59</v>
      </c>
    </row>
    <row r="237" spans="1:9">
      <c r="A237" s="500" t="s">
        <v>2261</v>
      </c>
      <c r="B237" s="500" t="s">
        <v>2262</v>
      </c>
      <c r="C237" s="500" t="s">
        <v>2263</v>
      </c>
      <c r="D237" s="501">
        <v>45043</v>
      </c>
      <c r="E237" s="500" t="s">
        <v>2264</v>
      </c>
      <c r="F237" s="502">
        <v>85.79</v>
      </c>
      <c r="G237" s="502">
        <v>10738.72</v>
      </c>
      <c r="H237" s="502">
        <v>5339.6</v>
      </c>
      <c r="I237" s="502">
        <v>16078.32</v>
      </c>
    </row>
    <row r="238" spans="1:9">
      <c r="A238" s="500" t="s">
        <v>2265</v>
      </c>
      <c r="B238" s="500" t="s">
        <v>2266</v>
      </c>
      <c r="C238" s="500" t="s">
        <v>2267</v>
      </c>
      <c r="D238" s="501">
        <v>45083</v>
      </c>
      <c r="E238" s="500" t="s">
        <v>2268</v>
      </c>
      <c r="F238" s="502">
        <v>12.11</v>
      </c>
      <c r="G238" s="502">
        <v>2208.59</v>
      </c>
      <c r="H238" s="502">
        <v>1322.25</v>
      </c>
      <c r="I238" s="502">
        <v>3530.84</v>
      </c>
    </row>
    <row r="239" spans="1:9">
      <c r="A239" s="500" t="s">
        <v>2269</v>
      </c>
      <c r="B239" s="500" t="s">
        <v>2270</v>
      </c>
      <c r="C239" s="500" t="s">
        <v>2271</v>
      </c>
      <c r="D239" s="501">
        <v>44946</v>
      </c>
      <c r="E239" s="500" t="s">
        <v>2272</v>
      </c>
      <c r="F239" s="502">
        <v>130</v>
      </c>
      <c r="G239" s="502">
        <v>5090.12</v>
      </c>
      <c r="H239" s="502">
        <v>73.14</v>
      </c>
      <c r="I239" s="502">
        <v>5163.26</v>
      </c>
    </row>
    <row r="240" spans="1:9">
      <c r="A240" s="500" t="s">
        <v>2273</v>
      </c>
      <c r="B240" s="500" t="s">
        <v>2274</v>
      </c>
      <c r="C240" s="500" t="s">
        <v>2275</v>
      </c>
      <c r="D240" s="501">
        <v>45080</v>
      </c>
      <c r="E240" s="500" t="s">
        <v>2276</v>
      </c>
      <c r="F240" s="502">
        <v>9.27</v>
      </c>
      <c r="G240" s="502">
        <v>1690.63</v>
      </c>
      <c r="H240" s="502">
        <v>1200</v>
      </c>
      <c r="I240" s="502">
        <v>2890.63</v>
      </c>
    </row>
    <row r="241" spans="1:9">
      <c r="A241" s="500" t="s">
        <v>2277</v>
      </c>
      <c r="B241" s="500" t="s">
        <v>2278</v>
      </c>
      <c r="C241" s="500" t="s">
        <v>2279</v>
      </c>
      <c r="D241" s="501">
        <v>44989</v>
      </c>
      <c r="E241" s="500" t="s">
        <v>2280</v>
      </c>
      <c r="F241" s="502">
        <v>20.7</v>
      </c>
      <c r="G241" s="502">
        <v>726.56</v>
      </c>
      <c r="H241" s="502">
        <v>9.1300000000000008</v>
      </c>
      <c r="I241" s="502">
        <v>735.69</v>
      </c>
    </row>
    <row r="242" spans="1:9">
      <c r="A242" s="500" t="s">
        <v>2281</v>
      </c>
      <c r="B242" s="500" t="s">
        <v>2282</v>
      </c>
      <c r="C242" s="500" t="s">
        <v>2283</v>
      </c>
      <c r="D242" s="501">
        <v>45059</v>
      </c>
      <c r="E242" s="500" t="s">
        <v>2284</v>
      </c>
      <c r="F242" s="502">
        <v>262.98</v>
      </c>
      <c r="G242" s="502">
        <v>956.89</v>
      </c>
      <c r="H242" s="502">
        <v>200</v>
      </c>
      <c r="I242" s="502">
        <v>1156.8900000000001</v>
      </c>
    </row>
    <row r="243" spans="1:9">
      <c r="A243" s="500" t="s">
        <v>2285</v>
      </c>
      <c r="B243" s="500" t="s">
        <v>2286</v>
      </c>
      <c r="C243" s="500" t="s">
        <v>2287</v>
      </c>
      <c r="D243" s="501">
        <v>45078</v>
      </c>
      <c r="E243" s="500" t="s">
        <v>2288</v>
      </c>
      <c r="F243" s="502">
        <v>10.29</v>
      </c>
      <c r="G243" s="502">
        <v>1876.65</v>
      </c>
      <c r="H243" s="502">
        <v>1337.74</v>
      </c>
      <c r="I243" s="502">
        <v>3214.39</v>
      </c>
    </row>
    <row r="244" spans="1:9">
      <c r="A244" s="500" t="s">
        <v>2289</v>
      </c>
      <c r="B244" s="500" t="s">
        <v>1272</v>
      </c>
      <c r="C244" s="500" t="s">
        <v>2290</v>
      </c>
      <c r="D244" s="501">
        <v>45023</v>
      </c>
      <c r="E244" s="500" t="s">
        <v>2291</v>
      </c>
      <c r="F244" s="502">
        <v>28.8</v>
      </c>
      <c r="G244" s="502">
        <v>389.97</v>
      </c>
      <c r="H244" s="502">
        <v>389.97</v>
      </c>
      <c r="I244" s="502">
        <v>779.94</v>
      </c>
    </row>
    <row r="245" spans="1:9">
      <c r="A245" s="500" t="s">
        <v>2292</v>
      </c>
      <c r="B245" s="500" t="s">
        <v>1470</v>
      </c>
      <c r="C245" s="500" t="s">
        <v>2293</v>
      </c>
      <c r="D245" s="501">
        <v>45121</v>
      </c>
      <c r="E245" s="500" t="s">
        <v>2294</v>
      </c>
      <c r="F245" s="502">
        <v>2624</v>
      </c>
      <c r="G245" s="502">
        <v>5795.35</v>
      </c>
      <c r="H245" s="502">
        <v>1159.07</v>
      </c>
      <c r="I245" s="502">
        <v>6954.42</v>
      </c>
    </row>
    <row r="246" spans="1:9">
      <c r="A246" s="500" t="s">
        <v>2295</v>
      </c>
      <c r="B246" s="500" t="s">
        <v>2296</v>
      </c>
      <c r="C246" s="500" t="s">
        <v>2297</v>
      </c>
      <c r="D246" s="501">
        <v>45375</v>
      </c>
      <c r="E246" s="500" t="s">
        <v>2298</v>
      </c>
      <c r="F246" s="502">
        <v>4306.5600000000004</v>
      </c>
      <c r="G246" s="502">
        <v>17635.71</v>
      </c>
      <c r="H246" s="502">
        <v>8154.21</v>
      </c>
      <c r="I246" s="502">
        <v>25789.919999999998</v>
      </c>
    </row>
    <row r="247" spans="1:9">
      <c r="A247" s="500" t="s">
        <v>2299</v>
      </c>
      <c r="B247" s="500" t="s">
        <v>2300</v>
      </c>
      <c r="C247" s="500" t="s">
        <v>2301</v>
      </c>
      <c r="D247" s="501">
        <v>45117</v>
      </c>
      <c r="E247" s="500" t="s">
        <v>2302</v>
      </c>
      <c r="F247" s="502">
        <v>500</v>
      </c>
      <c r="G247" s="502">
        <v>3844.04</v>
      </c>
      <c r="H247" s="502">
        <v>1938.6</v>
      </c>
      <c r="I247" s="502">
        <v>5782.64</v>
      </c>
    </row>
    <row r="248" spans="1:9">
      <c r="A248" s="500" t="s">
        <v>2303</v>
      </c>
      <c r="B248" s="500" t="s">
        <v>2304</v>
      </c>
      <c r="C248" s="500" t="s">
        <v>2305</v>
      </c>
      <c r="D248" s="501">
        <v>45090</v>
      </c>
      <c r="E248" s="500" t="s">
        <v>1466</v>
      </c>
      <c r="F248" s="502">
        <v>36.83</v>
      </c>
      <c r="G248" s="502">
        <v>2496.63</v>
      </c>
      <c r="H248" s="502">
        <v>104.26</v>
      </c>
      <c r="I248" s="502">
        <v>2600.89</v>
      </c>
    </row>
    <row r="249" spans="1:9">
      <c r="A249" s="500" t="s">
        <v>2306</v>
      </c>
      <c r="B249" s="500" t="s">
        <v>2258</v>
      </c>
      <c r="C249" s="500" t="s">
        <v>2307</v>
      </c>
      <c r="D249" s="501">
        <v>45077</v>
      </c>
      <c r="E249" s="500" t="s">
        <v>2260</v>
      </c>
      <c r="F249" s="502">
        <v>14</v>
      </c>
      <c r="G249" s="502">
        <v>1314.04</v>
      </c>
      <c r="H249" s="502">
        <v>7.1</v>
      </c>
      <c r="I249" s="502">
        <v>1321.14</v>
      </c>
    </row>
    <row r="250" spans="1:9">
      <c r="A250" s="500" t="s">
        <v>2308</v>
      </c>
      <c r="B250" s="500" t="s">
        <v>2309</v>
      </c>
      <c r="C250" s="500" t="s">
        <v>2310</v>
      </c>
      <c r="D250" s="501">
        <v>45133</v>
      </c>
      <c r="E250" s="500" t="s">
        <v>2311</v>
      </c>
      <c r="F250" s="502">
        <v>8</v>
      </c>
      <c r="G250" s="502">
        <v>1277.24</v>
      </c>
      <c r="H250" s="502">
        <v>240</v>
      </c>
      <c r="I250" s="502">
        <v>1517.24</v>
      </c>
    </row>
    <row r="251" spans="1:9">
      <c r="A251" s="500" t="s">
        <v>2312</v>
      </c>
      <c r="B251" s="500" t="s">
        <v>2282</v>
      </c>
      <c r="C251" s="500" t="s">
        <v>2313</v>
      </c>
      <c r="D251" s="501">
        <v>45059</v>
      </c>
      <c r="E251" s="500" t="s">
        <v>2314</v>
      </c>
      <c r="F251" s="502">
        <v>11155.78</v>
      </c>
      <c r="G251" s="502">
        <v>39020.089999999997</v>
      </c>
      <c r="H251" s="502">
        <v>4437.6000000000004</v>
      </c>
      <c r="I251" s="502">
        <v>43457.69</v>
      </c>
    </row>
    <row r="252" spans="1:9">
      <c r="A252" s="500" t="s">
        <v>2315</v>
      </c>
      <c r="B252" s="500" t="s">
        <v>2316</v>
      </c>
      <c r="C252" s="500" t="s">
        <v>2317</v>
      </c>
      <c r="D252" s="501">
        <v>45114</v>
      </c>
      <c r="E252" s="500" t="s">
        <v>2318</v>
      </c>
      <c r="F252" s="502">
        <v>1728</v>
      </c>
      <c r="G252" s="502">
        <v>19819.43</v>
      </c>
      <c r="H252" s="502">
        <v>11918.29</v>
      </c>
      <c r="I252" s="502">
        <v>31737.72</v>
      </c>
    </row>
    <row r="253" spans="1:9">
      <c r="A253" s="500" t="s">
        <v>2319</v>
      </c>
      <c r="B253" s="500" t="s">
        <v>1587</v>
      </c>
      <c r="C253" s="500" t="s">
        <v>2320</v>
      </c>
      <c r="D253" s="501">
        <v>45094</v>
      </c>
      <c r="E253" s="500" t="s">
        <v>2321</v>
      </c>
      <c r="F253" s="502">
        <v>9289</v>
      </c>
      <c r="G253" s="502">
        <v>54467.28</v>
      </c>
      <c r="H253" s="502">
        <v>5968.02</v>
      </c>
      <c r="I253" s="502">
        <v>60435.3</v>
      </c>
    </row>
    <row r="254" spans="1:9">
      <c r="A254" s="500" t="s">
        <v>2322</v>
      </c>
      <c r="B254" s="500" t="s">
        <v>1716</v>
      </c>
      <c r="C254" s="500" t="s">
        <v>2323</v>
      </c>
      <c r="D254" s="501">
        <v>45189</v>
      </c>
      <c r="E254" s="500" t="s">
        <v>2324</v>
      </c>
      <c r="F254" s="502">
        <v>5083</v>
      </c>
      <c r="G254" s="502">
        <v>37894.01</v>
      </c>
      <c r="H254" s="502">
        <v>2244.04</v>
      </c>
      <c r="I254" s="502">
        <v>40138.050000000003</v>
      </c>
    </row>
    <row r="255" spans="1:9">
      <c r="A255" s="500" t="s">
        <v>2325</v>
      </c>
      <c r="B255" s="500" t="s">
        <v>2326</v>
      </c>
      <c r="C255" s="500" t="s">
        <v>2327</v>
      </c>
      <c r="D255" s="501">
        <v>45254</v>
      </c>
      <c r="E255" s="500" t="s">
        <v>2328</v>
      </c>
      <c r="F255" s="502">
        <v>12.42</v>
      </c>
      <c r="G255" s="502">
        <v>1259.8800000000001</v>
      </c>
      <c r="H255" s="502">
        <v>1200</v>
      </c>
      <c r="I255" s="502">
        <v>2459.88</v>
      </c>
    </row>
    <row r="256" spans="1:9">
      <c r="A256" s="500" t="s">
        <v>2329</v>
      </c>
      <c r="B256" s="500" t="s">
        <v>2330</v>
      </c>
      <c r="C256" s="500" t="s">
        <v>2331</v>
      </c>
      <c r="D256" s="501">
        <v>45182</v>
      </c>
      <c r="E256" s="500" t="s">
        <v>2332</v>
      </c>
      <c r="F256" s="502">
        <v>1.7</v>
      </c>
      <c r="G256" s="502">
        <v>13.13</v>
      </c>
      <c r="H256" s="502">
        <v>360</v>
      </c>
      <c r="I256" s="502">
        <v>373.13</v>
      </c>
    </row>
    <row r="257" spans="1:9">
      <c r="A257" s="500" t="s">
        <v>2333</v>
      </c>
      <c r="B257" s="500" t="s">
        <v>2334</v>
      </c>
      <c r="C257" s="500" t="s">
        <v>2335</v>
      </c>
      <c r="D257" s="501">
        <v>45224</v>
      </c>
      <c r="E257" s="500" t="s">
        <v>2336</v>
      </c>
      <c r="F257" s="502">
        <v>300.45999999999998</v>
      </c>
      <c r="G257" s="502">
        <v>9983.91</v>
      </c>
      <c r="H257" s="502">
        <v>2773.76</v>
      </c>
      <c r="I257" s="502">
        <v>12757.67</v>
      </c>
    </row>
    <row r="258" spans="1:9">
      <c r="A258" s="500" t="s">
        <v>2337</v>
      </c>
      <c r="B258" s="500" t="s">
        <v>1664</v>
      </c>
      <c r="C258" s="500" t="s">
        <v>2338</v>
      </c>
      <c r="D258" s="501">
        <v>45252</v>
      </c>
      <c r="E258" s="500" t="s">
        <v>2339</v>
      </c>
      <c r="F258" s="502">
        <v>28050</v>
      </c>
      <c r="G258" s="502">
        <v>37312.870000000003</v>
      </c>
      <c r="H258" s="502">
        <v>7462.57</v>
      </c>
      <c r="I258" s="502">
        <v>44775.44</v>
      </c>
    </row>
    <row r="259" spans="1:9">
      <c r="A259" s="500" t="s">
        <v>2340</v>
      </c>
      <c r="B259" s="500" t="s">
        <v>2341</v>
      </c>
      <c r="C259" s="500" t="s">
        <v>2342</v>
      </c>
      <c r="D259" s="501">
        <v>45261</v>
      </c>
      <c r="E259" s="500" t="s">
        <v>2343</v>
      </c>
      <c r="F259" s="502">
        <v>1620</v>
      </c>
      <c r="G259" s="502">
        <v>19776.37</v>
      </c>
      <c r="H259" s="502">
        <v>1562.84</v>
      </c>
      <c r="I259" s="502">
        <v>21339.21</v>
      </c>
    </row>
    <row r="260" spans="1:9">
      <c r="A260" s="500" t="s">
        <v>2344</v>
      </c>
      <c r="B260" s="500" t="s">
        <v>2345</v>
      </c>
      <c r="C260" s="500" t="s">
        <v>2346</v>
      </c>
      <c r="D260" s="501">
        <v>45292</v>
      </c>
      <c r="E260" s="500" t="s">
        <v>2347</v>
      </c>
      <c r="F260" s="502">
        <v>146.5</v>
      </c>
      <c r="G260" s="502">
        <v>5215.3999999999996</v>
      </c>
      <c r="H260" s="502">
        <v>500</v>
      </c>
      <c r="I260" s="502">
        <v>5715.4</v>
      </c>
    </row>
    <row r="261" spans="1:9">
      <c r="A261" s="500" t="s">
        <v>2348</v>
      </c>
      <c r="B261" s="500" t="s">
        <v>2349</v>
      </c>
      <c r="C261" s="500" t="s">
        <v>2350</v>
      </c>
      <c r="D261" s="501">
        <v>45324</v>
      </c>
      <c r="E261" s="500" t="s">
        <v>2351</v>
      </c>
      <c r="F261" s="502">
        <v>2000</v>
      </c>
      <c r="G261" s="502">
        <v>5134.47</v>
      </c>
      <c r="H261" s="502">
        <v>3080.68</v>
      </c>
      <c r="I261" s="502">
        <v>8215.15</v>
      </c>
    </row>
    <row r="262" spans="1:9">
      <c r="A262" s="500" t="s">
        <v>2352</v>
      </c>
      <c r="B262" s="500" t="s">
        <v>2353</v>
      </c>
      <c r="C262" s="500" t="s">
        <v>2354</v>
      </c>
      <c r="D262" s="501">
        <v>45321</v>
      </c>
      <c r="E262" s="500" t="s">
        <v>2355</v>
      </c>
      <c r="F262" s="502">
        <v>29.74</v>
      </c>
      <c r="G262" s="502">
        <v>125.2</v>
      </c>
      <c r="H262" s="502">
        <v>25.04</v>
      </c>
      <c r="I262" s="502">
        <v>150.24</v>
      </c>
    </row>
    <row r="263" spans="1:9">
      <c r="A263" s="500" t="s">
        <v>2356</v>
      </c>
      <c r="B263" s="500" t="s">
        <v>1544</v>
      </c>
      <c r="C263" s="500" t="s">
        <v>2357</v>
      </c>
      <c r="D263" s="501">
        <v>45256</v>
      </c>
      <c r="E263" s="500" t="s">
        <v>2358</v>
      </c>
      <c r="F263" s="502">
        <v>780</v>
      </c>
      <c r="G263" s="502">
        <v>2194.29</v>
      </c>
      <c r="H263" s="502">
        <v>438.86</v>
      </c>
      <c r="I263" s="502">
        <v>2633.15</v>
      </c>
    </row>
    <row r="264" spans="1:9">
      <c r="A264" s="500" t="s">
        <v>2359</v>
      </c>
      <c r="B264" s="500" t="s">
        <v>2360</v>
      </c>
      <c r="C264" s="500" t="s">
        <v>2361</v>
      </c>
      <c r="D264" s="501">
        <v>45315</v>
      </c>
      <c r="E264" s="500" t="s">
        <v>2362</v>
      </c>
      <c r="F264" s="502">
        <v>0</v>
      </c>
      <c r="G264" s="502">
        <v>2108.7399999999998</v>
      </c>
      <c r="H264" s="502">
        <v>87.98</v>
      </c>
      <c r="I264" s="502">
        <v>2196.7199999999998</v>
      </c>
    </row>
    <row r="265" spans="1:9" ht="21">
      <c r="A265" s="500" t="s">
        <v>2363</v>
      </c>
      <c r="B265" s="500" t="s">
        <v>2127</v>
      </c>
      <c r="C265" s="503" t="s">
        <v>2364</v>
      </c>
      <c r="D265" s="501">
        <v>45313</v>
      </c>
      <c r="E265" s="500" t="s">
        <v>2365</v>
      </c>
      <c r="F265" s="502">
        <v>7261.03</v>
      </c>
      <c r="G265" s="502">
        <v>12741.56</v>
      </c>
      <c r="H265" s="502">
        <v>2548.31</v>
      </c>
      <c r="I265" s="502">
        <v>15289.87</v>
      </c>
    </row>
    <row r="266" spans="1:9">
      <c r="A266" s="500" t="s">
        <v>2366</v>
      </c>
      <c r="B266" s="500" t="s">
        <v>2367</v>
      </c>
      <c r="C266" s="500" t="s">
        <v>2368</v>
      </c>
      <c r="D266" s="501">
        <v>45386</v>
      </c>
      <c r="E266" s="500" t="s">
        <v>2369</v>
      </c>
      <c r="F266" s="502">
        <v>146.5</v>
      </c>
      <c r="G266" s="502">
        <v>3613.79</v>
      </c>
      <c r="H266" s="502">
        <v>371.59</v>
      </c>
      <c r="I266" s="502">
        <v>3985.38</v>
      </c>
    </row>
    <row r="267" spans="1:9">
      <c r="A267" s="500" t="s">
        <v>2370</v>
      </c>
      <c r="B267" s="500" t="s">
        <v>2371</v>
      </c>
      <c r="C267" s="500" t="s">
        <v>2372</v>
      </c>
      <c r="D267" s="501">
        <v>45370</v>
      </c>
      <c r="E267" s="500" t="s">
        <v>2373</v>
      </c>
      <c r="F267" s="502">
        <v>112</v>
      </c>
      <c r="G267" s="502">
        <v>239.17</v>
      </c>
      <c r="H267" s="502">
        <v>0</v>
      </c>
      <c r="I267" s="502">
        <v>239.17</v>
      </c>
    </row>
    <row r="268" spans="1:9">
      <c r="A268" s="500" t="s">
        <v>2374</v>
      </c>
      <c r="B268" s="500" t="s">
        <v>2375</v>
      </c>
      <c r="C268" s="500" t="s">
        <v>2247</v>
      </c>
      <c r="D268" s="501">
        <v>45457</v>
      </c>
      <c r="E268" s="500" t="s">
        <v>2376</v>
      </c>
      <c r="F268" s="502">
        <v>45.84</v>
      </c>
      <c r="G268" s="502">
        <v>824.83</v>
      </c>
      <c r="H268" s="502">
        <v>4.7</v>
      </c>
      <c r="I268" s="502">
        <v>829.53</v>
      </c>
    </row>
    <row r="269" spans="1:9">
      <c r="A269" s="500" t="s">
        <v>2377</v>
      </c>
      <c r="B269" s="500" t="s">
        <v>2378</v>
      </c>
      <c r="C269" s="500" t="s">
        <v>2379</v>
      </c>
      <c r="D269" s="501">
        <v>45353</v>
      </c>
      <c r="E269" s="500" t="s">
        <v>2380</v>
      </c>
      <c r="F269" s="502">
        <v>18.170000000000002</v>
      </c>
      <c r="G269" s="502">
        <v>1026.43</v>
      </c>
      <c r="H269" s="502">
        <v>42.86</v>
      </c>
      <c r="I269" s="502">
        <v>1069.29</v>
      </c>
    </row>
    <row r="270" spans="1:9">
      <c r="A270" s="500" t="s">
        <v>2381</v>
      </c>
      <c r="B270" s="500" t="s">
        <v>2382</v>
      </c>
      <c r="C270" s="500" t="s">
        <v>2379</v>
      </c>
      <c r="D270" s="501">
        <v>45359</v>
      </c>
      <c r="E270" s="500" t="s">
        <v>2383</v>
      </c>
      <c r="F270" s="502">
        <v>18.22</v>
      </c>
      <c r="G270" s="502">
        <v>1009.01</v>
      </c>
      <c r="H270" s="502">
        <v>42.14</v>
      </c>
      <c r="I270" s="502">
        <v>1051.1500000000001</v>
      </c>
    </row>
    <row r="271" spans="1:9">
      <c r="A271" s="500" t="s">
        <v>2384</v>
      </c>
      <c r="B271" s="500" t="s">
        <v>2385</v>
      </c>
      <c r="C271" s="500" t="s">
        <v>2386</v>
      </c>
      <c r="D271" s="501">
        <v>45433</v>
      </c>
      <c r="E271" s="500" t="s">
        <v>2387</v>
      </c>
      <c r="F271" s="502">
        <v>11.02</v>
      </c>
      <c r="G271" s="502">
        <v>1213.1400000000001</v>
      </c>
      <c r="H271" s="502">
        <v>802.97</v>
      </c>
      <c r="I271" s="502">
        <v>2016.11</v>
      </c>
    </row>
    <row r="272" spans="1:9">
      <c r="A272" s="500" t="s">
        <v>2388</v>
      </c>
      <c r="B272" s="500" t="s">
        <v>1470</v>
      </c>
      <c r="C272" s="500" t="s">
        <v>2389</v>
      </c>
      <c r="D272" s="501">
        <v>45455</v>
      </c>
      <c r="E272" s="500" t="s">
        <v>2390</v>
      </c>
      <c r="F272" s="502">
        <v>282</v>
      </c>
      <c r="G272" s="502">
        <v>231.13</v>
      </c>
      <c r="H272" s="502">
        <v>46.23</v>
      </c>
      <c r="I272" s="502">
        <v>277.36</v>
      </c>
    </row>
    <row r="273" spans="1:9">
      <c r="A273" s="500" t="s">
        <v>2391</v>
      </c>
      <c r="B273" s="500" t="s">
        <v>2392</v>
      </c>
      <c r="C273" s="500" t="s">
        <v>2393</v>
      </c>
      <c r="D273" s="501">
        <v>45581</v>
      </c>
      <c r="E273" s="500" t="s">
        <v>2394</v>
      </c>
      <c r="F273" s="502">
        <v>3</v>
      </c>
      <c r="G273" s="502">
        <v>42.79</v>
      </c>
      <c r="H273" s="502">
        <v>42.79</v>
      </c>
      <c r="I273" s="502">
        <v>85.58</v>
      </c>
    </row>
    <row r="274" spans="1:9">
      <c r="A274" s="500" t="s">
        <v>2395</v>
      </c>
      <c r="B274" s="500" t="s">
        <v>2396</v>
      </c>
      <c r="C274" s="500" t="s">
        <v>2379</v>
      </c>
      <c r="D274" s="501">
        <v>45435</v>
      </c>
      <c r="E274" s="500" t="s">
        <v>2397</v>
      </c>
      <c r="F274" s="502">
        <v>3</v>
      </c>
      <c r="G274" s="502">
        <v>123.89</v>
      </c>
      <c r="H274" s="502">
        <v>5.17</v>
      </c>
      <c r="I274" s="502">
        <v>129.06</v>
      </c>
    </row>
    <row r="275" spans="1:9">
      <c r="A275" s="500" t="s">
        <v>2398</v>
      </c>
      <c r="B275" s="500" t="s">
        <v>2008</v>
      </c>
      <c r="C275" s="500" t="s">
        <v>2399</v>
      </c>
      <c r="D275" s="501">
        <v>45449</v>
      </c>
      <c r="E275" s="500" t="s">
        <v>2400</v>
      </c>
      <c r="F275" s="502">
        <v>14.4</v>
      </c>
      <c r="G275" s="502">
        <v>46.56</v>
      </c>
      <c r="H275" s="502">
        <v>9.31</v>
      </c>
      <c r="I275" s="502">
        <v>55.87</v>
      </c>
    </row>
    <row r="276" spans="1:9">
      <c r="A276" s="500" t="s">
        <v>2401</v>
      </c>
      <c r="B276" s="500" t="s">
        <v>2008</v>
      </c>
      <c r="C276" s="500" t="s">
        <v>2402</v>
      </c>
      <c r="D276" s="501">
        <v>45450</v>
      </c>
      <c r="E276" s="500" t="s">
        <v>1681</v>
      </c>
      <c r="F276" s="502">
        <v>200</v>
      </c>
      <c r="G276" s="502">
        <v>877.52</v>
      </c>
      <c r="H276" s="502">
        <v>175.5</v>
      </c>
      <c r="I276" s="502">
        <v>1053.02</v>
      </c>
    </row>
    <row r="277" spans="1:9">
      <c r="A277" s="500" t="s">
        <v>2403</v>
      </c>
      <c r="B277" s="500" t="s">
        <v>2404</v>
      </c>
      <c r="C277" s="500" t="s">
        <v>2405</v>
      </c>
      <c r="D277" s="501">
        <v>45441</v>
      </c>
      <c r="E277" s="500" t="s">
        <v>2406</v>
      </c>
      <c r="F277" s="502">
        <v>36.83</v>
      </c>
      <c r="G277" s="502">
        <v>1480.23</v>
      </c>
      <c r="H277" s="502">
        <v>61.81</v>
      </c>
      <c r="I277" s="502">
        <v>1542.04</v>
      </c>
    </row>
    <row r="278" spans="1:9">
      <c r="A278" s="500" t="s">
        <v>2407</v>
      </c>
      <c r="B278" s="500" t="s">
        <v>2408</v>
      </c>
      <c r="C278" s="500" t="s">
        <v>2393</v>
      </c>
      <c r="D278" s="501">
        <v>45440</v>
      </c>
      <c r="E278" s="500" t="s">
        <v>2409</v>
      </c>
      <c r="F278" s="502">
        <v>36.83</v>
      </c>
      <c r="G278" s="502">
        <v>1487.06</v>
      </c>
      <c r="H278" s="502">
        <v>62.1</v>
      </c>
      <c r="I278" s="502">
        <v>1549.16</v>
      </c>
    </row>
    <row r="279" spans="1:9">
      <c r="A279" s="500" t="s">
        <v>2410</v>
      </c>
      <c r="B279" s="500" t="s">
        <v>1470</v>
      </c>
      <c r="C279" s="500" t="s">
        <v>2411</v>
      </c>
      <c r="D279" s="501">
        <v>45384</v>
      </c>
      <c r="E279" s="500" t="s">
        <v>2412</v>
      </c>
      <c r="F279" s="502">
        <v>565</v>
      </c>
      <c r="G279" s="502">
        <v>1189.92</v>
      </c>
      <c r="H279" s="502">
        <v>237.98</v>
      </c>
      <c r="I279" s="502">
        <v>1427.9</v>
      </c>
    </row>
    <row r="280" spans="1:9">
      <c r="A280" s="500" t="s">
        <v>2413</v>
      </c>
      <c r="B280" s="500" t="s">
        <v>2414</v>
      </c>
      <c r="C280" s="500" t="s">
        <v>2379</v>
      </c>
      <c r="D280" s="501">
        <v>45490</v>
      </c>
      <c r="E280" s="500" t="s">
        <v>2415</v>
      </c>
      <c r="F280" s="502">
        <v>3</v>
      </c>
      <c r="G280" s="502">
        <v>93.35</v>
      </c>
      <c r="H280" s="502">
        <v>3.9</v>
      </c>
      <c r="I280" s="502">
        <v>97.25</v>
      </c>
    </row>
    <row r="281" spans="1:9">
      <c r="A281" s="500" t="s">
        <v>2416</v>
      </c>
      <c r="B281" s="500" t="s">
        <v>1735</v>
      </c>
      <c r="C281" s="500" t="s">
        <v>2417</v>
      </c>
      <c r="D281" s="501">
        <v>45512</v>
      </c>
      <c r="E281" s="500" t="s">
        <v>2418</v>
      </c>
      <c r="F281" s="502">
        <v>9938.52</v>
      </c>
      <c r="G281" s="502">
        <v>20200.46</v>
      </c>
      <c r="H281" s="502">
        <v>25902.68</v>
      </c>
      <c r="I281" s="502">
        <v>46103.14</v>
      </c>
    </row>
    <row r="282" spans="1:9">
      <c r="A282" s="500" t="s">
        <v>2419</v>
      </c>
      <c r="B282" s="500" t="s">
        <v>2420</v>
      </c>
      <c r="C282" s="500" t="s">
        <v>2379</v>
      </c>
      <c r="D282" s="501">
        <v>45485</v>
      </c>
      <c r="E282" s="500" t="s">
        <v>2421</v>
      </c>
      <c r="F282" s="502">
        <v>3</v>
      </c>
      <c r="G282" s="502">
        <v>96.13</v>
      </c>
      <c r="H282" s="502">
        <v>4.01</v>
      </c>
      <c r="I282" s="502">
        <v>100.14</v>
      </c>
    </row>
    <row r="283" spans="1:9">
      <c r="A283" s="500" t="s">
        <v>2422</v>
      </c>
      <c r="B283" s="500" t="s">
        <v>2262</v>
      </c>
      <c r="C283" s="500" t="s">
        <v>2423</v>
      </c>
      <c r="D283" s="501">
        <v>45637</v>
      </c>
      <c r="E283" s="500" t="s">
        <v>2424</v>
      </c>
      <c r="F283" s="502">
        <v>7000</v>
      </c>
      <c r="G283" s="502">
        <v>2268.6999999999998</v>
      </c>
      <c r="H283" s="502">
        <v>3894.27</v>
      </c>
      <c r="I283" s="502">
        <v>6162.97</v>
      </c>
    </row>
    <row r="284" spans="1:9">
      <c r="A284" s="500" t="s">
        <v>2425</v>
      </c>
      <c r="B284" s="500" t="s">
        <v>1591</v>
      </c>
      <c r="C284" s="500" t="s">
        <v>2426</v>
      </c>
      <c r="D284" s="501">
        <v>45627</v>
      </c>
      <c r="E284" s="500" t="s">
        <v>2248</v>
      </c>
      <c r="F284" s="502">
        <v>9035.1299999999992</v>
      </c>
      <c r="G284" s="502">
        <v>2152.86</v>
      </c>
      <c r="H284" s="502">
        <v>430.57</v>
      </c>
      <c r="I284" s="502">
        <v>2583.4299999999998</v>
      </c>
    </row>
    <row r="285" spans="1:9">
      <c r="A285" s="500" t="s">
        <v>2427</v>
      </c>
      <c r="B285" s="500" t="s">
        <v>1587</v>
      </c>
      <c r="C285" s="500" t="s">
        <v>2428</v>
      </c>
      <c r="D285" s="501">
        <v>45631</v>
      </c>
      <c r="E285" s="500" t="s">
        <v>2429</v>
      </c>
      <c r="F285" s="502">
        <v>25507</v>
      </c>
      <c r="G285" s="502">
        <v>5293.5</v>
      </c>
      <c r="H285" s="502">
        <v>4295.47</v>
      </c>
      <c r="I285" s="502">
        <v>9588.9699999999993</v>
      </c>
    </row>
    <row r="286" spans="1:9">
      <c r="A286" s="500" t="s">
        <v>2430</v>
      </c>
      <c r="B286" s="500" t="s">
        <v>1664</v>
      </c>
      <c r="C286" s="500" t="s">
        <v>2431</v>
      </c>
      <c r="D286" s="501">
        <v>45638</v>
      </c>
      <c r="E286" s="500" t="s">
        <v>2432</v>
      </c>
      <c r="F286" s="502">
        <v>6000</v>
      </c>
      <c r="G286" s="502">
        <v>735.3</v>
      </c>
      <c r="H286" s="502">
        <v>122.07</v>
      </c>
      <c r="I286" s="502">
        <v>857.37</v>
      </c>
    </row>
    <row r="287" spans="1:9">
      <c r="A287" s="500" t="s">
        <v>2433</v>
      </c>
      <c r="B287" s="500" t="s">
        <v>2008</v>
      </c>
      <c r="C287" s="500" t="s">
        <v>2434</v>
      </c>
      <c r="D287" s="501">
        <v>45631</v>
      </c>
      <c r="E287" s="500" t="s">
        <v>1681</v>
      </c>
      <c r="F287" s="502">
        <v>600</v>
      </c>
      <c r="G287" s="502">
        <v>296.16000000000003</v>
      </c>
      <c r="H287" s="502">
        <v>59.23</v>
      </c>
      <c r="I287" s="502">
        <v>355.39</v>
      </c>
    </row>
    <row r="288" spans="1:9">
      <c r="A288" s="500" t="s">
        <v>2435</v>
      </c>
      <c r="B288" s="500" t="s">
        <v>1547</v>
      </c>
      <c r="C288" s="500" t="s">
        <v>2436</v>
      </c>
      <c r="D288" s="501">
        <v>45606</v>
      </c>
      <c r="E288" s="500" t="s">
        <v>2437</v>
      </c>
      <c r="F288" s="502">
        <v>7300</v>
      </c>
      <c r="G288" s="502">
        <v>2917.73</v>
      </c>
      <c r="H288" s="502">
        <v>583.54999999999995</v>
      </c>
      <c r="I288" s="502">
        <v>3501.28</v>
      </c>
    </row>
    <row r="289" spans="1:9">
      <c r="A289" s="500" t="s">
        <v>2438</v>
      </c>
      <c r="B289" s="500" t="s">
        <v>2439</v>
      </c>
      <c r="C289" s="500" t="s">
        <v>2440</v>
      </c>
      <c r="D289" s="501">
        <v>41115</v>
      </c>
      <c r="E289" s="500" t="s">
        <v>1725</v>
      </c>
      <c r="F289" s="502">
        <v>65.069999999999993</v>
      </c>
      <c r="G289" s="502">
        <v>0</v>
      </c>
      <c r="H289" s="502">
        <v>0</v>
      </c>
      <c r="I289" s="502">
        <v>0</v>
      </c>
    </row>
    <row r="290" spans="1:9">
      <c r="A290" s="500" t="s">
        <v>2441</v>
      </c>
      <c r="B290" s="500" t="s">
        <v>2439</v>
      </c>
      <c r="C290" s="500" t="s">
        <v>2442</v>
      </c>
      <c r="D290" s="501">
        <v>41337</v>
      </c>
      <c r="E290" s="500" t="s">
        <v>1523</v>
      </c>
      <c r="F290" s="502">
        <v>428.05</v>
      </c>
      <c r="G290" s="502">
        <v>0</v>
      </c>
      <c r="H290" s="502">
        <v>0</v>
      </c>
      <c r="I290" s="502">
        <v>0</v>
      </c>
    </row>
    <row r="291" spans="1:9">
      <c r="A291" s="500" t="s">
        <v>2443</v>
      </c>
      <c r="B291" s="500" t="s">
        <v>2444</v>
      </c>
      <c r="C291" s="500" t="s">
        <v>2445</v>
      </c>
      <c r="D291" s="501">
        <v>44897</v>
      </c>
      <c r="E291" s="500" t="s">
        <v>2446</v>
      </c>
      <c r="F291" s="502">
        <v>8228.67</v>
      </c>
      <c r="G291" s="502">
        <v>675.77</v>
      </c>
      <c r="H291" s="502">
        <v>135.16</v>
      </c>
      <c r="I291" s="502">
        <v>810.93</v>
      </c>
    </row>
    <row r="292" spans="1:9">
      <c r="A292" s="500" t="s">
        <v>2447</v>
      </c>
      <c r="B292" s="500" t="s">
        <v>1442</v>
      </c>
      <c r="C292" s="500" t="s">
        <v>2448</v>
      </c>
      <c r="D292" s="501">
        <v>44626</v>
      </c>
      <c r="E292" s="500" t="s">
        <v>2449</v>
      </c>
      <c r="F292" s="502">
        <v>2758.23</v>
      </c>
      <c r="G292" s="502">
        <v>15959.73</v>
      </c>
      <c r="H292" s="502">
        <v>1217.7</v>
      </c>
      <c r="I292" s="502">
        <v>17177.43</v>
      </c>
    </row>
    <row r="293" spans="1:9">
      <c r="A293" s="500" t="s">
        <v>2450</v>
      </c>
      <c r="B293" s="500" t="s">
        <v>2451</v>
      </c>
      <c r="C293" s="500" t="s">
        <v>2452</v>
      </c>
      <c r="D293" s="501">
        <v>45572</v>
      </c>
      <c r="E293" s="500" t="s">
        <v>2453</v>
      </c>
      <c r="F293" s="502">
        <v>605</v>
      </c>
      <c r="G293" s="502">
        <v>4051.62</v>
      </c>
      <c r="H293" s="502">
        <v>59.22</v>
      </c>
      <c r="I293" s="502">
        <v>4110.84</v>
      </c>
    </row>
    <row r="294" spans="1:9">
      <c r="A294" s="500" t="s">
        <v>2454</v>
      </c>
      <c r="B294" s="500" t="s">
        <v>2455</v>
      </c>
      <c r="C294" s="500" t="s">
        <v>2456</v>
      </c>
      <c r="D294" s="501">
        <v>44968</v>
      </c>
      <c r="E294" s="500" t="s">
        <v>2457</v>
      </c>
      <c r="F294" s="502">
        <v>11081</v>
      </c>
      <c r="G294" s="502">
        <v>27409.69</v>
      </c>
      <c r="H294" s="502">
        <v>2446.02</v>
      </c>
      <c r="I294" s="502">
        <v>29855.71</v>
      </c>
    </row>
    <row r="295" spans="1:9">
      <c r="A295" s="500" t="s">
        <v>2458</v>
      </c>
      <c r="B295" s="500" t="s">
        <v>2444</v>
      </c>
      <c r="C295" s="500" t="s">
        <v>2459</v>
      </c>
      <c r="D295" s="501">
        <v>45079</v>
      </c>
      <c r="E295" s="500" t="s">
        <v>2460</v>
      </c>
      <c r="F295" s="502">
        <v>578</v>
      </c>
      <c r="G295" s="502">
        <v>0</v>
      </c>
      <c r="H295" s="502">
        <v>0</v>
      </c>
      <c r="I295" s="502">
        <v>0</v>
      </c>
    </row>
    <row r="296" spans="1:9">
      <c r="A296" s="500" t="s">
        <v>2461</v>
      </c>
      <c r="B296" s="500" t="s">
        <v>2462</v>
      </c>
      <c r="C296" s="500" t="s">
        <v>2463</v>
      </c>
      <c r="D296" s="501">
        <v>45569</v>
      </c>
      <c r="E296" s="500" t="s">
        <v>2464</v>
      </c>
      <c r="F296" s="502">
        <v>9.32</v>
      </c>
      <c r="G296" s="502">
        <v>0</v>
      </c>
      <c r="H296" s="502">
        <v>0</v>
      </c>
      <c r="I296" s="502">
        <v>0</v>
      </c>
    </row>
    <row r="297" spans="1:9">
      <c r="A297" s="500" t="s">
        <v>2465</v>
      </c>
      <c r="B297" s="500" t="s">
        <v>2466</v>
      </c>
      <c r="C297" s="500" t="s">
        <v>2467</v>
      </c>
      <c r="D297" s="501">
        <v>45491</v>
      </c>
      <c r="E297" s="500" t="s">
        <v>2468</v>
      </c>
      <c r="F297" s="502">
        <v>103.83</v>
      </c>
      <c r="G297" s="502">
        <v>2607.5500000000002</v>
      </c>
      <c r="H297" s="502">
        <v>25.71</v>
      </c>
      <c r="I297" s="502">
        <v>2633.26</v>
      </c>
    </row>
    <row r="298" spans="1:9">
      <c r="A298" s="500" t="s">
        <v>2469</v>
      </c>
      <c r="B298" s="500" t="s">
        <v>2444</v>
      </c>
      <c r="C298" s="504" t="s">
        <v>2470</v>
      </c>
      <c r="D298" s="501">
        <v>45588</v>
      </c>
      <c r="E298" s="500" t="s">
        <v>2471</v>
      </c>
      <c r="F298" s="502">
        <v>80</v>
      </c>
      <c r="G298" s="502">
        <v>0</v>
      </c>
      <c r="H298" s="502">
        <v>0</v>
      </c>
      <c r="I298" s="490">
        <v>0</v>
      </c>
    </row>
  </sheetData>
  <printOptions horizontalCentered="1"/>
  <pageMargins left="0.31527777777777799" right="0.31527777777777799" top="0.35416666666666702" bottom="0.55138888888888904" header="0.511811023622047" footer="0.511811023622047"/>
  <pageSetup paperSize="9" scale="60" orientation="landscape" horizontalDpi="300" verticalDpi="300"/>
  <colBreaks count="1" manualBreakCount="1">
    <brk id="8" max="1048575" man="1"/>
  </colBreaks>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50"/>
  </sheetPr>
  <dimension ref="A1:I65"/>
  <sheetViews>
    <sheetView zoomScale="90" zoomScaleNormal="90" workbookViewId="0">
      <selection activeCell="I59" sqref="I59"/>
    </sheetView>
  </sheetViews>
  <sheetFormatPr baseColWidth="10" defaultColWidth="11.42578125" defaultRowHeight="12.75"/>
  <cols>
    <col min="1" max="1" width="10.5703125" style="20" customWidth="1"/>
    <col min="2" max="2" width="37.42578125" style="20" customWidth="1"/>
    <col min="3" max="3" width="100" style="20" customWidth="1"/>
    <col min="4" max="4" width="13.42578125" style="20" customWidth="1"/>
    <col min="5" max="5" width="12.5703125" style="20" customWidth="1"/>
    <col min="6" max="6" width="10.5703125" style="20" customWidth="1"/>
    <col min="7" max="7" width="10.42578125" style="20" customWidth="1"/>
    <col min="8" max="8" width="10.5703125" style="20" customWidth="1"/>
    <col min="9" max="9" width="13.42578125" style="20" customWidth="1"/>
    <col min="10" max="10" width="7.5703125" style="20" customWidth="1"/>
    <col min="11" max="257" width="11.42578125" style="20"/>
    <col min="258" max="258" width="9.85546875" style="20" customWidth="1"/>
    <col min="259" max="259" width="34.140625" style="20" customWidth="1"/>
    <col min="260" max="260" width="36.7109375" style="20" customWidth="1"/>
    <col min="261" max="261" width="13.42578125" style="20" customWidth="1"/>
    <col min="262" max="262" width="11.42578125" style="20"/>
    <col min="263" max="263" width="9" style="20" customWidth="1"/>
    <col min="264" max="264" width="10.140625" style="20" customWidth="1"/>
    <col min="265" max="265" width="9.42578125" style="20" customWidth="1"/>
    <col min="266" max="266" width="6.28515625" style="20" customWidth="1"/>
    <col min="267" max="513" width="11.42578125" style="20"/>
    <col min="514" max="514" width="9.85546875" style="20" customWidth="1"/>
    <col min="515" max="515" width="34.140625" style="20" customWidth="1"/>
    <col min="516" max="516" width="36.7109375" style="20" customWidth="1"/>
    <col min="517" max="517" width="13.42578125" style="20" customWidth="1"/>
    <col min="518" max="518" width="11.42578125" style="20"/>
    <col min="519" max="519" width="9" style="20" customWidth="1"/>
    <col min="520" max="520" width="10.140625" style="20" customWidth="1"/>
    <col min="521" max="521" width="9.42578125" style="20" customWidth="1"/>
    <col min="522" max="522" width="6.28515625" style="20" customWidth="1"/>
    <col min="523" max="769" width="11.42578125" style="20"/>
    <col min="770" max="770" width="9.85546875" style="20" customWidth="1"/>
    <col min="771" max="771" width="34.140625" style="20" customWidth="1"/>
    <col min="772" max="772" width="36.7109375" style="20" customWidth="1"/>
    <col min="773" max="773" width="13.42578125" style="20" customWidth="1"/>
    <col min="774" max="774" width="11.42578125" style="20"/>
    <col min="775" max="775" width="9" style="20" customWidth="1"/>
    <col min="776" max="776" width="10.140625" style="20" customWidth="1"/>
    <col min="777" max="777" width="9.42578125" style="20" customWidth="1"/>
    <col min="778" max="778" width="6.28515625" style="20" customWidth="1"/>
    <col min="779" max="1025" width="11.42578125" style="20"/>
    <col min="1026" max="1026" width="9.85546875" style="20" customWidth="1"/>
    <col min="1027" max="1027" width="34.140625" style="20" customWidth="1"/>
    <col min="1028" max="1028" width="36.7109375" style="20" customWidth="1"/>
    <col min="1029" max="1029" width="13.42578125" style="20" customWidth="1"/>
    <col min="1030" max="1030" width="11.42578125" style="20"/>
    <col min="1031" max="1031" width="9" style="20" customWidth="1"/>
    <col min="1032" max="1032" width="10.140625" style="20" customWidth="1"/>
    <col min="1033" max="1033" width="9.42578125" style="20" customWidth="1"/>
    <col min="1034" max="1034" width="6.28515625" style="20" customWidth="1"/>
    <col min="1035" max="1281" width="11.42578125" style="20"/>
    <col min="1282" max="1282" width="9.85546875" style="20" customWidth="1"/>
    <col min="1283" max="1283" width="34.140625" style="20" customWidth="1"/>
    <col min="1284" max="1284" width="36.7109375" style="20" customWidth="1"/>
    <col min="1285" max="1285" width="13.42578125" style="20" customWidth="1"/>
    <col min="1286" max="1286" width="11.42578125" style="20"/>
    <col min="1287" max="1287" width="9" style="20" customWidth="1"/>
    <col min="1288" max="1288" width="10.140625" style="20" customWidth="1"/>
    <col min="1289" max="1289" width="9.42578125" style="20" customWidth="1"/>
    <col min="1290" max="1290" width="6.28515625" style="20" customWidth="1"/>
    <col min="1291" max="1537" width="11.42578125" style="20"/>
    <col min="1538" max="1538" width="9.85546875" style="20" customWidth="1"/>
    <col min="1539" max="1539" width="34.140625" style="20" customWidth="1"/>
    <col min="1540" max="1540" width="36.7109375" style="20" customWidth="1"/>
    <col min="1541" max="1541" width="13.42578125" style="20" customWidth="1"/>
    <col min="1542" max="1542" width="11.42578125" style="20"/>
    <col min="1543" max="1543" width="9" style="20" customWidth="1"/>
    <col min="1544" max="1544" width="10.140625" style="20" customWidth="1"/>
    <col min="1545" max="1545" width="9.42578125" style="20" customWidth="1"/>
    <col min="1546" max="1546" width="6.28515625" style="20" customWidth="1"/>
    <col min="1547" max="1793" width="11.42578125" style="20"/>
    <col min="1794" max="1794" width="9.85546875" style="20" customWidth="1"/>
    <col min="1795" max="1795" width="34.140625" style="20" customWidth="1"/>
    <col min="1796" max="1796" width="36.7109375" style="20" customWidth="1"/>
    <col min="1797" max="1797" width="13.42578125" style="20" customWidth="1"/>
    <col min="1798" max="1798" width="11.42578125" style="20"/>
    <col min="1799" max="1799" width="9" style="20" customWidth="1"/>
    <col min="1800" max="1800" width="10.140625" style="20" customWidth="1"/>
    <col min="1801" max="1801" width="9.42578125" style="20" customWidth="1"/>
    <col min="1802" max="1802" width="6.28515625" style="20" customWidth="1"/>
    <col min="1803" max="2049" width="11.42578125" style="20"/>
    <col min="2050" max="2050" width="9.85546875" style="20" customWidth="1"/>
    <col min="2051" max="2051" width="34.140625" style="20" customWidth="1"/>
    <col min="2052" max="2052" width="36.7109375" style="20" customWidth="1"/>
    <col min="2053" max="2053" width="13.42578125" style="20" customWidth="1"/>
    <col min="2054" max="2054" width="11.42578125" style="20"/>
    <col min="2055" max="2055" width="9" style="20" customWidth="1"/>
    <col min="2056" max="2056" width="10.140625" style="20" customWidth="1"/>
    <col min="2057" max="2057" width="9.42578125" style="20" customWidth="1"/>
    <col min="2058" max="2058" width="6.28515625" style="20" customWidth="1"/>
    <col min="2059" max="2305" width="11.42578125" style="20"/>
    <col min="2306" max="2306" width="9.85546875" style="20" customWidth="1"/>
    <col min="2307" max="2307" width="34.140625" style="20" customWidth="1"/>
    <col min="2308" max="2308" width="36.7109375" style="20" customWidth="1"/>
    <col min="2309" max="2309" width="13.42578125" style="20" customWidth="1"/>
    <col min="2310" max="2310" width="11.42578125" style="20"/>
    <col min="2311" max="2311" width="9" style="20" customWidth="1"/>
    <col min="2312" max="2312" width="10.140625" style="20" customWidth="1"/>
    <col min="2313" max="2313" width="9.42578125" style="20" customWidth="1"/>
    <col min="2314" max="2314" width="6.28515625" style="20" customWidth="1"/>
    <col min="2315" max="2561" width="11.42578125" style="20"/>
    <col min="2562" max="2562" width="9.85546875" style="20" customWidth="1"/>
    <col min="2563" max="2563" width="34.140625" style="20" customWidth="1"/>
    <col min="2564" max="2564" width="36.7109375" style="20" customWidth="1"/>
    <col min="2565" max="2565" width="13.42578125" style="20" customWidth="1"/>
    <col min="2566" max="2566" width="11.42578125" style="20"/>
    <col min="2567" max="2567" width="9" style="20" customWidth="1"/>
    <col min="2568" max="2568" width="10.140625" style="20" customWidth="1"/>
    <col min="2569" max="2569" width="9.42578125" style="20" customWidth="1"/>
    <col min="2570" max="2570" width="6.28515625" style="20" customWidth="1"/>
    <col min="2571" max="2817" width="11.42578125" style="20"/>
    <col min="2818" max="2818" width="9.85546875" style="20" customWidth="1"/>
    <col min="2819" max="2819" width="34.140625" style="20" customWidth="1"/>
    <col min="2820" max="2820" width="36.7109375" style="20" customWidth="1"/>
    <col min="2821" max="2821" width="13.42578125" style="20" customWidth="1"/>
    <col min="2822" max="2822" width="11.42578125" style="20"/>
    <col min="2823" max="2823" width="9" style="20" customWidth="1"/>
    <col min="2824" max="2824" width="10.140625" style="20" customWidth="1"/>
    <col min="2825" max="2825" width="9.42578125" style="20" customWidth="1"/>
    <col min="2826" max="2826" width="6.28515625" style="20" customWidth="1"/>
    <col min="2827" max="3073" width="11.42578125" style="20"/>
    <col min="3074" max="3074" width="9.85546875" style="20" customWidth="1"/>
    <col min="3075" max="3075" width="34.140625" style="20" customWidth="1"/>
    <col min="3076" max="3076" width="36.7109375" style="20" customWidth="1"/>
    <col min="3077" max="3077" width="13.42578125" style="20" customWidth="1"/>
    <col min="3078" max="3078" width="11.42578125" style="20"/>
    <col min="3079" max="3079" width="9" style="20" customWidth="1"/>
    <col min="3080" max="3080" width="10.140625" style="20" customWidth="1"/>
    <col min="3081" max="3081" width="9.42578125" style="20" customWidth="1"/>
    <col min="3082" max="3082" width="6.28515625" style="20" customWidth="1"/>
    <col min="3083" max="3329" width="11.42578125" style="20"/>
    <col min="3330" max="3330" width="9.85546875" style="20" customWidth="1"/>
    <col min="3331" max="3331" width="34.140625" style="20" customWidth="1"/>
    <col min="3332" max="3332" width="36.7109375" style="20" customWidth="1"/>
    <col min="3333" max="3333" width="13.42578125" style="20" customWidth="1"/>
    <col min="3334" max="3334" width="11.42578125" style="20"/>
    <col min="3335" max="3335" width="9" style="20" customWidth="1"/>
    <col min="3336" max="3336" width="10.140625" style="20" customWidth="1"/>
    <col min="3337" max="3337" width="9.42578125" style="20" customWidth="1"/>
    <col min="3338" max="3338" width="6.28515625" style="20" customWidth="1"/>
    <col min="3339" max="3585" width="11.42578125" style="20"/>
    <col min="3586" max="3586" width="9.85546875" style="20" customWidth="1"/>
    <col min="3587" max="3587" width="34.140625" style="20" customWidth="1"/>
    <col min="3588" max="3588" width="36.7109375" style="20" customWidth="1"/>
    <col min="3589" max="3589" width="13.42578125" style="20" customWidth="1"/>
    <col min="3590" max="3590" width="11.42578125" style="20"/>
    <col min="3591" max="3591" width="9" style="20" customWidth="1"/>
    <col min="3592" max="3592" width="10.140625" style="20" customWidth="1"/>
    <col min="3593" max="3593" width="9.42578125" style="20" customWidth="1"/>
    <col min="3594" max="3594" width="6.28515625" style="20" customWidth="1"/>
    <col min="3595" max="3841" width="11.42578125" style="20"/>
    <col min="3842" max="3842" width="9.85546875" style="20" customWidth="1"/>
    <col min="3843" max="3843" width="34.140625" style="20" customWidth="1"/>
    <col min="3844" max="3844" width="36.7109375" style="20" customWidth="1"/>
    <col min="3845" max="3845" width="13.42578125" style="20" customWidth="1"/>
    <col min="3846" max="3846" width="11.42578125" style="20"/>
    <col min="3847" max="3847" width="9" style="20" customWidth="1"/>
    <col min="3848" max="3848" width="10.140625" style="20" customWidth="1"/>
    <col min="3849" max="3849" width="9.42578125" style="20" customWidth="1"/>
    <col min="3850" max="3850" width="6.28515625" style="20" customWidth="1"/>
    <col min="3851" max="4097" width="11.42578125" style="20"/>
    <col min="4098" max="4098" width="9.85546875" style="20" customWidth="1"/>
    <col min="4099" max="4099" width="34.140625" style="20" customWidth="1"/>
    <col min="4100" max="4100" width="36.7109375" style="20" customWidth="1"/>
    <col min="4101" max="4101" width="13.42578125" style="20" customWidth="1"/>
    <col min="4102" max="4102" width="11.42578125" style="20"/>
    <col min="4103" max="4103" width="9" style="20" customWidth="1"/>
    <col min="4104" max="4104" width="10.140625" style="20" customWidth="1"/>
    <col min="4105" max="4105" width="9.42578125" style="20" customWidth="1"/>
    <col min="4106" max="4106" width="6.28515625" style="20" customWidth="1"/>
    <col min="4107" max="4353" width="11.42578125" style="20"/>
    <col min="4354" max="4354" width="9.85546875" style="20" customWidth="1"/>
    <col min="4355" max="4355" width="34.140625" style="20" customWidth="1"/>
    <col min="4356" max="4356" width="36.7109375" style="20" customWidth="1"/>
    <col min="4357" max="4357" width="13.42578125" style="20" customWidth="1"/>
    <col min="4358" max="4358" width="11.42578125" style="20"/>
    <col min="4359" max="4359" width="9" style="20" customWidth="1"/>
    <col min="4360" max="4360" width="10.140625" style="20" customWidth="1"/>
    <col min="4361" max="4361" width="9.42578125" style="20" customWidth="1"/>
    <col min="4362" max="4362" width="6.28515625" style="20" customWidth="1"/>
    <col min="4363" max="4609" width="11.42578125" style="20"/>
    <col min="4610" max="4610" width="9.85546875" style="20" customWidth="1"/>
    <col min="4611" max="4611" width="34.140625" style="20" customWidth="1"/>
    <col min="4612" max="4612" width="36.7109375" style="20" customWidth="1"/>
    <col min="4613" max="4613" width="13.42578125" style="20" customWidth="1"/>
    <col min="4614" max="4614" width="11.42578125" style="20"/>
    <col min="4615" max="4615" width="9" style="20" customWidth="1"/>
    <col min="4616" max="4616" width="10.140625" style="20" customWidth="1"/>
    <col min="4617" max="4617" width="9.42578125" style="20" customWidth="1"/>
    <col min="4618" max="4618" width="6.28515625" style="20" customWidth="1"/>
    <col min="4619" max="4865" width="11.42578125" style="20"/>
    <col min="4866" max="4866" width="9.85546875" style="20" customWidth="1"/>
    <col min="4867" max="4867" width="34.140625" style="20" customWidth="1"/>
    <col min="4868" max="4868" width="36.7109375" style="20" customWidth="1"/>
    <col min="4869" max="4869" width="13.42578125" style="20" customWidth="1"/>
    <col min="4870" max="4870" width="11.42578125" style="20"/>
    <col min="4871" max="4871" width="9" style="20" customWidth="1"/>
    <col min="4872" max="4872" width="10.140625" style="20" customWidth="1"/>
    <col min="4873" max="4873" width="9.42578125" style="20" customWidth="1"/>
    <col min="4874" max="4874" width="6.28515625" style="20" customWidth="1"/>
    <col min="4875" max="5121" width="11.42578125" style="20"/>
    <col min="5122" max="5122" width="9.85546875" style="20" customWidth="1"/>
    <col min="5123" max="5123" width="34.140625" style="20" customWidth="1"/>
    <col min="5124" max="5124" width="36.7109375" style="20" customWidth="1"/>
    <col min="5125" max="5125" width="13.42578125" style="20" customWidth="1"/>
    <col min="5126" max="5126" width="11.42578125" style="20"/>
    <col min="5127" max="5127" width="9" style="20" customWidth="1"/>
    <col min="5128" max="5128" width="10.140625" style="20" customWidth="1"/>
    <col min="5129" max="5129" width="9.42578125" style="20" customWidth="1"/>
    <col min="5130" max="5130" width="6.28515625" style="20" customWidth="1"/>
    <col min="5131" max="5377" width="11.42578125" style="20"/>
    <col min="5378" max="5378" width="9.85546875" style="20" customWidth="1"/>
    <col min="5379" max="5379" width="34.140625" style="20" customWidth="1"/>
    <col min="5380" max="5380" width="36.7109375" style="20" customWidth="1"/>
    <col min="5381" max="5381" width="13.42578125" style="20" customWidth="1"/>
    <col min="5382" max="5382" width="11.42578125" style="20"/>
    <col min="5383" max="5383" width="9" style="20" customWidth="1"/>
    <col min="5384" max="5384" width="10.140625" style="20" customWidth="1"/>
    <col min="5385" max="5385" width="9.42578125" style="20" customWidth="1"/>
    <col min="5386" max="5386" width="6.28515625" style="20" customWidth="1"/>
    <col min="5387" max="5633" width="11.42578125" style="20"/>
    <col min="5634" max="5634" width="9.85546875" style="20" customWidth="1"/>
    <col min="5635" max="5635" width="34.140625" style="20" customWidth="1"/>
    <col min="5636" max="5636" width="36.7109375" style="20" customWidth="1"/>
    <col min="5637" max="5637" width="13.42578125" style="20" customWidth="1"/>
    <col min="5638" max="5638" width="11.42578125" style="20"/>
    <col min="5639" max="5639" width="9" style="20" customWidth="1"/>
    <col min="5640" max="5640" width="10.140625" style="20" customWidth="1"/>
    <col min="5641" max="5641" width="9.42578125" style="20" customWidth="1"/>
    <col min="5642" max="5642" width="6.28515625" style="20" customWidth="1"/>
    <col min="5643" max="5889" width="11.42578125" style="20"/>
    <col min="5890" max="5890" width="9.85546875" style="20" customWidth="1"/>
    <col min="5891" max="5891" width="34.140625" style="20" customWidth="1"/>
    <col min="5892" max="5892" width="36.7109375" style="20" customWidth="1"/>
    <col min="5893" max="5893" width="13.42578125" style="20" customWidth="1"/>
    <col min="5894" max="5894" width="11.42578125" style="20"/>
    <col min="5895" max="5895" width="9" style="20" customWidth="1"/>
    <col min="5896" max="5896" width="10.140625" style="20" customWidth="1"/>
    <col min="5897" max="5897" width="9.42578125" style="20" customWidth="1"/>
    <col min="5898" max="5898" width="6.28515625" style="20" customWidth="1"/>
    <col min="5899" max="6145" width="11.42578125" style="20"/>
    <col min="6146" max="6146" width="9.85546875" style="20" customWidth="1"/>
    <col min="6147" max="6147" width="34.140625" style="20" customWidth="1"/>
    <col min="6148" max="6148" width="36.7109375" style="20" customWidth="1"/>
    <col min="6149" max="6149" width="13.42578125" style="20" customWidth="1"/>
    <col min="6150" max="6150" width="11.42578125" style="20"/>
    <col min="6151" max="6151" width="9" style="20" customWidth="1"/>
    <col min="6152" max="6152" width="10.140625" style="20" customWidth="1"/>
    <col min="6153" max="6153" width="9.42578125" style="20" customWidth="1"/>
    <col min="6154" max="6154" width="6.28515625" style="20" customWidth="1"/>
    <col min="6155" max="6401" width="11.42578125" style="20"/>
    <col min="6402" max="6402" width="9.85546875" style="20" customWidth="1"/>
    <col min="6403" max="6403" width="34.140625" style="20" customWidth="1"/>
    <col min="6404" max="6404" width="36.7109375" style="20" customWidth="1"/>
    <col min="6405" max="6405" width="13.42578125" style="20" customWidth="1"/>
    <col min="6406" max="6406" width="11.42578125" style="20"/>
    <col min="6407" max="6407" width="9" style="20" customWidth="1"/>
    <col min="6408" max="6408" width="10.140625" style="20" customWidth="1"/>
    <col min="6409" max="6409" width="9.42578125" style="20" customWidth="1"/>
    <col min="6410" max="6410" width="6.28515625" style="20" customWidth="1"/>
    <col min="6411" max="6657" width="11.42578125" style="20"/>
    <col min="6658" max="6658" width="9.85546875" style="20" customWidth="1"/>
    <col min="6659" max="6659" width="34.140625" style="20" customWidth="1"/>
    <col min="6660" max="6660" width="36.7109375" style="20" customWidth="1"/>
    <col min="6661" max="6661" width="13.42578125" style="20" customWidth="1"/>
    <col min="6662" max="6662" width="11.42578125" style="20"/>
    <col min="6663" max="6663" width="9" style="20" customWidth="1"/>
    <col min="6664" max="6664" width="10.140625" style="20" customWidth="1"/>
    <col min="6665" max="6665" width="9.42578125" style="20" customWidth="1"/>
    <col min="6666" max="6666" width="6.28515625" style="20" customWidth="1"/>
    <col min="6667" max="6913" width="11.42578125" style="20"/>
    <col min="6914" max="6914" width="9.85546875" style="20" customWidth="1"/>
    <col min="6915" max="6915" width="34.140625" style="20" customWidth="1"/>
    <col min="6916" max="6916" width="36.7109375" style="20" customWidth="1"/>
    <col min="6917" max="6917" width="13.42578125" style="20" customWidth="1"/>
    <col min="6918" max="6918" width="11.42578125" style="20"/>
    <col min="6919" max="6919" width="9" style="20" customWidth="1"/>
    <col min="6920" max="6920" width="10.140625" style="20" customWidth="1"/>
    <col min="6921" max="6921" width="9.42578125" style="20" customWidth="1"/>
    <col min="6922" max="6922" width="6.28515625" style="20" customWidth="1"/>
    <col min="6923" max="7169" width="11.42578125" style="20"/>
    <col min="7170" max="7170" width="9.85546875" style="20" customWidth="1"/>
    <col min="7171" max="7171" width="34.140625" style="20" customWidth="1"/>
    <col min="7172" max="7172" width="36.7109375" style="20" customWidth="1"/>
    <col min="7173" max="7173" width="13.42578125" style="20" customWidth="1"/>
    <col min="7174" max="7174" width="11.42578125" style="20"/>
    <col min="7175" max="7175" width="9" style="20" customWidth="1"/>
    <col min="7176" max="7176" width="10.140625" style="20" customWidth="1"/>
    <col min="7177" max="7177" width="9.42578125" style="20" customWidth="1"/>
    <col min="7178" max="7178" width="6.28515625" style="20" customWidth="1"/>
    <col min="7179" max="7425" width="11.42578125" style="20"/>
    <col min="7426" max="7426" width="9.85546875" style="20" customWidth="1"/>
    <col min="7427" max="7427" width="34.140625" style="20" customWidth="1"/>
    <col min="7428" max="7428" width="36.7109375" style="20" customWidth="1"/>
    <col min="7429" max="7429" width="13.42578125" style="20" customWidth="1"/>
    <col min="7430" max="7430" width="11.42578125" style="20"/>
    <col min="7431" max="7431" width="9" style="20" customWidth="1"/>
    <col min="7432" max="7432" width="10.140625" style="20" customWidth="1"/>
    <col min="7433" max="7433" width="9.42578125" style="20" customWidth="1"/>
    <col min="7434" max="7434" width="6.28515625" style="20" customWidth="1"/>
    <col min="7435" max="7681" width="11.42578125" style="20"/>
    <col min="7682" max="7682" width="9.85546875" style="20" customWidth="1"/>
    <col min="7683" max="7683" width="34.140625" style="20" customWidth="1"/>
    <col min="7684" max="7684" width="36.7109375" style="20" customWidth="1"/>
    <col min="7685" max="7685" width="13.42578125" style="20" customWidth="1"/>
    <col min="7686" max="7686" width="11.42578125" style="20"/>
    <col min="7687" max="7687" width="9" style="20" customWidth="1"/>
    <col min="7688" max="7688" width="10.140625" style="20" customWidth="1"/>
    <col min="7689" max="7689" width="9.42578125" style="20" customWidth="1"/>
    <col min="7690" max="7690" width="6.28515625" style="20" customWidth="1"/>
    <col min="7691" max="7937" width="11.42578125" style="20"/>
    <col min="7938" max="7938" width="9.85546875" style="20" customWidth="1"/>
    <col min="7939" max="7939" width="34.140625" style="20" customWidth="1"/>
    <col min="7940" max="7940" width="36.7109375" style="20" customWidth="1"/>
    <col min="7941" max="7941" width="13.42578125" style="20" customWidth="1"/>
    <col min="7942" max="7942" width="11.42578125" style="20"/>
    <col min="7943" max="7943" width="9" style="20" customWidth="1"/>
    <col min="7944" max="7944" width="10.140625" style="20" customWidth="1"/>
    <col min="7945" max="7945" width="9.42578125" style="20" customWidth="1"/>
    <col min="7946" max="7946" width="6.28515625" style="20" customWidth="1"/>
    <col min="7947" max="8193" width="11.42578125" style="20"/>
    <col min="8194" max="8194" width="9.85546875" style="20" customWidth="1"/>
    <col min="8195" max="8195" width="34.140625" style="20" customWidth="1"/>
    <col min="8196" max="8196" width="36.7109375" style="20" customWidth="1"/>
    <col min="8197" max="8197" width="13.42578125" style="20" customWidth="1"/>
    <col min="8198" max="8198" width="11.42578125" style="20"/>
    <col min="8199" max="8199" width="9" style="20" customWidth="1"/>
    <col min="8200" max="8200" width="10.140625" style="20" customWidth="1"/>
    <col min="8201" max="8201" width="9.42578125" style="20" customWidth="1"/>
    <col min="8202" max="8202" width="6.28515625" style="20" customWidth="1"/>
    <col min="8203" max="8449" width="11.42578125" style="20"/>
    <col min="8450" max="8450" width="9.85546875" style="20" customWidth="1"/>
    <col min="8451" max="8451" width="34.140625" style="20" customWidth="1"/>
    <col min="8452" max="8452" width="36.7109375" style="20" customWidth="1"/>
    <col min="8453" max="8453" width="13.42578125" style="20" customWidth="1"/>
    <col min="8454" max="8454" width="11.42578125" style="20"/>
    <col min="8455" max="8455" width="9" style="20" customWidth="1"/>
    <col min="8456" max="8456" width="10.140625" style="20" customWidth="1"/>
    <col min="8457" max="8457" width="9.42578125" style="20" customWidth="1"/>
    <col min="8458" max="8458" width="6.28515625" style="20" customWidth="1"/>
    <col min="8459" max="8705" width="11.42578125" style="20"/>
    <col min="8706" max="8706" width="9.85546875" style="20" customWidth="1"/>
    <col min="8707" max="8707" width="34.140625" style="20" customWidth="1"/>
    <col min="8708" max="8708" width="36.7109375" style="20" customWidth="1"/>
    <col min="8709" max="8709" width="13.42578125" style="20" customWidth="1"/>
    <col min="8710" max="8710" width="11.42578125" style="20"/>
    <col min="8711" max="8711" width="9" style="20" customWidth="1"/>
    <col min="8712" max="8712" width="10.140625" style="20" customWidth="1"/>
    <col min="8713" max="8713" width="9.42578125" style="20" customWidth="1"/>
    <col min="8714" max="8714" width="6.28515625" style="20" customWidth="1"/>
    <col min="8715" max="8961" width="11.42578125" style="20"/>
    <col min="8962" max="8962" width="9.85546875" style="20" customWidth="1"/>
    <col min="8963" max="8963" width="34.140625" style="20" customWidth="1"/>
    <col min="8964" max="8964" width="36.7109375" style="20" customWidth="1"/>
    <col min="8965" max="8965" width="13.42578125" style="20" customWidth="1"/>
    <col min="8966" max="8966" width="11.42578125" style="20"/>
    <col min="8967" max="8967" width="9" style="20" customWidth="1"/>
    <col min="8968" max="8968" width="10.140625" style="20" customWidth="1"/>
    <col min="8969" max="8969" width="9.42578125" style="20" customWidth="1"/>
    <col min="8970" max="8970" width="6.28515625" style="20" customWidth="1"/>
    <col min="8971" max="9217" width="11.42578125" style="20"/>
    <col min="9218" max="9218" width="9.85546875" style="20" customWidth="1"/>
    <col min="9219" max="9219" width="34.140625" style="20" customWidth="1"/>
    <col min="9220" max="9220" width="36.7109375" style="20" customWidth="1"/>
    <col min="9221" max="9221" width="13.42578125" style="20" customWidth="1"/>
    <col min="9222" max="9222" width="11.42578125" style="20"/>
    <col min="9223" max="9223" width="9" style="20" customWidth="1"/>
    <col min="9224" max="9224" width="10.140625" style="20" customWidth="1"/>
    <col min="9225" max="9225" width="9.42578125" style="20" customWidth="1"/>
    <col min="9226" max="9226" width="6.28515625" style="20" customWidth="1"/>
    <col min="9227" max="9473" width="11.42578125" style="20"/>
    <col min="9474" max="9474" width="9.85546875" style="20" customWidth="1"/>
    <col min="9475" max="9475" width="34.140625" style="20" customWidth="1"/>
    <col min="9476" max="9476" width="36.7109375" style="20" customWidth="1"/>
    <col min="9477" max="9477" width="13.42578125" style="20" customWidth="1"/>
    <col min="9478" max="9478" width="11.42578125" style="20"/>
    <col min="9479" max="9479" width="9" style="20" customWidth="1"/>
    <col min="9480" max="9480" width="10.140625" style="20" customWidth="1"/>
    <col min="9481" max="9481" width="9.42578125" style="20" customWidth="1"/>
    <col min="9482" max="9482" width="6.28515625" style="20" customWidth="1"/>
    <col min="9483" max="9729" width="11.42578125" style="20"/>
    <col min="9730" max="9730" width="9.85546875" style="20" customWidth="1"/>
    <col min="9731" max="9731" width="34.140625" style="20" customWidth="1"/>
    <col min="9732" max="9732" width="36.7109375" style="20" customWidth="1"/>
    <col min="9733" max="9733" width="13.42578125" style="20" customWidth="1"/>
    <col min="9734" max="9734" width="11.42578125" style="20"/>
    <col min="9735" max="9735" width="9" style="20" customWidth="1"/>
    <col min="9736" max="9736" width="10.140625" style="20" customWidth="1"/>
    <col min="9737" max="9737" width="9.42578125" style="20" customWidth="1"/>
    <col min="9738" max="9738" width="6.28515625" style="20" customWidth="1"/>
    <col min="9739" max="9985" width="11.42578125" style="20"/>
    <col min="9986" max="9986" width="9.85546875" style="20" customWidth="1"/>
    <col min="9987" max="9987" width="34.140625" style="20" customWidth="1"/>
    <col min="9988" max="9988" width="36.7109375" style="20" customWidth="1"/>
    <col min="9989" max="9989" width="13.42578125" style="20" customWidth="1"/>
    <col min="9990" max="9990" width="11.42578125" style="20"/>
    <col min="9991" max="9991" width="9" style="20" customWidth="1"/>
    <col min="9992" max="9992" width="10.140625" style="20" customWidth="1"/>
    <col min="9993" max="9993" width="9.42578125" style="20" customWidth="1"/>
    <col min="9994" max="9994" width="6.28515625" style="20" customWidth="1"/>
    <col min="9995" max="10241" width="11.42578125" style="20"/>
    <col min="10242" max="10242" width="9.85546875" style="20" customWidth="1"/>
    <col min="10243" max="10243" width="34.140625" style="20" customWidth="1"/>
    <col min="10244" max="10244" width="36.7109375" style="20" customWidth="1"/>
    <col min="10245" max="10245" width="13.42578125" style="20" customWidth="1"/>
    <col min="10246" max="10246" width="11.42578125" style="20"/>
    <col min="10247" max="10247" width="9" style="20" customWidth="1"/>
    <col min="10248" max="10248" width="10.140625" style="20" customWidth="1"/>
    <col min="10249" max="10249" width="9.42578125" style="20" customWidth="1"/>
    <col min="10250" max="10250" width="6.28515625" style="20" customWidth="1"/>
    <col min="10251" max="10497" width="11.42578125" style="20"/>
    <col min="10498" max="10498" width="9.85546875" style="20" customWidth="1"/>
    <col min="10499" max="10499" width="34.140625" style="20" customWidth="1"/>
    <col min="10500" max="10500" width="36.7109375" style="20" customWidth="1"/>
    <col min="10501" max="10501" width="13.42578125" style="20" customWidth="1"/>
    <col min="10502" max="10502" width="11.42578125" style="20"/>
    <col min="10503" max="10503" width="9" style="20" customWidth="1"/>
    <col min="10504" max="10504" width="10.140625" style="20" customWidth="1"/>
    <col min="10505" max="10505" width="9.42578125" style="20" customWidth="1"/>
    <col min="10506" max="10506" width="6.28515625" style="20" customWidth="1"/>
    <col min="10507" max="10753" width="11.42578125" style="20"/>
    <col min="10754" max="10754" width="9.85546875" style="20" customWidth="1"/>
    <col min="10755" max="10755" width="34.140625" style="20" customWidth="1"/>
    <col min="10756" max="10756" width="36.7109375" style="20" customWidth="1"/>
    <col min="10757" max="10757" width="13.42578125" style="20" customWidth="1"/>
    <col min="10758" max="10758" width="11.42578125" style="20"/>
    <col min="10759" max="10759" width="9" style="20" customWidth="1"/>
    <col min="10760" max="10760" width="10.140625" style="20" customWidth="1"/>
    <col min="10761" max="10761" width="9.42578125" style="20" customWidth="1"/>
    <col min="10762" max="10762" width="6.28515625" style="20" customWidth="1"/>
    <col min="10763" max="11009" width="11.42578125" style="20"/>
    <col min="11010" max="11010" width="9.85546875" style="20" customWidth="1"/>
    <col min="11011" max="11011" width="34.140625" style="20" customWidth="1"/>
    <col min="11012" max="11012" width="36.7109375" style="20" customWidth="1"/>
    <col min="11013" max="11013" width="13.42578125" style="20" customWidth="1"/>
    <col min="11014" max="11014" width="11.42578125" style="20"/>
    <col min="11015" max="11015" width="9" style="20" customWidth="1"/>
    <col min="11016" max="11016" width="10.140625" style="20" customWidth="1"/>
    <col min="11017" max="11017" width="9.42578125" style="20" customWidth="1"/>
    <col min="11018" max="11018" width="6.28515625" style="20" customWidth="1"/>
    <col min="11019" max="11265" width="11.42578125" style="20"/>
    <col min="11266" max="11266" width="9.85546875" style="20" customWidth="1"/>
    <col min="11267" max="11267" width="34.140625" style="20" customWidth="1"/>
    <col min="11268" max="11268" width="36.7109375" style="20" customWidth="1"/>
    <col min="11269" max="11269" width="13.42578125" style="20" customWidth="1"/>
    <col min="11270" max="11270" width="11.42578125" style="20"/>
    <col min="11271" max="11271" width="9" style="20" customWidth="1"/>
    <col min="11272" max="11272" width="10.140625" style="20" customWidth="1"/>
    <col min="11273" max="11273" width="9.42578125" style="20" customWidth="1"/>
    <col min="11274" max="11274" width="6.28515625" style="20" customWidth="1"/>
    <col min="11275" max="11521" width="11.42578125" style="20"/>
    <col min="11522" max="11522" width="9.85546875" style="20" customWidth="1"/>
    <col min="11523" max="11523" width="34.140625" style="20" customWidth="1"/>
    <col min="11524" max="11524" width="36.7109375" style="20" customWidth="1"/>
    <col min="11525" max="11525" width="13.42578125" style="20" customWidth="1"/>
    <col min="11526" max="11526" width="11.42578125" style="20"/>
    <col min="11527" max="11527" width="9" style="20" customWidth="1"/>
    <col min="11528" max="11528" width="10.140625" style="20" customWidth="1"/>
    <col min="11529" max="11529" width="9.42578125" style="20" customWidth="1"/>
    <col min="11530" max="11530" width="6.28515625" style="20" customWidth="1"/>
    <col min="11531" max="11777" width="11.42578125" style="20"/>
    <col min="11778" max="11778" width="9.85546875" style="20" customWidth="1"/>
    <col min="11779" max="11779" width="34.140625" style="20" customWidth="1"/>
    <col min="11780" max="11780" width="36.7109375" style="20" customWidth="1"/>
    <col min="11781" max="11781" width="13.42578125" style="20" customWidth="1"/>
    <col min="11782" max="11782" width="11.42578125" style="20"/>
    <col min="11783" max="11783" width="9" style="20" customWidth="1"/>
    <col min="11784" max="11784" width="10.140625" style="20" customWidth="1"/>
    <col min="11785" max="11785" width="9.42578125" style="20" customWidth="1"/>
    <col min="11786" max="11786" width="6.28515625" style="20" customWidth="1"/>
    <col min="11787" max="12033" width="11.42578125" style="20"/>
    <col min="12034" max="12034" width="9.85546875" style="20" customWidth="1"/>
    <col min="12035" max="12035" width="34.140625" style="20" customWidth="1"/>
    <col min="12036" max="12036" width="36.7109375" style="20" customWidth="1"/>
    <col min="12037" max="12037" width="13.42578125" style="20" customWidth="1"/>
    <col min="12038" max="12038" width="11.42578125" style="20"/>
    <col min="12039" max="12039" width="9" style="20" customWidth="1"/>
    <col min="12040" max="12040" width="10.140625" style="20" customWidth="1"/>
    <col min="12041" max="12041" width="9.42578125" style="20" customWidth="1"/>
    <col min="12042" max="12042" width="6.28515625" style="20" customWidth="1"/>
    <col min="12043" max="12289" width="11.42578125" style="20"/>
    <col min="12290" max="12290" width="9.85546875" style="20" customWidth="1"/>
    <col min="12291" max="12291" width="34.140625" style="20" customWidth="1"/>
    <col min="12292" max="12292" width="36.7109375" style="20" customWidth="1"/>
    <col min="12293" max="12293" width="13.42578125" style="20" customWidth="1"/>
    <col min="12294" max="12294" width="11.42578125" style="20"/>
    <col min="12295" max="12295" width="9" style="20" customWidth="1"/>
    <col min="12296" max="12296" width="10.140625" style="20" customWidth="1"/>
    <col min="12297" max="12297" width="9.42578125" style="20" customWidth="1"/>
    <col min="12298" max="12298" width="6.28515625" style="20" customWidth="1"/>
    <col min="12299" max="12545" width="11.42578125" style="20"/>
    <col min="12546" max="12546" width="9.85546875" style="20" customWidth="1"/>
    <col min="12547" max="12547" width="34.140625" style="20" customWidth="1"/>
    <col min="12548" max="12548" width="36.7109375" style="20" customWidth="1"/>
    <col min="12549" max="12549" width="13.42578125" style="20" customWidth="1"/>
    <col min="12550" max="12550" width="11.42578125" style="20"/>
    <col min="12551" max="12551" width="9" style="20" customWidth="1"/>
    <col min="12552" max="12552" width="10.140625" style="20" customWidth="1"/>
    <col min="12553" max="12553" width="9.42578125" style="20" customWidth="1"/>
    <col min="12554" max="12554" width="6.28515625" style="20" customWidth="1"/>
    <col min="12555" max="12801" width="11.42578125" style="20"/>
    <col min="12802" max="12802" width="9.85546875" style="20" customWidth="1"/>
    <col min="12803" max="12803" width="34.140625" style="20" customWidth="1"/>
    <col min="12804" max="12804" width="36.7109375" style="20" customWidth="1"/>
    <col min="12805" max="12805" width="13.42578125" style="20" customWidth="1"/>
    <col min="12806" max="12806" width="11.42578125" style="20"/>
    <col min="12807" max="12807" width="9" style="20" customWidth="1"/>
    <col min="12808" max="12808" width="10.140625" style="20" customWidth="1"/>
    <col min="12809" max="12809" width="9.42578125" style="20" customWidth="1"/>
    <col min="12810" max="12810" width="6.28515625" style="20" customWidth="1"/>
    <col min="12811" max="13057" width="11.42578125" style="20"/>
    <col min="13058" max="13058" width="9.85546875" style="20" customWidth="1"/>
    <col min="13059" max="13059" width="34.140625" style="20" customWidth="1"/>
    <col min="13060" max="13060" width="36.7109375" style="20" customWidth="1"/>
    <col min="13061" max="13061" width="13.42578125" style="20" customWidth="1"/>
    <col min="13062" max="13062" width="11.42578125" style="20"/>
    <col min="13063" max="13063" width="9" style="20" customWidth="1"/>
    <col min="13064" max="13064" width="10.140625" style="20" customWidth="1"/>
    <col min="13065" max="13065" width="9.42578125" style="20" customWidth="1"/>
    <col min="13066" max="13066" width="6.28515625" style="20" customWidth="1"/>
    <col min="13067" max="13313" width="11.42578125" style="20"/>
    <col min="13314" max="13314" width="9.85546875" style="20" customWidth="1"/>
    <col min="13315" max="13315" width="34.140625" style="20" customWidth="1"/>
    <col min="13316" max="13316" width="36.7109375" style="20" customWidth="1"/>
    <col min="13317" max="13317" width="13.42578125" style="20" customWidth="1"/>
    <col min="13318" max="13318" width="11.42578125" style="20"/>
    <col min="13319" max="13319" width="9" style="20" customWidth="1"/>
    <col min="13320" max="13320" width="10.140625" style="20" customWidth="1"/>
    <col min="13321" max="13321" width="9.42578125" style="20" customWidth="1"/>
    <col min="13322" max="13322" width="6.28515625" style="20" customWidth="1"/>
    <col min="13323" max="13569" width="11.42578125" style="20"/>
    <col min="13570" max="13570" width="9.85546875" style="20" customWidth="1"/>
    <col min="13571" max="13571" width="34.140625" style="20" customWidth="1"/>
    <col min="13572" max="13572" width="36.7109375" style="20" customWidth="1"/>
    <col min="13573" max="13573" width="13.42578125" style="20" customWidth="1"/>
    <col min="13574" max="13574" width="11.42578125" style="20"/>
    <col min="13575" max="13575" width="9" style="20" customWidth="1"/>
    <col min="13576" max="13576" width="10.140625" style="20" customWidth="1"/>
    <col min="13577" max="13577" width="9.42578125" style="20" customWidth="1"/>
    <col min="13578" max="13578" width="6.28515625" style="20" customWidth="1"/>
    <col min="13579" max="13825" width="11.42578125" style="20"/>
    <col min="13826" max="13826" width="9.85546875" style="20" customWidth="1"/>
    <col min="13827" max="13827" width="34.140625" style="20" customWidth="1"/>
    <col min="13828" max="13828" width="36.7109375" style="20" customWidth="1"/>
    <col min="13829" max="13829" width="13.42578125" style="20" customWidth="1"/>
    <col min="13830" max="13830" width="11.42578125" style="20"/>
    <col min="13831" max="13831" width="9" style="20" customWidth="1"/>
    <col min="13832" max="13832" width="10.140625" style="20" customWidth="1"/>
    <col min="13833" max="13833" width="9.42578125" style="20" customWidth="1"/>
    <col min="13834" max="13834" width="6.28515625" style="20" customWidth="1"/>
    <col min="13835" max="14081" width="11.42578125" style="20"/>
    <col min="14082" max="14082" width="9.85546875" style="20" customWidth="1"/>
    <col min="14083" max="14083" width="34.140625" style="20" customWidth="1"/>
    <col min="14084" max="14084" width="36.7109375" style="20" customWidth="1"/>
    <col min="14085" max="14085" width="13.42578125" style="20" customWidth="1"/>
    <col min="14086" max="14086" width="11.42578125" style="20"/>
    <col min="14087" max="14087" width="9" style="20" customWidth="1"/>
    <col min="14088" max="14088" width="10.140625" style="20" customWidth="1"/>
    <col min="14089" max="14089" width="9.42578125" style="20" customWidth="1"/>
    <col min="14090" max="14090" width="6.28515625" style="20" customWidth="1"/>
    <col min="14091" max="14337" width="11.42578125" style="20"/>
    <col min="14338" max="14338" width="9.85546875" style="20" customWidth="1"/>
    <col min="14339" max="14339" width="34.140625" style="20" customWidth="1"/>
    <col min="14340" max="14340" width="36.7109375" style="20" customWidth="1"/>
    <col min="14341" max="14341" width="13.42578125" style="20" customWidth="1"/>
    <col min="14342" max="14342" width="11.42578125" style="20"/>
    <col min="14343" max="14343" width="9" style="20" customWidth="1"/>
    <col min="14344" max="14344" width="10.140625" style="20" customWidth="1"/>
    <col min="14345" max="14345" width="9.42578125" style="20" customWidth="1"/>
    <col min="14346" max="14346" width="6.28515625" style="20" customWidth="1"/>
    <col min="14347" max="14593" width="11.42578125" style="20"/>
    <col min="14594" max="14594" width="9.85546875" style="20" customWidth="1"/>
    <col min="14595" max="14595" width="34.140625" style="20" customWidth="1"/>
    <col min="14596" max="14596" width="36.7109375" style="20" customWidth="1"/>
    <col min="14597" max="14597" width="13.42578125" style="20" customWidth="1"/>
    <col min="14598" max="14598" width="11.42578125" style="20"/>
    <col min="14599" max="14599" width="9" style="20" customWidth="1"/>
    <col min="14600" max="14600" width="10.140625" style="20" customWidth="1"/>
    <col min="14601" max="14601" width="9.42578125" style="20" customWidth="1"/>
    <col min="14602" max="14602" width="6.28515625" style="20" customWidth="1"/>
    <col min="14603" max="14849" width="11.42578125" style="20"/>
    <col min="14850" max="14850" width="9.85546875" style="20" customWidth="1"/>
    <col min="14851" max="14851" width="34.140625" style="20" customWidth="1"/>
    <col min="14852" max="14852" width="36.7109375" style="20" customWidth="1"/>
    <col min="14853" max="14853" width="13.42578125" style="20" customWidth="1"/>
    <col min="14854" max="14854" width="11.42578125" style="20"/>
    <col min="14855" max="14855" width="9" style="20" customWidth="1"/>
    <col min="14856" max="14856" width="10.140625" style="20" customWidth="1"/>
    <col min="14857" max="14857" width="9.42578125" style="20" customWidth="1"/>
    <col min="14858" max="14858" width="6.28515625" style="20" customWidth="1"/>
    <col min="14859" max="15105" width="11.42578125" style="20"/>
    <col min="15106" max="15106" width="9.85546875" style="20" customWidth="1"/>
    <col min="15107" max="15107" width="34.140625" style="20" customWidth="1"/>
    <col min="15108" max="15108" width="36.7109375" style="20" customWidth="1"/>
    <col min="15109" max="15109" width="13.42578125" style="20" customWidth="1"/>
    <col min="15110" max="15110" width="11.42578125" style="20"/>
    <col min="15111" max="15111" width="9" style="20" customWidth="1"/>
    <col min="15112" max="15112" width="10.140625" style="20" customWidth="1"/>
    <col min="15113" max="15113" width="9.42578125" style="20" customWidth="1"/>
    <col min="15114" max="15114" width="6.28515625" style="20" customWidth="1"/>
    <col min="15115" max="15361" width="11.42578125" style="20"/>
    <col min="15362" max="15362" width="9.85546875" style="20" customWidth="1"/>
    <col min="15363" max="15363" width="34.140625" style="20" customWidth="1"/>
    <col min="15364" max="15364" width="36.7109375" style="20" customWidth="1"/>
    <col min="15365" max="15365" width="13.42578125" style="20" customWidth="1"/>
    <col min="15366" max="15366" width="11.42578125" style="20"/>
    <col min="15367" max="15367" width="9" style="20" customWidth="1"/>
    <col min="15368" max="15368" width="10.140625" style="20" customWidth="1"/>
    <col min="15369" max="15369" width="9.42578125" style="20" customWidth="1"/>
    <col min="15370" max="15370" width="6.28515625" style="20" customWidth="1"/>
    <col min="15371" max="15617" width="11.42578125" style="20"/>
    <col min="15618" max="15618" width="9.85546875" style="20" customWidth="1"/>
    <col min="15619" max="15619" width="34.140625" style="20" customWidth="1"/>
    <col min="15620" max="15620" width="36.7109375" style="20" customWidth="1"/>
    <col min="15621" max="15621" width="13.42578125" style="20" customWidth="1"/>
    <col min="15622" max="15622" width="11.42578125" style="20"/>
    <col min="15623" max="15623" width="9" style="20" customWidth="1"/>
    <col min="15624" max="15624" width="10.140625" style="20" customWidth="1"/>
    <col min="15625" max="15625" width="9.42578125" style="20" customWidth="1"/>
    <col min="15626" max="15626" width="6.28515625" style="20" customWidth="1"/>
    <col min="15627" max="15873" width="11.42578125" style="20"/>
    <col min="15874" max="15874" width="9.85546875" style="20" customWidth="1"/>
    <col min="15875" max="15875" width="34.140625" style="20" customWidth="1"/>
    <col min="15876" max="15876" width="36.7109375" style="20" customWidth="1"/>
    <col min="15877" max="15877" width="13.42578125" style="20" customWidth="1"/>
    <col min="15878" max="15878" width="11.42578125" style="20"/>
    <col min="15879" max="15879" width="9" style="20" customWidth="1"/>
    <col min="15880" max="15880" width="10.140625" style="20" customWidth="1"/>
    <col min="15881" max="15881" width="9.42578125" style="20" customWidth="1"/>
    <col min="15882" max="15882" width="6.28515625" style="20" customWidth="1"/>
    <col min="15883" max="16129" width="11.42578125" style="20"/>
    <col min="16130" max="16130" width="9.85546875" style="20" customWidth="1"/>
    <col min="16131" max="16131" width="34.140625" style="20" customWidth="1"/>
    <col min="16132" max="16132" width="36.7109375" style="20" customWidth="1"/>
    <col min="16133" max="16133" width="13.42578125" style="20" customWidth="1"/>
    <col min="16134" max="16134" width="11.42578125" style="20"/>
    <col min="16135" max="16135" width="9" style="20" customWidth="1"/>
    <col min="16136" max="16136" width="10.140625" style="20" customWidth="1"/>
    <col min="16137" max="16137" width="9.42578125" style="20" customWidth="1"/>
    <col min="16138" max="16138" width="6.28515625" style="20" customWidth="1"/>
    <col min="16139" max="16384" width="11.42578125" style="20"/>
  </cols>
  <sheetData>
    <row r="1" spans="1:9" ht="63.75" customHeight="1"/>
    <row r="2" spans="1:9" ht="21">
      <c r="A2" s="494" t="s">
        <v>2472</v>
      </c>
      <c r="H2" s="497"/>
    </row>
    <row r="3" spans="1:9" ht="38.25">
      <c r="A3" s="499" t="s">
        <v>1424</v>
      </c>
      <c r="B3" s="505" t="s">
        <v>1425</v>
      </c>
      <c r="C3" s="505" t="s">
        <v>1426</v>
      </c>
      <c r="D3" s="505" t="s">
        <v>1427</v>
      </c>
      <c r="E3" s="505" t="s">
        <v>1428</v>
      </c>
      <c r="F3" s="505" t="s">
        <v>1429</v>
      </c>
      <c r="G3" s="505" t="s">
        <v>2473</v>
      </c>
      <c r="H3" s="505" t="s">
        <v>2474</v>
      </c>
      <c r="I3" s="506" t="s">
        <v>2475</v>
      </c>
    </row>
    <row r="4" spans="1:9">
      <c r="A4" s="500" t="s">
        <v>2344</v>
      </c>
      <c r="B4" s="500" t="s">
        <v>2345</v>
      </c>
      <c r="C4" s="500" t="s">
        <v>2346</v>
      </c>
      <c r="D4" s="501">
        <v>45292</v>
      </c>
      <c r="E4" s="500" t="s">
        <v>2347</v>
      </c>
      <c r="F4" s="502">
        <v>146.5</v>
      </c>
      <c r="G4" s="502">
        <v>5215.3999999999996</v>
      </c>
      <c r="H4" s="502">
        <v>500</v>
      </c>
      <c r="I4" s="502">
        <v>5715.4</v>
      </c>
    </row>
    <row r="5" spans="1:9">
      <c r="A5" s="500" t="s">
        <v>2476</v>
      </c>
      <c r="B5" s="500" t="s">
        <v>1660</v>
      </c>
      <c r="C5" s="500" t="s">
        <v>2477</v>
      </c>
      <c r="D5" s="501">
        <v>45292</v>
      </c>
      <c r="E5" s="500" t="s">
        <v>2478</v>
      </c>
      <c r="F5" s="502">
        <v>0</v>
      </c>
      <c r="G5" s="502">
        <v>6450.9</v>
      </c>
      <c r="H5" s="502">
        <v>1290.18</v>
      </c>
      <c r="I5" s="502">
        <v>7741.08</v>
      </c>
    </row>
    <row r="6" spans="1:9">
      <c r="A6" s="500" t="s">
        <v>1756</v>
      </c>
      <c r="B6" s="500" t="s">
        <v>1757</v>
      </c>
      <c r="C6" s="500" t="s">
        <v>1758</v>
      </c>
      <c r="D6" s="501">
        <v>45292</v>
      </c>
      <c r="E6" s="500" t="s">
        <v>1759</v>
      </c>
      <c r="F6" s="502">
        <v>900</v>
      </c>
      <c r="G6" s="502">
        <v>3566.16</v>
      </c>
      <c r="H6" s="502">
        <v>11216.32</v>
      </c>
      <c r="I6" s="502">
        <v>14782.48</v>
      </c>
    </row>
    <row r="7" spans="1:9">
      <c r="A7" s="500" t="s">
        <v>1991</v>
      </c>
      <c r="B7" s="500" t="s">
        <v>1664</v>
      </c>
      <c r="C7" s="500" t="s">
        <v>1992</v>
      </c>
      <c r="D7" s="501">
        <v>45292</v>
      </c>
      <c r="E7" s="500" t="s">
        <v>1993</v>
      </c>
      <c r="F7" s="502">
        <v>1670.55</v>
      </c>
      <c r="G7" s="502">
        <v>18125.2</v>
      </c>
      <c r="H7" s="502">
        <v>1000</v>
      </c>
      <c r="I7" s="502">
        <v>19125.2</v>
      </c>
    </row>
    <row r="8" spans="1:9">
      <c r="A8" s="500" t="s">
        <v>2180</v>
      </c>
      <c r="B8" s="500" t="s">
        <v>2181</v>
      </c>
      <c r="C8" s="500" t="s">
        <v>2182</v>
      </c>
      <c r="D8" s="501">
        <v>45301</v>
      </c>
      <c r="E8" s="500" t="s">
        <v>2183</v>
      </c>
      <c r="F8" s="502">
        <v>377.25</v>
      </c>
      <c r="G8" s="502">
        <v>4549.28</v>
      </c>
      <c r="H8" s="502">
        <v>6552.06</v>
      </c>
      <c r="I8" s="502">
        <v>11101.34</v>
      </c>
    </row>
    <row r="9" spans="1:9">
      <c r="A9" s="500" t="s">
        <v>2363</v>
      </c>
      <c r="B9" s="500" t="s">
        <v>2127</v>
      </c>
      <c r="C9" s="500" t="s">
        <v>2479</v>
      </c>
      <c r="D9" s="501">
        <v>45313</v>
      </c>
      <c r="E9" s="500" t="s">
        <v>2365</v>
      </c>
      <c r="F9" s="502">
        <v>7261.03</v>
      </c>
      <c r="G9" s="502">
        <v>12741.56</v>
      </c>
      <c r="H9" s="502">
        <v>2548.31</v>
      </c>
      <c r="I9" s="502">
        <v>15289.87</v>
      </c>
    </row>
    <row r="10" spans="1:9">
      <c r="A10" s="500" t="s">
        <v>2359</v>
      </c>
      <c r="B10" s="500" t="s">
        <v>2360</v>
      </c>
      <c r="C10" s="500" t="s">
        <v>2480</v>
      </c>
      <c r="D10" s="501">
        <v>45315</v>
      </c>
      <c r="E10" s="500" t="s">
        <v>2362</v>
      </c>
      <c r="F10" s="502">
        <v>0</v>
      </c>
      <c r="G10" s="502">
        <v>2108.7399999999998</v>
      </c>
      <c r="H10" s="502">
        <v>87.98</v>
      </c>
      <c r="I10" s="502">
        <v>2196.7199999999998</v>
      </c>
    </row>
    <row r="11" spans="1:9">
      <c r="A11" s="500" t="s">
        <v>2352</v>
      </c>
      <c r="B11" s="500" t="s">
        <v>2353</v>
      </c>
      <c r="C11" s="500" t="s">
        <v>2354</v>
      </c>
      <c r="D11" s="501">
        <v>45321</v>
      </c>
      <c r="E11" s="500" t="s">
        <v>2355</v>
      </c>
      <c r="F11" s="502">
        <v>29.74</v>
      </c>
      <c r="G11" s="502">
        <v>125.2</v>
      </c>
      <c r="H11" s="502">
        <v>25.04</v>
      </c>
      <c r="I11" s="502">
        <v>150.24</v>
      </c>
    </row>
    <row r="12" spans="1:9">
      <c r="A12" s="500" t="s">
        <v>2348</v>
      </c>
      <c r="B12" s="500" t="s">
        <v>2349</v>
      </c>
      <c r="C12" s="500" t="s">
        <v>2350</v>
      </c>
      <c r="D12" s="501">
        <v>45324</v>
      </c>
      <c r="E12" s="500" t="s">
        <v>2351</v>
      </c>
      <c r="F12" s="502">
        <v>2000</v>
      </c>
      <c r="G12" s="502">
        <v>5134.47</v>
      </c>
      <c r="H12" s="502">
        <v>3080.68</v>
      </c>
      <c r="I12" s="502">
        <v>8215.15</v>
      </c>
    </row>
    <row r="13" spans="1:9">
      <c r="A13" s="500" t="s">
        <v>2481</v>
      </c>
      <c r="B13" s="500" t="s">
        <v>2482</v>
      </c>
      <c r="C13" s="500" t="s">
        <v>2483</v>
      </c>
      <c r="D13" s="501">
        <v>45332</v>
      </c>
      <c r="E13" s="500" t="s">
        <v>2484</v>
      </c>
      <c r="F13" s="502">
        <v>0</v>
      </c>
      <c r="G13" s="502">
        <v>101.12</v>
      </c>
      <c r="H13" s="502">
        <v>4.22</v>
      </c>
      <c r="I13" s="502">
        <v>105.34</v>
      </c>
    </row>
    <row r="14" spans="1:9">
      <c r="A14" s="500" t="s">
        <v>2485</v>
      </c>
      <c r="B14" s="500" t="s">
        <v>2404</v>
      </c>
      <c r="C14" s="500" t="s">
        <v>2486</v>
      </c>
      <c r="D14" s="501">
        <v>45350</v>
      </c>
      <c r="E14" s="500" t="s">
        <v>2487</v>
      </c>
      <c r="F14" s="502">
        <v>0</v>
      </c>
      <c r="G14" s="502">
        <v>272.63</v>
      </c>
      <c r="H14" s="502">
        <v>2.35</v>
      </c>
      <c r="I14" s="502">
        <v>274.98</v>
      </c>
    </row>
    <row r="15" spans="1:9">
      <c r="A15" s="500" t="s">
        <v>2377</v>
      </c>
      <c r="B15" s="500" t="s">
        <v>2378</v>
      </c>
      <c r="C15" s="500" t="s">
        <v>2483</v>
      </c>
      <c r="D15" s="501">
        <v>45353</v>
      </c>
      <c r="E15" s="500" t="s">
        <v>2380</v>
      </c>
      <c r="F15" s="502">
        <v>18.170000000000002</v>
      </c>
      <c r="G15" s="502">
        <v>1026.43</v>
      </c>
      <c r="H15" s="502">
        <v>42.86</v>
      </c>
      <c r="I15" s="502">
        <v>1069.29</v>
      </c>
    </row>
    <row r="16" spans="1:9">
      <c r="A16" s="500" t="s">
        <v>2381</v>
      </c>
      <c r="B16" s="500" t="s">
        <v>2382</v>
      </c>
      <c r="C16" s="500" t="s">
        <v>2483</v>
      </c>
      <c r="D16" s="501">
        <v>45359</v>
      </c>
      <c r="E16" s="500" t="s">
        <v>2383</v>
      </c>
      <c r="F16" s="502">
        <v>18.22</v>
      </c>
      <c r="G16" s="502">
        <v>1009.01</v>
      </c>
      <c r="H16" s="502">
        <v>42.14</v>
      </c>
      <c r="I16" s="502">
        <v>1051.1500000000001</v>
      </c>
    </row>
    <row r="17" spans="1:9">
      <c r="A17" s="500" t="s">
        <v>2134</v>
      </c>
      <c r="B17" s="500" t="s">
        <v>1742</v>
      </c>
      <c r="C17" s="500" t="s">
        <v>2135</v>
      </c>
      <c r="D17" s="501">
        <v>45360</v>
      </c>
      <c r="E17" s="500" t="s">
        <v>2136</v>
      </c>
      <c r="F17" s="502">
        <v>2596.8000000000002</v>
      </c>
      <c r="G17" s="502">
        <v>39723.93</v>
      </c>
      <c r="H17" s="502">
        <v>0</v>
      </c>
      <c r="I17" s="502">
        <v>39723.93</v>
      </c>
    </row>
    <row r="18" spans="1:9">
      <c r="A18" s="500" t="s">
        <v>2168</v>
      </c>
      <c r="B18" s="500" t="s">
        <v>2169</v>
      </c>
      <c r="C18" s="500" t="s">
        <v>2170</v>
      </c>
      <c r="D18" s="501">
        <v>45360</v>
      </c>
      <c r="E18" s="500" t="s">
        <v>2171</v>
      </c>
      <c r="F18" s="502">
        <v>116.25</v>
      </c>
      <c r="G18" s="502">
        <v>254.52</v>
      </c>
      <c r="H18" s="502">
        <v>0</v>
      </c>
      <c r="I18" s="502">
        <v>254.52</v>
      </c>
    </row>
    <row r="19" spans="1:9">
      <c r="A19" s="500" t="s">
        <v>2177</v>
      </c>
      <c r="B19" s="500" t="s">
        <v>2067</v>
      </c>
      <c r="C19" s="500" t="s">
        <v>2178</v>
      </c>
      <c r="D19" s="501">
        <v>45360</v>
      </c>
      <c r="E19" s="500" t="s">
        <v>2179</v>
      </c>
      <c r="F19" s="502">
        <v>1710</v>
      </c>
      <c r="G19" s="502">
        <v>27823.919999999998</v>
      </c>
      <c r="H19" s="502">
        <v>1393.22</v>
      </c>
      <c r="I19" s="502">
        <v>29217.14</v>
      </c>
    </row>
    <row r="20" spans="1:9">
      <c r="A20" s="500" t="s">
        <v>2488</v>
      </c>
      <c r="B20" s="500" t="s">
        <v>2371</v>
      </c>
      <c r="C20" s="500" t="s">
        <v>2489</v>
      </c>
      <c r="D20" s="501">
        <v>45367</v>
      </c>
      <c r="E20" s="500" t="s">
        <v>2490</v>
      </c>
      <c r="F20" s="502">
        <v>0</v>
      </c>
      <c r="G20" s="502">
        <v>682.14</v>
      </c>
      <c r="H20" s="502">
        <v>136.43</v>
      </c>
      <c r="I20" s="502">
        <v>818.57</v>
      </c>
    </row>
    <row r="21" spans="1:9">
      <c r="A21" s="500" t="s">
        <v>2370</v>
      </c>
      <c r="B21" s="500" t="s">
        <v>2371</v>
      </c>
      <c r="C21" s="500" t="s">
        <v>2372</v>
      </c>
      <c r="D21" s="501">
        <v>45370</v>
      </c>
      <c r="E21" s="500" t="s">
        <v>2373</v>
      </c>
      <c r="F21" s="502">
        <v>112</v>
      </c>
      <c r="G21" s="502">
        <v>239.17</v>
      </c>
      <c r="H21" s="502">
        <v>0</v>
      </c>
      <c r="I21" s="502">
        <v>239.17</v>
      </c>
    </row>
    <row r="22" spans="1:9">
      <c r="A22" s="500" t="s">
        <v>2295</v>
      </c>
      <c r="B22" s="500" t="s">
        <v>2296</v>
      </c>
      <c r="C22" s="500" t="s">
        <v>2297</v>
      </c>
      <c r="D22" s="501">
        <v>45375</v>
      </c>
      <c r="E22" s="500" t="s">
        <v>2298</v>
      </c>
      <c r="F22" s="502">
        <v>4306.5600000000004</v>
      </c>
      <c r="G22" s="502">
        <v>17635.71</v>
      </c>
      <c r="H22" s="502">
        <v>8154.21</v>
      </c>
      <c r="I22" s="502">
        <v>25789.919999999998</v>
      </c>
    </row>
    <row r="23" spans="1:9">
      <c r="A23" s="500" t="s">
        <v>2410</v>
      </c>
      <c r="B23" s="500" t="s">
        <v>1470</v>
      </c>
      <c r="C23" s="500" t="s">
        <v>2411</v>
      </c>
      <c r="D23" s="501">
        <v>45384</v>
      </c>
      <c r="E23" s="500" t="s">
        <v>2412</v>
      </c>
      <c r="F23" s="502">
        <v>565</v>
      </c>
      <c r="G23" s="502">
        <v>1189.92</v>
      </c>
      <c r="H23" s="502">
        <v>237.98</v>
      </c>
      <c r="I23" s="502">
        <v>1427.9</v>
      </c>
    </row>
    <row r="24" spans="1:9">
      <c r="A24" s="500" t="s">
        <v>2366</v>
      </c>
      <c r="B24" s="500" t="s">
        <v>2367</v>
      </c>
      <c r="C24" s="500" t="s">
        <v>2368</v>
      </c>
      <c r="D24" s="501">
        <v>45386</v>
      </c>
      <c r="E24" s="500" t="s">
        <v>2369</v>
      </c>
      <c r="F24" s="502">
        <v>146.5</v>
      </c>
      <c r="G24" s="502">
        <v>3613.79</v>
      </c>
      <c r="H24" s="502">
        <v>371.59</v>
      </c>
      <c r="I24" s="502">
        <v>3985.38</v>
      </c>
    </row>
    <row r="25" spans="1:9">
      <c r="A25" s="500" t="s">
        <v>2184</v>
      </c>
      <c r="B25" s="500" t="s">
        <v>2185</v>
      </c>
      <c r="C25" s="500" t="s">
        <v>2186</v>
      </c>
      <c r="D25" s="501">
        <v>45405</v>
      </c>
      <c r="E25" s="500" t="s">
        <v>2187</v>
      </c>
      <c r="F25" s="502">
        <v>506.08</v>
      </c>
      <c r="G25" s="502">
        <v>6321.93</v>
      </c>
      <c r="H25" s="502">
        <v>2212.02</v>
      </c>
      <c r="I25" s="502">
        <v>8533.9500000000007</v>
      </c>
    </row>
    <row r="26" spans="1:9">
      <c r="A26" s="500" t="s">
        <v>2188</v>
      </c>
      <c r="B26" s="500" t="s">
        <v>2016</v>
      </c>
      <c r="C26" s="500" t="s">
        <v>2189</v>
      </c>
      <c r="D26" s="501">
        <v>45405</v>
      </c>
      <c r="E26" s="500" t="s">
        <v>2018</v>
      </c>
      <c r="F26" s="502">
        <v>207.48</v>
      </c>
      <c r="G26" s="502">
        <v>7969.68</v>
      </c>
      <c r="H26" s="502">
        <v>0</v>
      </c>
      <c r="I26" s="502">
        <v>7969.68</v>
      </c>
    </row>
    <row r="27" spans="1:9">
      <c r="A27" s="500" t="s">
        <v>2491</v>
      </c>
      <c r="B27" s="500" t="s">
        <v>2008</v>
      </c>
      <c r="C27" s="500" t="s">
        <v>2492</v>
      </c>
      <c r="D27" s="501">
        <v>45408</v>
      </c>
      <c r="E27" s="500" t="s">
        <v>2493</v>
      </c>
      <c r="F27" s="502">
        <v>0</v>
      </c>
      <c r="G27" s="502">
        <v>2007.33</v>
      </c>
      <c r="H27" s="502">
        <v>401.46</v>
      </c>
      <c r="I27" s="502">
        <v>2408.79</v>
      </c>
    </row>
    <row r="28" spans="1:9">
      <c r="A28" s="500" t="s">
        <v>2494</v>
      </c>
      <c r="B28" s="500" t="s">
        <v>2495</v>
      </c>
      <c r="C28" s="500" t="s">
        <v>2496</v>
      </c>
      <c r="D28" s="501">
        <v>45413</v>
      </c>
      <c r="E28" s="500" t="s">
        <v>2497</v>
      </c>
      <c r="F28" s="502">
        <v>0</v>
      </c>
      <c r="G28" s="502">
        <v>656.41</v>
      </c>
      <c r="H28" s="502">
        <v>131.28</v>
      </c>
      <c r="I28" s="502">
        <v>787.69</v>
      </c>
    </row>
    <row r="29" spans="1:9">
      <c r="A29" s="500" t="s">
        <v>2498</v>
      </c>
      <c r="B29" s="500" t="s">
        <v>1547</v>
      </c>
      <c r="C29" s="500" t="s">
        <v>2436</v>
      </c>
      <c r="D29" s="501">
        <v>45422</v>
      </c>
      <c r="E29" s="500" t="s">
        <v>2499</v>
      </c>
      <c r="F29" s="502">
        <v>0</v>
      </c>
      <c r="G29" s="502">
        <v>10324.290000000001</v>
      </c>
      <c r="H29" s="502">
        <v>2064.87</v>
      </c>
      <c r="I29" s="502">
        <v>12389.16</v>
      </c>
    </row>
    <row r="30" spans="1:9">
      <c r="A30" s="500" t="s">
        <v>1792</v>
      </c>
      <c r="B30" s="500" t="s">
        <v>1796</v>
      </c>
      <c r="C30" s="500" t="s">
        <v>1794</v>
      </c>
      <c r="D30" s="501">
        <v>45425</v>
      </c>
      <c r="E30" s="500" t="s">
        <v>1797</v>
      </c>
      <c r="F30" s="502">
        <v>3171</v>
      </c>
      <c r="G30" s="502">
        <v>0</v>
      </c>
      <c r="H30" s="502">
        <v>0</v>
      </c>
      <c r="I30" s="502">
        <v>0</v>
      </c>
    </row>
    <row r="31" spans="1:9">
      <c r="A31" s="500" t="s">
        <v>2384</v>
      </c>
      <c r="B31" s="500" t="s">
        <v>2385</v>
      </c>
      <c r="C31" s="500" t="s">
        <v>2500</v>
      </c>
      <c r="D31" s="501">
        <v>45433</v>
      </c>
      <c r="E31" s="500" t="s">
        <v>2387</v>
      </c>
      <c r="F31" s="502">
        <v>11.02</v>
      </c>
      <c r="G31" s="502">
        <v>1213.1400000000001</v>
      </c>
      <c r="H31" s="502">
        <v>802.97</v>
      </c>
      <c r="I31" s="502">
        <v>2016.11</v>
      </c>
    </row>
    <row r="32" spans="1:9">
      <c r="A32" s="500" t="s">
        <v>2395</v>
      </c>
      <c r="B32" s="500" t="s">
        <v>2396</v>
      </c>
      <c r="C32" s="500" t="s">
        <v>2379</v>
      </c>
      <c r="D32" s="501">
        <v>45435</v>
      </c>
      <c r="E32" s="500" t="s">
        <v>2397</v>
      </c>
      <c r="F32" s="502">
        <v>3</v>
      </c>
      <c r="G32" s="502">
        <v>123.89</v>
      </c>
      <c r="H32" s="502">
        <v>5.17</v>
      </c>
      <c r="I32" s="502">
        <v>129.06</v>
      </c>
    </row>
    <row r="33" spans="1:9">
      <c r="A33" s="500" t="s">
        <v>2407</v>
      </c>
      <c r="B33" s="500" t="s">
        <v>2408</v>
      </c>
      <c r="C33" s="500" t="s">
        <v>2393</v>
      </c>
      <c r="D33" s="501">
        <v>45440</v>
      </c>
      <c r="E33" s="500" t="s">
        <v>2409</v>
      </c>
      <c r="F33" s="502">
        <v>36.83</v>
      </c>
      <c r="G33" s="502">
        <v>1487.06</v>
      </c>
      <c r="H33" s="502">
        <v>62.1</v>
      </c>
      <c r="I33" s="502">
        <v>1549.16</v>
      </c>
    </row>
    <row r="34" spans="1:9">
      <c r="A34" s="500" t="s">
        <v>2403</v>
      </c>
      <c r="B34" s="500" t="s">
        <v>2404</v>
      </c>
      <c r="C34" s="500" t="s">
        <v>2501</v>
      </c>
      <c r="D34" s="501">
        <v>45441</v>
      </c>
      <c r="E34" s="500" t="s">
        <v>2406</v>
      </c>
      <c r="F34" s="502">
        <v>36.83</v>
      </c>
      <c r="G34" s="502">
        <v>1480.23</v>
      </c>
      <c r="H34" s="502">
        <v>61.81</v>
      </c>
      <c r="I34" s="502">
        <v>1542.04</v>
      </c>
    </row>
    <row r="35" spans="1:9">
      <c r="A35" s="500" t="s">
        <v>2502</v>
      </c>
      <c r="B35" s="500" t="s">
        <v>2008</v>
      </c>
      <c r="C35" s="500" t="s">
        <v>2503</v>
      </c>
      <c r="D35" s="501">
        <v>45449</v>
      </c>
      <c r="E35" s="500" t="s">
        <v>2504</v>
      </c>
      <c r="F35" s="502">
        <v>0</v>
      </c>
      <c r="G35" s="502">
        <v>2164.62</v>
      </c>
      <c r="H35" s="502">
        <v>432.93</v>
      </c>
      <c r="I35" s="502">
        <v>2597.5500000000002</v>
      </c>
    </row>
    <row r="36" spans="1:9">
      <c r="A36" s="500" t="s">
        <v>2398</v>
      </c>
      <c r="B36" s="500" t="s">
        <v>2008</v>
      </c>
      <c r="C36" s="500" t="s">
        <v>2399</v>
      </c>
      <c r="D36" s="501">
        <v>45449</v>
      </c>
      <c r="E36" s="500" t="s">
        <v>2400</v>
      </c>
      <c r="F36" s="502">
        <v>14.4</v>
      </c>
      <c r="G36" s="502">
        <v>46.56</v>
      </c>
      <c r="H36" s="502">
        <v>9.31</v>
      </c>
      <c r="I36" s="502">
        <v>55.87</v>
      </c>
    </row>
    <row r="37" spans="1:9">
      <c r="A37" s="500" t="s">
        <v>2401</v>
      </c>
      <c r="B37" s="500" t="s">
        <v>2008</v>
      </c>
      <c r="C37" s="500" t="s">
        <v>2402</v>
      </c>
      <c r="D37" s="501">
        <v>45450</v>
      </c>
      <c r="E37" s="500" t="s">
        <v>1681</v>
      </c>
      <c r="F37" s="502">
        <v>200</v>
      </c>
      <c r="G37" s="502">
        <v>877.52</v>
      </c>
      <c r="H37" s="502">
        <v>175.5</v>
      </c>
      <c r="I37" s="502">
        <v>1053.02</v>
      </c>
    </row>
    <row r="38" spans="1:9">
      <c r="A38" s="500" t="s">
        <v>2505</v>
      </c>
      <c r="B38" s="500" t="s">
        <v>2420</v>
      </c>
      <c r="C38" s="500" t="s">
        <v>2379</v>
      </c>
      <c r="D38" s="501">
        <v>45454</v>
      </c>
      <c r="E38" s="500" t="s">
        <v>2506</v>
      </c>
      <c r="F38" s="502">
        <v>0</v>
      </c>
      <c r="G38" s="502">
        <v>95.5</v>
      </c>
      <c r="H38" s="502">
        <v>3.99</v>
      </c>
      <c r="I38" s="502">
        <v>99.49</v>
      </c>
    </row>
    <row r="39" spans="1:9">
      <c r="A39" s="500" t="s">
        <v>2388</v>
      </c>
      <c r="B39" s="500" t="s">
        <v>1470</v>
      </c>
      <c r="C39" s="500" t="s">
        <v>2389</v>
      </c>
      <c r="D39" s="501">
        <v>45455</v>
      </c>
      <c r="E39" s="500" t="s">
        <v>2390</v>
      </c>
      <c r="F39" s="502">
        <v>282</v>
      </c>
      <c r="G39" s="502">
        <v>231.13</v>
      </c>
      <c r="H39" s="502">
        <v>46.23</v>
      </c>
      <c r="I39" s="502">
        <v>277.36</v>
      </c>
    </row>
    <row r="40" spans="1:9">
      <c r="A40" s="500" t="s">
        <v>2507</v>
      </c>
      <c r="B40" s="500" t="s">
        <v>2508</v>
      </c>
      <c r="C40" s="500" t="s">
        <v>2509</v>
      </c>
      <c r="D40" s="501">
        <v>45457</v>
      </c>
      <c r="E40" s="500" t="s">
        <v>2510</v>
      </c>
      <c r="F40" s="502">
        <v>0</v>
      </c>
      <c r="G40" s="502">
        <v>127.85</v>
      </c>
      <c r="H40" s="502">
        <v>150</v>
      </c>
      <c r="I40" s="502">
        <v>277.85000000000002</v>
      </c>
    </row>
    <row r="41" spans="1:9">
      <c r="A41" s="500" t="s">
        <v>2374</v>
      </c>
      <c r="B41" s="500" t="s">
        <v>2375</v>
      </c>
      <c r="C41" s="500" t="s">
        <v>2247</v>
      </c>
      <c r="D41" s="501">
        <v>45457</v>
      </c>
      <c r="E41" s="500" t="s">
        <v>2376</v>
      </c>
      <c r="F41" s="502">
        <v>45.84</v>
      </c>
      <c r="G41" s="502">
        <v>824.83</v>
      </c>
      <c r="H41" s="502">
        <v>4.7</v>
      </c>
      <c r="I41" s="502">
        <v>829.53</v>
      </c>
    </row>
    <row r="42" spans="1:9">
      <c r="A42" s="500" t="s">
        <v>2197</v>
      </c>
      <c r="B42" s="500" t="s">
        <v>2161</v>
      </c>
      <c r="C42" s="500" t="s">
        <v>2198</v>
      </c>
      <c r="D42" s="501">
        <v>45457</v>
      </c>
      <c r="E42" s="500" t="s">
        <v>2199</v>
      </c>
      <c r="F42" s="502">
        <v>15000</v>
      </c>
      <c r="G42" s="502">
        <v>23174.32</v>
      </c>
      <c r="H42" s="502">
        <v>4634.8599999999997</v>
      </c>
      <c r="I42" s="502">
        <v>27809.18</v>
      </c>
    </row>
    <row r="43" spans="1:9">
      <c r="A43" s="500" t="s">
        <v>2511</v>
      </c>
      <c r="B43" s="500" t="s">
        <v>2028</v>
      </c>
      <c r="C43" s="500" t="s">
        <v>2512</v>
      </c>
      <c r="D43" s="501">
        <v>45465</v>
      </c>
      <c r="E43" s="500" t="s">
        <v>2513</v>
      </c>
      <c r="F43" s="502">
        <v>0</v>
      </c>
      <c r="G43" s="502">
        <v>6.28</v>
      </c>
      <c r="H43" s="502">
        <v>200</v>
      </c>
      <c r="I43" s="502">
        <v>206.28</v>
      </c>
    </row>
    <row r="44" spans="1:9">
      <c r="A44" s="500" t="s">
        <v>1822</v>
      </c>
      <c r="B44" s="500" t="s">
        <v>2514</v>
      </c>
      <c r="C44" s="500" t="s">
        <v>2515</v>
      </c>
      <c r="D44" s="501">
        <v>45474</v>
      </c>
      <c r="E44" s="500" t="s">
        <v>2499</v>
      </c>
      <c r="F44" s="502">
        <v>0</v>
      </c>
      <c r="G44" s="502">
        <v>14220.13</v>
      </c>
      <c r="H44" s="502">
        <v>1258.8</v>
      </c>
      <c r="I44" s="502">
        <v>15478.93</v>
      </c>
    </row>
    <row r="45" spans="1:9">
      <c r="A45" s="500" t="s">
        <v>1971</v>
      </c>
      <c r="B45" s="500" t="s">
        <v>1972</v>
      </c>
      <c r="C45" s="500" t="s">
        <v>1944</v>
      </c>
      <c r="D45" s="501">
        <v>45474</v>
      </c>
      <c r="E45" s="500" t="s">
        <v>1959</v>
      </c>
      <c r="F45" s="502">
        <v>103.83</v>
      </c>
      <c r="G45" s="502">
        <v>3100.7</v>
      </c>
      <c r="H45" s="502">
        <v>2046.48</v>
      </c>
      <c r="I45" s="502">
        <v>5147.18</v>
      </c>
    </row>
    <row r="46" spans="1:9">
      <c r="A46" s="500" t="s">
        <v>1976</v>
      </c>
      <c r="B46" s="500" t="s">
        <v>1977</v>
      </c>
      <c r="C46" s="500" t="s">
        <v>1978</v>
      </c>
      <c r="D46" s="501">
        <v>45474</v>
      </c>
      <c r="E46" s="500" t="s">
        <v>1949</v>
      </c>
      <c r="F46" s="502">
        <v>207.64</v>
      </c>
      <c r="G46" s="502">
        <v>6223.61</v>
      </c>
      <c r="H46" s="502">
        <v>502.73</v>
      </c>
      <c r="I46" s="502">
        <v>6726.34</v>
      </c>
    </row>
    <row r="47" spans="1:9">
      <c r="A47" s="500" t="s">
        <v>2190</v>
      </c>
      <c r="B47" s="500" t="s">
        <v>1503</v>
      </c>
      <c r="C47" s="500" t="s">
        <v>2191</v>
      </c>
      <c r="D47" s="501">
        <v>45483</v>
      </c>
      <c r="E47" s="500" t="s">
        <v>2192</v>
      </c>
      <c r="F47" s="502">
        <v>1737.3</v>
      </c>
      <c r="G47" s="502">
        <v>932.65</v>
      </c>
      <c r="H47" s="502">
        <v>0</v>
      </c>
      <c r="I47" s="502">
        <v>932.65</v>
      </c>
    </row>
    <row r="48" spans="1:9">
      <c r="A48" s="500" t="s">
        <v>2419</v>
      </c>
      <c r="B48" s="500" t="s">
        <v>2420</v>
      </c>
      <c r="C48" s="500" t="s">
        <v>2379</v>
      </c>
      <c r="D48" s="501">
        <v>45485</v>
      </c>
      <c r="E48" s="500" t="s">
        <v>2421</v>
      </c>
      <c r="F48" s="502">
        <v>3</v>
      </c>
      <c r="G48" s="502">
        <v>96.13</v>
      </c>
      <c r="H48" s="502">
        <v>4.01</v>
      </c>
      <c r="I48" s="502">
        <v>100.14</v>
      </c>
    </row>
    <row r="49" spans="1:9">
      <c r="A49" s="500" t="s">
        <v>2193</v>
      </c>
      <c r="B49" s="500" t="s">
        <v>2194</v>
      </c>
      <c r="C49" s="500" t="s">
        <v>2195</v>
      </c>
      <c r="D49" s="501">
        <v>45489</v>
      </c>
      <c r="E49" s="500" t="s">
        <v>2196</v>
      </c>
      <c r="F49" s="502">
        <v>810</v>
      </c>
      <c r="G49" s="502">
        <v>2821.72</v>
      </c>
      <c r="H49" s="502">
        <v>1662.3</v>
      </c>
      <c r="I49" s="502">
        <v>4484.0200000000004</v>
      </c>
    </row>
    <row r="50" spans="1:9">
      <c r="A50" s="500" t="s">
        <v>2413</v>
      </c>
      <c r="B50" s="500" t="s">
        <v>2414</v>
      </c>
      <c r="C50" s="500" t="s">
        <v>2379</v>
      </c>
      <c r="D50" s="501">
        <v>45490</v>
      </c>
      <c r="E50" s="500" t="s">
        <v>2415</v>
      </c>
      <c r="F50" s="502">
        <v>3</v>
      </c>
      <c r="G50" s="502">
        <v>93.35</v>
      </c>
      <c r="H50" s="502">
        <v>3.9</v>
      </c>
      <c r="I50" s="502">
        <v>97.25</v>
      </c>
    </row>
    <row r="51" spans="1:9">
      <c r="A51" s="500" t="s">
        <v>2465</v>
      </c>
      <c r="B51" s="500" t="s">
        <v>2466</v>
      </c>
      <c r="C51" s="500" t="s">
        <v>2467</v>
      </c>
      <c r="D51" s="501">
        <v>45491</v>
      </c>
      <c r="E51" s="500" t="s">
        <v>2468</v>
      </c>
      <c r="F51" s="502">
        <v>103.83</v>
      </c>
      <c r="G51" s="502">
        <v>2607.5500000000002</v>
      </c>
      <c r="H51" s="502">
        <v>25.71</v>
      </c>
      <c r="I51" s="502">
        <v>2633.26</v>
      </c>
    </row>
    <row r="52" spans="1:9">
      <c r="A52" s="500" t="s">
        <v>2416</v>
      </c>
      <c r="B52" s="500" t="s">
        <v>1735</v>
      </c>
      <c r="C52" s="500" t="s">
        <v>2417</v>
      </c>
      <c r="D52" s="501">
        <v>45512</v>
      </c>
      <c r="E52" s="500" t="s">
        <v>2418</v>
      </c>
      <c r="F52" s="502">
        <v>9938.52</v>
      </c>
      <c r="G52" s="502">
        <v>20200.46</v>
      </c>
      <c r="H52" s="502">
        <v>25902.68</v>
      </c>
      <c r="I52" s="502">
        <v>46103.14</v>
      </c>
    </row>
    <row r="53" spans="1:9">
      <c r="A53" s="500" t="s">
        <v>2461</v>
      </c>
      <c r="B53" s="500" t="s">
        <v>2462</v>
      </c>
      <c r="C53" s="500" t="s">
        <v>2463</v>
      </c>
      <c r="D53" s="501">
        <v>45569</v>
      </c>
      <c r="E53" s="500" t="s">
        <v>2464</v>
      </c>
      <c r="F53" s="502">
        <v>9.32</v>
      </c>
      <c r="G53" s="502">
        <v>0</v>
      </c>
      <c r="H53" s="502">
        <v>0</v>
      </c>
      <c r="I53" s="502">
        <v>0</v>
      </c>
    </row>
    <row r="54" spans="1:9">
      <c r="A54" s="500" t="s">
        <v>2450</v>
      </c>
      <c r="B54" s="500" t="s">
        <v>2451</v>
      </c>
      <c r="C54" s="500" t="s">
        <v>2452</v>
      </c>
      <c r="D54" s="501">
        <v>45572</v>
      </c>
      <c r="E54" s="500" t="s">
        <v>2453</v>
      </c>
      <c r="F54" s="502">
        <v>605</v>
      </c>
      <c r="G54" s="502">
        <v>4051.62</v>
      </c>
      <c r="H54" s="502">
        <v>59.22</v>
      </c>
      <c r="I54" s="502">
        <v>4110.84</v>
      </c>
    </row>
    <row r="55" spans="1:9">
      <c r="A55" s="500" t="s">
        <v>2391</v>
      </c>
      <c r="B55" s="500" t="s">
        <v>2392</v>
      </c>
      <c r="C55" s="500" t="s">
        <v>2393</v>
      </c>
      <c r="D55" s="501">
        <v>45581</v>
      </c>
      <c r="E55" s="500" t="s">
        <v>2394</v>
      </c>
      <c r="F55" s="502">
        <v>3</v>
      </c>
      <c r="G55" s="502">
        <v>42.79</v>
      </c>
      <c r="H55" s="502">
        <v>42.79</v>
      </c>
      <c r="I55" s="502">
        <v>85.58</v>
      </c>
    </row>
    <row r="56" spans="1:9">
      <c r="A56" s="500" t="s">
        <v>2200</v>
      </c>
      <c r="B56" s="500" t="s">
        <v>1272</v>
      </c>
      <c r="C56" s="500" t="s">
        <v>2201</v>
      </c>
      <c r="D56" s="501">
        <v>45584</v>
      </c>
      <c r="E56" s="500" t="s">
        <v>2202</v>
      </c>
      <c r="F56" s="502">
        <v>82.96</v>
      </c>
      <c r="G56" s="502">
        <v>599.20000000000005</v>
      </c>
      <c r="H56" s="502">
        <v>3.99</v>
      </c>
      <c r="I56" s="502">
        <v>603.19000000000005</v>
      </c>
    </row>
    <row r="57" spans="1:9">
      <c r="A57" s="500" t="s">
        <v>2469</v>
      </c>
      <c r="B57" s="500" t="s">
        <v>2444</v>
      </c>
      <c r="C57" s="500" t="s">
        <v>2470</v>
      </c>
      <c r="D57" s="501">
        <v>45588</v>
      </c>
      <c r="E57" s="500" t="s">
        <v>2471</v>
      </c>
      <c r="F57" s="502">
        <v>80</v>
      </c>
      <c r="G57" s="502">
        <v>0</v>
      </c>
      <c r="H57" s="502">
        <v>0</v>
      </c>
      <c r="I57" s="502">
        <v>0</v>
      </c>
    </row>
    <row r="58" spans="1:9">
      <c r="A58" s="500" t="s">
        <v>2435</v>
      </c>
      <c r="B58" s="500" t="s">
        <v>1547</v>
      </c>
      <c r="C58" s="500" t="s">
        <v>2436</v>
      </c>
      <c r="D58" s="501">
        <v>45606</v>
      </c>
      <c r="E58" s="500" t="s">
        <v>2437</v>
      </c>
      <c r="F58" s="502">
        <v>7300</v>
      </c>
      <c r="G58" s="502">
        <v>2917.73</v>
      </c>
      <c r="H58" s="502">
        <v>583.54999999999995</v>
      </c>
      <c r="I58" s="502">
        <v>3501.28</v>
      </c>
    </row>
    <row r="59" spans="1:9">
      <c r="A59" s="500" t="s">
        <v>1822</v>
      </c>
      <c r="B59" s="500" t="s">
        <v>1823</v>
      </c>
      <c r="C59" s="500" t="s">
        <v>2515</v>
      </c>
      <c r="D59" s="501">
        <v>45606</v>
      </c>
      <c r="E59" s="500" t="s">
        <v>1718</v>
      </c>
      <c r="F59" s="502">
        <v>4050</v>
      </c>
      <c r="G59" s="502">
        <v>4018.74</v>
      </c>
      <c r="H59" s="502">
        <v>495.89</v>
      </c>
      <c r="I59" s="502">
        <v>4514.63</v>
      </c>
    </row>
    <row r="60" spans="1:9">
      <c r="A60" s="500" t="s">
        <v>2425</v>
      </c>
      <c r="B60" s="500" t="s">
        <v>1591</v>
      </c>
      <c r="C60" s="500" t="s">
        <v>2426</v>
      </c>
      <c r="D60" s="501">
        <v>45627</v>
      </c>
      <c r="E60" s="500" t="s">
        <v>2248</v>
      </c>
      <c r="F60" s="502">
        <v>9035.1299999999992</v>
      </c>
      <c r="G60" s="502">
        <v>2152.86</v>
      </c>
      <c r="H60" s="502">
        <v>430.57</v>
      </c>
      <c r="I60" s="502">
        <v>2583.4299999999998</v>
      </c>
    </row>
    <row r="61" spans="1:9">
      <c r="A61" s="500" t="s">
        <v>2433</v>
      </c>
      <c r="B61" s="500" t="s">
        <v>2008</v>
      </c>
      <c r="C61" s="500" t="s">
        <v>2434</v>
      </c>
      <c r="D61" s="501">
        <v>45631</v>
      </c>
      <c r="E61" s="500" t="s">
        <v>1681</v>
      </c>
      <c r="F61" s="502">
        <v>600</v>
      </c>
      <c r="G61" s="502">
        <v>296.16000000000003</v>
      </c>
      <c r="H61" s="502">
        <v>59.23</v>
      </c>
      <c r="I61" s="502">
        <v>355.39</v>
      </c>
    </row>
    <row r="62" spans="1:9">
      <c r="A62" s="500" t="s">
        <v>2427</v>
      </c>
      <c r="B62" s="500" t="s">
        <v>1587</v>
      </c>
      <c r="C62" s="500" t="s">
        <v>2428</v>
      </c>
      <c r="D62" s="501">
        <v>45631</v>
      </c>
      <c r="E62" s="500" t="s">
        <v>2429</v>
      </c>
      <c r="F62" s="502">
        <v>25507</v>
      </c>
      <c r="G62" s="502">
        <v>5293.5</v>
      </c>
      <c r="H62" s="502">
        <v>4295.47</v>
      </c>
      <c r="I62" s="502">
        <v>9588.9699999999993</v>
      </c>
    </row>
    <row r="63" spans="1:9">
      <c r="A63" s="500" t="s">
        <v>2422</v>
      </c>
      <c r="B63" s="500" t="s">
        <v>2262</v>
      </c>
      <c r="C63" s="500" t="s">
        <v>2423</v>
      </c>
      <c r="D63" s="501">
        <v>45637</v>
      </c>
      <c r="E63" s="500" t="s">
        <v>2424</v>
      </c>
      <c r="F63" s="502">
        <v>7000</v>
      </c>
      <c r="G63" s="502">
        <v>2268.6999999999998</v>
      </c>
      <c r="H63" s="502">
        <v>3894.27</v>
      </c>
      <c r="I63" s="502">
        <v>6162.97</v>
      </c>
    </row>
    <row r="64" spans="1:9">
      <c r="A64" s="500" t="s">
        <v>2430</v>
      </c>
      <c r="B64" s="500" t="s">
        <v>1664</v>
      </c>
      <c r="C64" s="500" t="s">
        <v>2516</v>
      </c>
      <c r="D64" s="501">
        <v>45638</v>
      </c>
      <c r="E64" s="500" t="s">
        <v>2432</v>
      </c>
      <c r="F64" s="502">
        <v>6000</v>
      </c>
      <c r="G64" s="502">
        <v>735.3</v>
      </c>
      <c r="H64" s="502">
        <v>122.07</v>
      </c>
      <c r="I64" s="502">
        <v>857.37</v>
      </c>
    </row>
    <row r="65" spans="1:9">
      <c r="A65" s="500" t="s">
        <v>2203</v>
      </c>
      <c r="B65" s="500" t="s">
        <v>1565</v>
      </c>
      <c r="C65" s="500" t="s">
        <v>2204</v>
      </c>
      <c r="D65" s="501">
        <v>45656</v>
      </c>
      <c r="E65" s="500" t="s">
        <v>2205</v>
      </c>
      <c r="F65" s="502">
        <v>1384.21</v>
      </c>
      <c r="G65" s="502">
        <v>97.1</v>
      </c>
      <c r="H65" s="502">
        <v>15.85</v>
      </c>
      <c r="I65" s="502">
        <v>112.95</v>
      </c>
    </row>
  </sheetData>
  <printOptions horizontalCentered="1"/>
  <pageMargins left="0.31527777777777799" right="0.31527777777777799" top="0.35416666666666702" bottom="0.35416666666666702" header="0.511811023622047" footer="0.511811023622047"/>
  <pageSetup paperSize="9" scale="54" orientation="landscape" horizontalDpi="300" verticalDpi="30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B050"/>
  </sheetPr>
  <dimension ref="A1:I144"/>
  <sheetViews>
    <sheetView zoomScale="90" zoomScaleNormal="90" workbookViewId="0">
      <selection activeCell="C11" sqref="C11"/>
    </sheetView>
  </sheetViews>
  <sheetFormatPr baseColWidth="10" defaultColWidth="11.42578125" defaultRowHeight="15"/>
  <cols>
    <col min="1" max="1" width="29.28515625" style="507" customWidth="1"/>
    <col min="2" max="2" width="26.5703125" style="507" customWidth="1"/>
    <col min="3" max="8" width="14.7109375" style="507" customWidth="1"/>
    <col min="9" max="16384" width="11.42578125" style="507"/>
  </cols>
  <sheetData>
    <row r="1" spans="1:9" s="20" customFormat="1" ht="82.9" customHeight="1"/>
    <row r="2" spans="1:9" ht="21">
      <c r="A2" s="508" t="s">
        <v>59</v>
      </c>
      <c r="B2" s="509"/>
      <c r="C2" s="509"/>
      <c r="D2" s="509"/>
      <c r="E2" s="509"/>
      <c r="F2" s="509"/>
    </row>
    <row r="3" spans="1:9">
      <c r="A3" s="510"/>
      <c r="B3" s="509"/>
      <c r="C3" s="509"/>
      <c r="D3" s="509"/>
      <c r="E3" s="509"/>
      <c r="F3" s="509"/>
    </row>
    <row r="4" spans="1:9">
      <c r="A4" s="510"/>
      <c r="B4" s="509"/>
      <c r="C4" s="509"/>
      <c r="D4" s="509"/>
      <c r="E4" s="509"/>
      <c r="F4" s="509"/>
    </row>
    <row r="5" spans="1:9" ht="18.75">
      <c r="A5" s="511" t="s">
        <v>60</v>
      </c>
      <c r="B5" s="509"/>
      <c r="C5" s="509"/>
      <c r="D5" s="509"/>
      <c r="E5" s="509"/>
      <c r="F5" s="509"/>
    </row>
    <row r="6" spans="1:9">
      <c r="A6" s="510"/>
      <c r="B6" s="509"/>
      <c r="C6" s="509"/>
      <c r="D6" s="509"/>
      <c r="E6" s="509"/>
      <c r="F6" s="509"/>
    </row>
    <row r="7" spans="1:9" ht="15.75">
      <c r="A7" s="512" t="s">
        <v>61</v>
      </c>
      <c r="B7" s="509"/>
      <c r="C7" s="509"/>
      <c r="D7" s="509"/>
      <c r="E7" s="509"/>
      <c r="F7" s="509"/>
    </row>
    <row r="8" spans="1:9">
      <c r="A8" s="513"/>
      <c r="B8" s="509"/>
      <c r="C8" s="509"/>
      <c r="D8" s="509"/>
      <c r="E8" s="509"/>
      <c r="F8" s="509"/>
    </row>
    <row r="9" spans="1:9">
      <c r="A9" s="514" t="s">
        <v>62</v>
      </c>
      <c r="B9" s="509"/>
      <c r="C9" s="509"/>
      <c r="D9" s="509"/>
      <c r="E9" s="509"/>
      <c r="F9" s="509"/>
    </row>
    <row r="10" spans="1:9">
      <c r="A10" s="509"/>
      <c r="B10" s="509"/>
      <c r="C10" s="509"/>
      <c r="D10" s="509"/>
      <c r="E10" s="509"/>
      <c r="F10" s="509"/>
    </row>
    <row r="11" spans="1:9" ht="24">
      <c r="A11" s="515"/>
      <c r="B11" s="515"/>
      <c r="C11" s="516" t="s">
        <v>2517</v>
      </c>
      <c r="D11" s="516" t="s">
        <v>2518</v>
      </c>
      <c r="E11" s="516" t="s">
        <v>520</v>
      </c>
      <c r="F11" s="517"/>
      <c r="G11" s="517"/>
      <c r="H11" s="518"/>
      <c r="I11" s="518"/>
    </row>
    <row r="12" spans="1:9" ht="15" customHeight="1">
      <c r="A12" s="897" t="s">
        <v>2519</v>
      </c>
      <c r="B12" s="519" t="s">
        <v>2520</v>
      </c>
      <c r="C12" s="520">
        <v>29890</v>
      </c>
      <c r="D12" s="520"/>
      <c r="E12" s="521">
        <f>SUM(C12:D12)</f>
        <v>29890</v>
      </c>
      <c r="F12" s="517"/>
      <c r="G12" s="517"/>
      <c r="H12" s="518"/>
      <c r="I12" s="518"/>
    </row>
    <row r="13" spans="1:9">
      <c r="A13" s="897"/>
      <c r="B13" s="519" t="s">
        <v>2521</v>
      </c>
      <c r="C13" s="520">
        <v>25761</v>
      </c>
      <c r="D13" s="522"/>
      <c r="E13" s="521">
        <f>SUM(C13:D13)</f>
        <v>25761</v>
      </c>
      <c r="F13" s="517"/>
      <c r="G13" s="517"/>
      <c r="H13" s="518"/>
      <c r="I13" s="518"/>
    </row>
    <row r="14" spans="1:9">
      <c r="A14" s="897"/>
      <c r="B14" s="519" t="s">
        <v>2522</v>
      </c>
      <c r="C14" s="523"/>
      <c r="D14" s="524"/>
      <c r="E14" s="525"/>
      <c r="F14" s="517"/>
      <c r="G14" s="517"/>
      <c r="H14" s="518"/>
      <c r="I14" s="518"/>
    </row>
    <row r="15" spans="1:9">
      <c r="A15" s="897"/>
      <c r="B15" s="526" t="s">
        <v>452</v>
      </c>
      <c r="C15" s="527">
        <f>SUM(C12:C14)</f>
        <v>55651</v>
      </c>
      <c r="D15" s="527"/>
      <c r="E15" s="527">
        <f>SUM(E12:E14)</f>
        <v>55651</v>
      </c>
      <c r="F15" s="517"/>
      <c r="G15" s="517"/>
      <c r="H15" s="518"/>
      <c r="I15" s="518"/>
    </row>
    <row r="16" spans="1:9" ht="15" customHeight="1">
      <c r="A16" s="897" t="s">
        <v>2523</v>
      </c>
      <c r="B16" s="519" t="s">
        <v>2522</v>
      </c>
      <c r="C16" s="528"/>
      <c r="D16" s="528"/>
      <c r="E16" s="525">
        <v>1655</v>
      </c>
      <c r="F16" s="517"/>
      <c r="G16" s="517"/>
      <c r="H16" s="518"/>
      <c r="I16" s="518"/>
    </row>
    <row r="17" spans="1:9" ht="24">
      <c r="A17" s="897"/>
      <c r="B17" s="519" t="s">
        <v>2524</v>
      </c>
      <c r="C17" s="528"/>
      <c r="D17" s="528"/>
      <c r="E17" s="521">
        <v>0</v>
      </c>
      <c r="F17" s="517"/>
      <c r="G17" s="517"/>
      <c r="H17" s="518"/>
      <c r="I17" s="518"/>
    </row>
    <row r="18" spans="1:9">
      <c r="A18" s="897"/>
      <c r="B18" s="519" t="s">
        <v>2525</v>
      </c>
      <c r="C18" s="528"/>
      <c r="D18" s="528"/>
      <c r="E18" s="521">
        <v>1</v>
      </c>
      <c r="F18" s="517"/>
      <c r="G18" s="517"/>
      <c r="H18" s="518"/>
      <c r="I18" s="518"/>
    </row>
    <row r="19" spans="1:9">
      <c r="A19" s="897"/>
      <c r="B19" s="526" t="s">
        <v>452</v>
      </c>
      <c r="C19" s="527"/>
      <c r="D19" s="527"/>
      <c r="E19" s="527">
        <f>SUM(E16:E18)</f>
        <v>1656</v>
      </c>
      <c r="F19" s="517"/>
      <c r="G19" s="517"/>
      <c r="H19" s="518"/>
      <c r="I19" s="518"/>
    </row>
    <row r="20" spans="1:9" ht="19.350000000000001" customHeight="1">
      <c r="A20" s="897" t="s">
        <v>2526</v>
      </c>
      <c r="B20" s="519" t="s">
        <v>2527</v>
      </c>
      <c r="C20" s="528"/>
      <c r="D20" s="528"/>
      <c r="E20" s="525">
        <v>6795</v>
      </c>
      <c r="F20" s="517"/>
      <c r="G20" s="517"/>
      <c r="H20" s="518"/>
      <c r="I20" s="518"/>
    </row>
    <row r="21" spans="1:9" ht="24">
      <c r="A21" s="897"/>
      <c r="B21" s="519" t="s">
        <v>2528</v>
      </c>
      <c r="C21" s="528"/>
      <c r="D21" s="528"/>
      <c r="E21" s="521">
        <v>6795</v>
      </c>
      <c r="F21" s="517"/>
      <c r="G21" s="517"/>
      <c r="H21" s="518"/>
      <c r="I21" s="518"/>
    </row>
    <row r="22" spans="1:9">
      <c r="A22" s="897"/>
      <c r="B22" s="519" t="s">
        <v>2529</v>
      </c>
      <c r="C22" s="528"/>
      <c r="D22" s="528"/>
      <c r="E22" s="521">
        <v>11688</v>
      </c>
      <c r="F22" s="517"/>
      <c r="G22" s="517"/>
      <c r="H22" s="518"/>
      <c r="I22" s="518"/>
    </row>
    <row r="23" spans="1:9">
      <c r="A23" s="897"/>
      <c r="B23" s="526" t="s">
        <v>452</v>
      </c>
      <c r="C23" s="527"/>
      <c r="D23" s="527"/>
      <c r="E23" s="527">
        <f>SUM(E20:E22)</f>
        <v>25278</v>
      </c>
      <c r="F23" s="517"/>
      <c r="G23" s="517"/>
      <c r="H23" s="518"/>
      <c r="I23" s="518"/>
    </row>
    <row r="24" spans="1:9">
      <c r="A24" s="519" t="s">
        <v>2530</v>
      </c>
      <c r="B24" s="526" t="s">
        <v>452</v>
      </c>
      <c r="C24" s="527"/>
      <c r="D24" s="527"/>
      <c r="E24" s="527">
        <v>0</v>
      </c>
      <c r="F24" s="517"/>
      <c r="G24" s="517"/>
      <c r="H24" s="518"/>
      <c r="I24" s="518"/>
    </row>
    <row r="25" spans="1:9" ht="15" customHeight="1">
      <c r="A25" s="898" t="s">
        <v>452</v>
      </c>
      <c r="B25" s="898"/>
      <c r="C25" s="530">
        <f>SUM(C15+C19+C24)</f>
        <v>55651</v>
      </c>
      <c r="D25" s="530"/>
      <c r="E25" s="530">
        <f>SUM(E15+E19+E23+E24)</f>
        <v>82585</v>
      </c>
      <c r="F25" s="517"/>
      <c r="G25" s="517"/>
      <c r="H25" s="518"/>
      <c r="I25" s="518"/>
    </row>
    <row r="26" spans="1:9">
      <c r="B26" s="517"/>
      <c r="C26" s="517"/>
      <c r="D26" s="517"/>
      <c r="E26" s="517"/>
      <c r="F26" s="517"/>
      <c r="G26" s="517"/>
      <c r="H26" s="518"/>
      <c r="I26" s="518"/>
    </row>
    <row r="27" spans="1:9">
      <c r="B27" s="517"/>
      <c r="C27" s="517"/>
      <c r="D27" s="517"/>
      <c r="E27" s="517"/>
      <c r="F27" s="517"/>
      <c r="G27" s="517"/>
      <c r="H27" s="518"/>
      <c r="I27" s="518"/>
    </row>
    <row r="28" spans="1:9">
      <c r="B28" s="517"/>
      <c r="C28" s="517"/>
      <c r="D28" s="517"/>
      <c r="E28" s="517"/>
      <c r="F28" s="517"/>
      <c r="G28" s="517"/>
      <c r="H28" s="518"/>
      <c r="I28" s="518"/>
    </row>
    <row r="29" spans="1:9">
      <c r="B29" s="517"/>
      <c r="C29" s="517"/>
      <c r="D29" s="517"/>
      <c r="E29" s="517"/>
      <c r="F29" s="517"/>
      <c r="G29" s="517"/>
      <c r="H29" s="518"/>
      <c r="I29" s="518"/>
    </row>
    <row r="30" spans="1:9">
      <c r="B30" s="517"/>
      <c r="C30" s="517"/>
      <c r="D30" s="517"/>
      <c r="E30" s="517"/>
      <c r="F30" s="517"/>
      <c r="G30" s="517"/>
      <c r="H30" s="518"/>
      <c r="I30" s="518"/>
    </row>
    <row r="31" spans="1:9">
      <c r="B31" s="518"/>
      <c r="C31" s="518"/>
      <c r="D31" s="518"/>
      <c r="E31" s="518"/>
      <c r="F31" s="518"/>
      <c r="G31" s="518"/>
      <c r="H31" s="518"/>
      <c r="I31" s="518"/>
    </row>
    <row r="32" spans="1:9">
      <c r="B32" s="518"/>
      <c r="C32" s="518"/>
      <c r="D32" s="518"/>
      <c r="E32" s="518"/>
      <c r="F32" s="518"/>
      <c r="G32" s="518"/>
      <c r="H32" s="518"/>
      <c r="I32" s="518"/>
    </row>
    <row r="33" spans="2:9">
      <c r="B33" s="518"/>
      <c r="C33" s="518"/>
      <c r="D33" s="518"/>
      <c r="E33" s="518"/>
      <c r="F33" s="518"/>
      <c r="G33" s="518"/>
      <c r="H33" s="518"/>
      <c r="I33" s="518"/>
    </row>
    <row r="34" spans="2:9">
      <c r="B34" s="518"/>
      <c r="C34" s="518"/>
      <c r="D34" s="518"/>
      <c r="E34" s="518"/>
      <c r="F34" s="518"/>
      <c r="G34" s="518"/>
      <c r="H34" s="518"/>
      <c r="I34" s="518"/>
    </row>
    <row r="35" spans="2:9">
      <c r="B35" s="518"/>
      <c r="C35" s="518"/>
      <c r="D35" s="518"/>
      <c r="E35" s="518"/>
      <c r="F35" s="518"/>
      <c r="G35" s="518"/>
      <c r="H35" s="518"/>
      <c r="I35" s="518"/>
    </row>
    <row r="36" spans="2:9">
      <c r="B36" s="518"/>
      <c r="C36" s="518"/>
      <c r="D36" s="518"/>
      <c r="E36" s="518"/>
      <c r="F36" s="518"/>
      <c r="G36" s="518"/>
      <c r="H36" s="518"/>
      <c r="I36" s="518"/>
    </row>
    <row r="37" spans="2:9">
      <c r="B37" s="518"/>
      <c r="C37" s="518"/>
      <c r="D37" s="518"/>
      <c r="E37" s="518"/>
      <c r="F37" s="518"/>
      <c r="G37" s="518"/>
      <c r="H37" s="518"/>
      <c r="I37" s="518"/>
    </row>
    <row r="38" spans="2:9">
      <c r="B38" s="518"/>
      <c r="C38" s="518"/>
      <c r="D38" s="518"/>
      <c r="E38" s="518"/>
      <c r="F38" s="518"/>
      <c r="G38" s="518"/>
      <c r="H38" s="518"/>
      <c r="I38" s="518"/>
    </row>
    <row r="39" spans="2:9">
      <c r="B39" s="518"/>
      <c r="C39" s="518"/>
      <c r="D39" s="518"/>
      <c r="E39" s="518"/>
      <c r="F39" s="518"/>
      <c r="G39" s="518"/>
      <c r="H39" s="518"/>
      <c r="I39" s="518"/>
    </row>
    <row r="40" spans="2:9">
      <c r="B40" s="518"/>
      <c r="C40" s="518"/>
      <c r="D40" s="518"/>
      <c r="E40" s="518"/>
      <c r="F40" s="518"/>
      <c r="G40" s="518"/>
      <c r="H40" s="518"/>
      <c r="I40" s="518"/>
    </row>
    <row r="41" spans="2:9">
      <c r="B41" s="518"/>
      <c r="C41" s="518"/>
      <c r="D41" s="518"/>
      <c r="E41" s="518"/>
      <c r="F41" s="518"/>
      <c r="G41" s="518"/>
      <c r="H41" s="518"/>
      <c r="I41" s="518"/>
    </row>
    <row r="42" spans="2:9">
      <c r="B42" s="518"/>
      <c r="C42" s="518"/>
      <c r="D42" s="518"/>
      <c r="E42" s="518"/>
      <c r="F42" s="518"/>
      <c r="G42" s="518"/>
      <c r="H42" s="518"/>
      <c r="I42" s="518"/>
    </row>
    <row r="43" spans="2:9">
      <c r="B43" s="518"/>
      <c r="C43" s="518"/>
      <c r="D43" s="518"/>
      <c r="E43" s="518"/>
      <c r="F43" s="518"/>
      <c r="G43" s="518"/>
      <c r="H43" s="518"/>
      <c r="I43" s="518"/>
    </row>
    <row r="44" spans="2:9">
      <c r="B44" s="518"/>
      <c r="C44" s="518"/>
      <c r="D44" s="518"/>
      <c r="E44" s="518"/>
      <c r="F44" s="518"/>
      <c r="G44" s="518"/>
      <c r="H44" s="518"/>
      <c r="I44" s="518"/>
    </row>
    <row r="45" spans="2:9">
      <c r="B45" s="518"/>
      <c r="C45" s="518"/>
      <c r="D45" s="518"/>
      <c r="E45" s="518"/>
      <c r="F45" s="518"/>
      <c r="G45" s="518"/>
      <c r="H45" s="518"/>
      <c r="I45" s="518"/>
    </row>
    <row r="46" spans="2:9">
      <c r="B46" s="518"/>
      <c r="C46" s="518"/>
      <c r="D46" s="518"/>
      <c r="E46" s="518"/>
      <c r="F46" s="518"/>
      <c r="G46" s="518"/>
      <c r="H46" s="518"/>
      <c r="I46" s="518"/>
    </row>
    <row r="47" spans="2:9">
      <c r="B47" s="518"/>
      <c r="C47" s="518"/>
      <c r="D47" s="518"/>
      <c r="E47" s="518"/>
      <c r="F47" s="518"/>
      <c r="G47" s="518"/>
      <c r="H47" s="518"/>
      <c r="I47" s="518"/>
    </row>
    <row r="48" spans="2:9">
      <c r="B48" s="518"/>
      <c r="C48" s="518"/>
      <c r="D48" s="518"/>
      <c r="E48" s="518"/>
      <c r="F48" s="518"/>
      <c r="G48" s="518"/>
      <c r="H48" s="518"/>
      <c r="I48" s="518"/>
    </row>
    <row r="49" spans="2:9">
      <c r="B49" s="518"/>
      <c r="C49" s="518"/>
      <c r="D49" s="518"/>
      <c r="E49" s="518"/>
      <c r="F49" s="518"/>
      <c r="G49" s="518"/>
      <c r="H49" s="518"/>
      <c r="I49" s="518"/>
    </row>
    <row r="50" spans="2:9">
      <c r="B50" s="518"/>
      <c r="C50" s="518"/>
      <c r="D50" s="518"/>
      <c r="E50" s="518"/>
      <c r="F50" s="518"/>
      <c r="G50" s="518"/>
      <c r="H50" s="518"/>
      <c r="I50" s="518"/>
    </row>
    <row r="51" spans="2:9">
      <c r="B51" s="518"/>
      <c r="C51" s="518"/>
      <c r="D51" s="518"/>
      <c r="E51" s="518"/>
      <c r="F51" s="518"/>
      <c r="G51" s="518"/>
      <c r="H51" s="518"/>
      <c r="I51" s="518"/>
    </row>
    <row r="52" spans="2:9">
      <c r="B52" s="518"/>
      <c r="C52" s="518"/>
      <c r="D52" s="518"/>
      <c r="E52" s="518"/>
      <c r="F52" s="518"/>
      <c r="G52" s="518"/>
      <c r="H52" s="518"/>
      <c r="I52" s="518"/>
    </row>
    <row r="53" spans="2:9">
      <c r="B53" s="518"/>
      <c r="C53" s="518"/>
      <c r="D53" s="518"/>
      <c r="E53" s="518"/>
      <c r="F53" s="518"/>
      <c r="G53" s="518"/>
      <c r="H53" s="518"/>
      <c r="I53" s="518"/>
    </row>
    <row r="54" spans="2:9">
      <c r="B54" s="518"/>
      <c r="C54" s="518"/>
      <c r="D54" s="518"/>
      <c r="E54" s="518"/>
      <c r="F54" s="518"/>
      <c r="G54" s="518"/>
      <c r="H54" s="518"/>
      <c r="I54" s="518"/>
    </row>
    <row r="55" spans="2:9">
      <c r="B55" s="518"/>
      <c r="C55" s="518"/>
      <c r="D55" s="518"/>
      <c r="E55" s="518"/>
      <c r="F55" s="518"/>
      <c r="G55" s="518"/>
      <c r="H55" s="518"/>
      <c r="I55" s="518"/>
    </row>
    <row r="56" spans="2:9">
      <c r="B56" s="518"/>
      <c r="C56" s="518"/>
      <c r="D56" s="518"/>
      <c r="E56" s="518"/>
      <c r="F56" s="518"/>
      <c r="G56" s="518"/>
      <c r="H56" s="518"/>
      <c r="I56" s="518"/>
    </row>
    <row r="57" spans="2:9">
      <c r="B57" s="518"/>
      <c r="C57" s="518"/>
      <c r="D57" s="518"/>
      <c r="E57" s="518"/>
      <c r="F57" s="518"/>
      <c r="G57" s="518"/>
      <c r="H57" s="518"/>
      <c r="I57" s="518"/>
    </row>
    <row r="58" spans="2:9">
      <c r="B58" s="518"/>
      <c r="C58" s="518"/>
      <c r="D58" s="518"/>
      <c r="E58" s="518"/>
      <c r="F58" s="518"/>
      <c r="G58" s="518"/>
      <c r="H58" s="518"/>
      <c r="I58" s="518"/>
    </row>
    <row r="59" spans="2:9">
      <c r="B59" s="518"/>
      <c r="C59" s="518"/>
      <c r="D59" s="518"/>
      <c r="E59" s="518"/>
      <c r="F59" s="518"/>
      <c r="G59" s="518"/>
      <c r="H59" s="518"/>
      <c r="I59" s="518"/>
    </row>
    <row r="60" spans="2:9">
      <c r="B60" s="518"/>
      <c r="C60" s="518"/>
      <c r="D60" s="518"/>
      <c r="E60" s="518"/>
      <c r="F60" s="518"/>
      <c r="G60" s="518"/>
      <c r="H60" s="518"/>
      <c r="I60" s="518"/>
    </row>
    <row r="61" spans="2:9">
      <c r="B61" s="518"/>
      <c r="C61" s="518"/>
      <c r="D61" s="518"/>
      <c r="E61" s="518"/>
      <c r="F61" s="518"/>
      <c r="G61" s="518"/>
      <c r="H61" s="518"/>
      <c r="I61" s="518"/>
    </row>
    <row r="62" spans="2:9">
      <c r="B62" s="518"/>
      <c r="C62" s="518"/>
      <c r="D62" s="518"/>
      <c r="E62" s="518"/>
      <c r="F62" s="518"/>
      <c r="G62" s="518"/>
      <c r="H62" s="518"/>
      <c r="I62" s="518"/>
    </row>
    <row r="63" spans="2:9">
      <c r="B63" s="518"/>
      <c r="C63" s="518"/>
      <c r="D63" s="518"/>
      <c r="E63" s="518"/>
      <c r="F63" s="518"/>
      <c r="G63" s="518"/>
      <c r="H63" s="518"/>
      <c r="I63" s="518"/>
    </row>
    <row r="64" spans="2:9">
      <c r="B64" s="518"/>
      <c r="C64" s="518"/>
      <c r="D64" s="518"/>
      <c r="E64" s="518"/>
      <c r="F64" s="518"/>
      <c r="G64" s="518"/>
      <c r="H64" s="518"/>
      <c r="I64" s="518"/>
    </row>
    <row r="65" spans="2:9">
      <c r="B65" s="518"/>
      <c r="C65" s="518"/>
      <c r="D65" s="518"/>
      <c r="E65" s="518"/>
      <c r="F65" s="518"/>
      <c r="G65" s="518"/>
      <c r="H65" s="518"/>
      <c r="I65" s="518"/>
    </row>
    <row r="66" spans="2:9">
      <c r="B66" s="518"/>
      <c r="C66" s="518"/>
      <c r="D66" s="518"/>
      <c r="E66" s="518"/>
      <c r="F66" s="518"/>
      <c r="G66" s="518"/>
      <c r="H66" s="518"/>
      <c r="I66" s="518"/>
    </row>
    <row r="67" spans="2:9">
      <c r="B67" s="518"/>
      <c r="C67" s="518"/>
      <c r="D67" s="518"/>
      <c r="E67" s="518"/>
      <c r="F67" s="518"/>
      <c r="G67" s="518"/>
      <c r="H67" s="518"/>
      <c r="I67" s="518"/>
    </row>
    <row r="68" spans="2:9">
      <c r="B68" s="518"/>
      <c r="C68" s="518"/>
      <c r="D68" s="518"/>
      <c r="E68" s="518"/>
      <c r="F68" s="518"/>
      <c r="G68" s="518"/>
      <c r="H68" s="518"/>
      <c r="I68" s="518"/>
    </row>
    <row r="69" spans="2:9">
      <c r="B69" s="518"/>
      <c r="C69" s="518"/>
      <c r="D69" s="518"/>
      <c r="E69" s="518"/>
      <c r="F69" s="518"/>
      <c r="G69" s="518"/>
      <c r="H69" s="518"/>
      <c r="I69" s="518"/>
    </row>
    <row r="70" spans="2:9">
      <c r="B70" s="518"/>
      <c r="C70" s="518"/>
      <c r="D70" s="518"/>
      <c r="E70" s="518"/>
      <c r="F70" s="518"/>
      <c r="G70" s="518"/>
      <c r="H70" s="518"/>
      <c r="I70" s="518"/>
    </row>
    <row r="71" spans="2:9">
      <c r="B71" s="518"/>
      <c r="C71" s="518"/>
      <c r="D71" s="518"/>
      <c r="E71" s="518"/>
      <c r="F71" s="518"/>
      <c r="G71" s="518"/>
      <c r="H71" s="518"/>
      <c r="I71" s="518"/>
    </row>
    <row r="72" spans="2:9">
      <c r="B72" s="518"/>
      <c r="C72" s="518"/>
      <c r="D72" s="518"/>
      <c r="E72" s="518"/>
      <c r="F72" s="518"/>
      <c r="G72" s="518"/>
      <c r="H72" s="518"/>
      <c r="I72" s="518"/>
    </row>
    <row r="73" spans="2:9">
      <c r="B73" s="518"/>
      <c r="C73" s="518"/>
      <c r="D73" s="518"/>
      <c r="E73" s="518"/>
      <c r="F73" s="518"/>
      <c r="G73" s="518"/>
      <c r="H73" s="518"/>
      <c r="I73" s="518"/>
    </row>
    <row r="74" spans="2:9">
      <c r="B74" s="518"/>
      <c r="C74" s="518"/>
      <c r="D74" s="518"/>
      <c r="E74" s="518"/>
      <c r="F74" s="518"/>
      <c r="G74" s="518"/>
      <c r="H74" s="518"/>
      <c r="I74" s="518"/>
    </row>
    <row r="75" spans="2:9">
      <c r="B75" s="518"/>
      <c r="C75" s="518"/>
      <c r="D75" s="518"/>
      <c r="E75" s="518"/>
      <c r="F75" s="518"/>
      <c r="G75" s="518"/>
      <c r="H75" s="518"/>
      <c r="I75" s="518"/>
    </row>
    <row r="76" spans="2:9">
      <c r="B76" s="518"/>
      <c r="C76" s="518"/>
      <c r="D76" s="518"/>
      <c r="E76" s="518"/>
      <c r="F76" s="518"/>
      <c r="G76" s="518"/>
      <c r="H76" s="518"/>
      <c r="I76" s="518"/>
    </row>
    <row r="77" spans="2:9">
      <c r="B77" s="518"/>
      <c r="C77" s="518"/>
      <c r="D77" s="518"/>
      <c r="E77" s="518"/>
      <c r="F77" s="518"/>
      <c r="G77" s="518"/>
      <c r="H77" s="518"/>
      <c r="I77" s="518"/>
    </row>
    <row r="78" spans="2:9">
      <c r="B78" s="518"/>
      <c r="C78" s="518"/>
      <c r="D78" s="518"/>
      <c r="E78" s="518"/>
      <c r="F78" s="518"/>
      <c r="G78" s="518"/>
      <c r="H78" s="518"/>
      <c r="I78" s="518"/>
    </row>
    <row r="79" spans="2:9">
      <c r="B79" s="518"/>
      <c r="C79" s="518"/>
      <c r="D79" s="518"/>
      <c r="E79" s="518"/>
      <c r="F79" s="518"/>
      <c r="G79" s="518"/>
      <c r="H79" s="518"/>
      <c r="I79" s="518"/>
    </row>
    <row r="80" spans="2:9">
      <c r="B80" s="518"/>
      <c r="C80" s="518"/>
      <c r="D80" s="518"/>
      <c r="E80" s="518"/>
      <c r="F80" s="518"/>
      <c r="G80" s="518"/>
      <c r="H80" s="518"/>
      <c r="I80" s="518"/>
    </row>
    <row r="81" spans="2:9">
      <c r="B81" s="518"/>
      <c r="C81" s="518"/>
      <c r="D81" s="518"/>
      <c r="E81" s="518"/>
      <c r="F81" s="518"/>
      <c r="G81" s="518"/>
      <c r="H81" s="518"/>
      <c r="I81" s="518"/>
    </row>
    <row r="82" spans="2:9">
      <c r="B82" s="518"/>
      <c r="C82" s="518"/>
      <c r="D82" s="518"/>
      <c r="E82" s="518"/>
      <c r="F82" s="518"/>
      <c r="G82" s="518"/>
      <c r="H82" s="518"/>
      <c r="I82" s="518"/>
    </row>
    <row r="83" spans="2:9">
      <c r="B83" s="518"/>
      <c r="C83" s="518"/>
      <c r="D83" s="518"/>
      <c r="E83" s="518"/>
      <c r="F83" s="518"/>
      <c r="G83" s="518"/>
      <c r="H83" s="518"/>
      <c r="I83" s="518"/>
    </row>
    <row r="84" spans="2:9">
      <c r="B84" s="518"/>
      <c r="C84" s="518"/>
      <c r="D84" s="518"/>
      <c r="E84" s="518"/>
      <c r="F84" s="518"/>
      <c r="G84" s="518"/>
      <c r="H84" s="518"/>
      <c r="I84" s="518"/>
    </row>
    <row r="85" spans="2:9">
      <c r="B85" s="518"/>
      <c r="C85" s="518"/>
      <c r="D85" s="518"/>
      <c r="E85" s="518"/>
      <c r="F85" s="518"/>
      <c r="G85" s="518"/>
      <c r="H85" s="518"/>
      <c r="I85" s="518"/>
    </row>
    <row r="86" spans="2:9">
      <c r="B86" s="518"/>
      <c r="C86" s="518"/>
      <c r="D86" s="518"/>
      <c r="E86" s="518"/>
      <c r="F86" s="518"/>
      <c r="G86" s="518"/>
      <c r="H86" s="518"/>
      <c r="I86" s="518"/>
    </row>
    <row r="87" spans="2:9">
      <c r="B87" s="518"/>
      <c r="C87" s="518"/>
      <c r="D87" s="518"/>
      <c r="E87" s="518"/>
      <c r="F87" s="518"/>
      <c r="G87" s="518"/>
      <c r="H87" s="518"/>
      <c r="I87" s="518"/>
    </row>
    <row r="88" spans="2:9">
      <c r="B88" s="518"/>
      <c r="C88" s="518"/>
      <c r="D88" s="518"/>
      <c r="E88" s="518"/>
      <c r="F88" s="518"/>
      <c r="G88" s="518"/>
      <c r="H88" s="518"/>
      <c r="I88" s="518"/>
    </row>
    <row r="89" spans="2:9">
      <c r="B89" s="518"/>
      <c r="C89" s="518"/>
      <c r="D89" s="518"/>
      <c r="E89" s="518"/>
      <c r="F89" s="518"/>
      <c r="G89" s="518"/>
      <c r="H89" s="518"/>
      <c r="I89" s="518"/>
    </row>
    <row r="90" spans="2:9">
      <c r="B90" s="518"/>
      <c r="C90" s="518"/>
      <c r="D90" s="518"/>
      <c r="E90" s="518"/>
      <c r="F90" s="518"/>
      <c r="G90" s="518"/>
      <c r="H90" s="518"/>
      <c r="I90" s="518"/>
    </row>
    <row r="91" spans="2:9">
      <c r="B91" s="518"/>
      <c r="C91" s="518"/>
      <c r="D91" s="518"/>
      <c r="E91" s="518"/>
      <c r="F91" s="518"/>
      <c r="G91" s="518"/>
      <c r="H91" s="518"/>
      <c r="I91" s="518"/>
    </row>
    <row r="92" spans="2:9">
      <c r="B92" s="518"/>
      <c r="C92" s="518"/>
      <c r="D92" s="518"/>
      <c r="E92" s="518"/>
      <c r="F92" s="518"/>
      <c r="G92" s="518"/>
      <c r="H92" s="518"/>
      <c r="I92" s="518"/>
    </row>
    <row r="93" spans="2:9">
      <c r="B93" s="518"/>
      <c r="C93" s="518"/>
      <c r="D93" s="518"/>
      <c r="E93" s="518"/>
      <c r="F93" s="518"/>
      <c r="G93" s="518"/>
      <c r="H93" s="518"/>
      <c r="I93" s="518"/>
    </row>
    <row r="94" spans="2:9">
      <c r="B94" s="518"/>
      <c r="C94" s="518"/>
      <c r="D94" s="518"/>
      <c r="E94" s="518"/>
      <c r="F94" s="518"/>
      <c r="G94" s="518"/>
      <c r="H94" s="518"/>
      <c r="I94" s="518"/>
    </row>
    <row r="95" spans="2:9">
      <c r="B95" s="518"/>
      <c r="C95" s="518"/>
      <c r="D95" s="518"/>
      <c r="E95" s="518"/>
      <c r="F95" s="518"/>
      <c r="G95" s="518"/>
      <c r="H95" s="518"/>
      <c r="I95" s="518"/>
    </row>
    <row r="96" spans="2:9">
      <c r="B96" s="518"/>
      <c r="C96" s="518"/>
      <c r="D96" s="518"/>
      <c r="E96" s="518"/>
      <c r="F96" s="518"/>
      <c r="G96" s="518"/>
      <c r="H96" s="518"/>
      <c r="I96" s="518"/>
    </row>
    <row r="97" spans="2:9">
      <c r="B97" s="518"/>
      <c r="C97" s="518"/>
      <c r="D97" s="518"/>
      <c r="E97" s="518"/>
      <c r="F97" s="518"/>
      <c r="G97" s="518"/>
      <c r="H97" s="518"/>
      <c r="I97" s="518"/>
    </row>
    <row r="98" spans="2:9">
      <c r="B98" s="518"/>
      <c r="C98" s="518"/>
      <c r="D98" s="518"/>
      <c r="E98" s="518"/>
      <c r="F98" s="518"/>
      <c r="G98" s="518"/>
      <c r="H98" s="518"/>
      <c r="I98" s="518"/>
    </row>
    <row r="99" spans="2:9">
      <c r="B99" s="518"/>
      <c r="C99" s="518"/>
      <c r="D99" s="518"/>
      <c r="E99" s="518"/>
      <c r="F99" s="518"/>
      <c r="G99" s="518"/>
      <c r="H99" s="518"/>
      <c r="I99" s="518"/>
    </row>
    <row r="100" spans="2:9">
      <c r="B100" s="518"/>
      <c r="C100" s="518"/>
      <c r="D100" s="518"/>
      <c r="E100" s="518"/>
      <c r="F100" s="518"/>
      <c r="G100" s="518"/>
      <c r="H100" s="518"/>
      <c r="I100" s="518"/>
    </row>
    <row r="101" spans="2:9">
      <c r="B101" s="518"/>
      <c r="C101" s="518"/>
      <c r="D101" s="518"/>
      <c r="E101" s="518"/>
      <c r="F101" s="518"/>
      <c r="G101" s="518"/>
      <c r="H101" s="518"/>
      <c r="I101" s="518"/>
    </row>
    <row r="102" spans="2:9">
      <c r="B102" s="518"/>
      <c r="C102" s="518"/>
      <c r="D102" s="518"/>
      <c r="E102" s="518"/>
      <c r="F102" s="518"/>
      <c r="G102" s="518"/>
      <c r="H102" s="518"/>
      <c r="I102" s="518"/>
    </row>
    <row r="103" spans="2:9">
      <c r="B103" s="518"/>
      <c r="C103" s="518"/>
      <c r="D103" s="518"/>
      <c r="E103" s="518"/>
      <c r="F103" s="518"/>
      <c r="G103" s="518"/>
      <c r="H103" s="518"/>
      <c r="I103" s="518"/>
    </row>
    <row r="104" spans="2:9">
      <c r="B104" s="518"/>
      <c r="C104" s="518"/>
      <c r="D104" s="518"/>
      <c r="E104" s="518"/>
      <c r="F104" s="518"/>
      <c r="G104" s="518"/>
      <c r="H104" s="518"/>
      <c r="I104" s="518"/>
    </row>
    <row r="105" spans="2:9">
      <c r="B105" s="518"/>
      <c r="C105" s="518"/>
      <c r="D105" s="518"/>
      <c r="E105" s="518"/>
      <c r="F105" s="518"/>
      <c r="G105" s="518"/>
      <c r="H105" s="518"/>
      <c r="I105" s="518"/>
    </row>
    <row r="106" spans="2:9">
      <c r="B106" s="518"/>
      <c r="C106" s="518"/>
      <c r="D106" s="518"/>
      <c r="E106" s="518"/>
      <c r="F106" s="518"/>
      <c r="G106" s="518"/>
      <c r="H106" s="518"/>
      <c r="I106" s="518"/>
    </row>
    <row r="107" spans="2:9">
      <c r="B107" s="518"/>
      <c r="C107" s="518"/>
      <c r="D107" s="518"/>
      <c r="E107" s="518"/>
      <c r="F107" s="518"/>
      <c r="G107" s="518"/>
      <c r="H107" s="518"/>
      <c r="I107" s="518"/>
    </row>
    <row r="108" spans="2:9">
      <c r="B108" s="518"/>
      <c r="C108" s="518"/>
      <c r="D108" s="518"/>
      <c r="E108" s="518"/>
      <c r="F108" s="518"/>
      <c r="G108" s="518"/>
      <c r="H108" s="518"/>
      <c r="I108" s="518"/>
    </row>
    <row r="109" spans="2:9">
      <c r="B109" s="518"/>
      <c r="C109" s="518"/>
      <c r="D109" s="518"/>
      <c r="E109" s="518"/>
      <c r="F109" s="518"/>
      <c r="G109" s="518"/>
      <c r="H109" s="518"/>
      <c r="I109" s="518"/>
    </row>
    <row r="110" spans="2:9">
      <c r="B110" s="518"/>
      <c r="C110" s="518"/>
      <c r="D110" s="518"/>
      <c r="E110" s="518"/>
      <c r="F110" s="518"/>
      <c r="G110" s="518"/>
      <c r="H110" s="518"/>
      <c r="I110" s="518"/>
    </row>
    <row r="111" spans="2:9">
      <c r="B111" s="518"/>
      <c r="C111" s="518"/>
      <c r="D111" s="518"/>
      <c r="E111" s="518"/>
      <c r="F111" s="518"/>
      <c r="G111" s="518"/>
      <c r="H111" s="518"/>
      <c r="I111" s="518"/>
    </row>
    <row r="112" spans="2:9">
      <c r="B112" s="518"/>
      <c r="C112" s="518"/>
      <c r="D112" s="518"/>
      <c r="E112" s="518"/>
      <c r="F112" s="518"/>
      <c r="G112" s="518"/>
      <c r="H112" s="518"/>
      <c r="I112" s="518"/>
    </row>
    <row r="113" spans="2:9">
      <c r="B113" s="518"/>
      <c r="C113" s="518"/>
      <c r="D113" s="518"/>
      <c r="E113" s="518"/>
      <c r="F113" s="518"/>
      <c r="G113" s="518"/>
      <c r="H113" s="518"/>
      <c r="I113" s="518"/>
    </row>
    <row r="114" spans="2:9">
      <c r="B114" s="518"/>
      <c r="C114" s="518"/>
      <c r="D114" s="518"/>
      <c r="E114" s="518"/>
      <c r="F114" s="518"/>
      <c r="G114" s="518"/>
      <c r="H114" s="518"/>
      <c r="I114" s="518"/>
    </row>
    <row r="115" spans="2:9">
      <c r="B115" s="518"/>
      <c r="C115" s="518"/>
      <c r="D115" s="518"/>
      <c r="E115" s="518"/>
      <c r="F115" s="518"/>
      <c r="G115" s="518"/>
      <c r="H115" s="518"/>
      <c r="I115" s="518"/>
    </row>
    <row r="116" spans="2:9">
      <c r="B116" s="518"/>
      <c r="C116" s="518"/>
      <c r="D116" s="518"/>
      <c r="E116" s="518"/>
      <c r="F116" s="518"/>
      <c r="G116" s="518"/>
      <c r="H116" s="518"/>
      <c r="I116" s="518"/>
    </row>
    <row r="117" spans="2:9">
      <c r="B117" s="518"/>
      <c r="C117" s="518"/>
      <c r="D117" s="518"/>
      <c r="E117" s="518"/>
      <c r="F117" s="518"/>
      <c r="G117" s="518"/>
      <c r="H117" s="518"/>
      <c r="I117" s="518"/>
    </row>
    <row r="118" spans="2:9">
      <c r="B118" s="518"/>
      <c r="C118" s="518"/>
      <c r="D118" s="518"/>
      <c r="E118" s="518"/>
      <c r="F118" s="518"/>
      <c r="G118" s="518"/>
      <c r="H118" s="518"/>
      <c r="I118" s="518"/>
    </row>
    <row r="119" spans="2:9">
      <c r="B119" s="518"/>
      <c r="C119" s="518"/>
      <c r="D119" s="518"/>
      <c r="E119" s="518"/>
      <c r="F119" s="518"/>
      <c r="G119" s="518"/>
      <c r="H119" s="518"/>
      <c r="I119" s="518"/>
    </row>
    <row r="120" spans="2:9">
      <c r="B120" s="518"/>
      <c r="C120" s="518"/>
      <c r="D120" s="518"/>
      <c r="E120" s="518"/>
      <c r="F120" s="518"/>
      <c r="G120" s="518"/>
      <c r="H120" s="518"/>
      <c r="I120" s="518"/>
    </row>
    <row r="121" spans="2:9">
      <c r="B121" s="518"/>
      <c r="C121" s="518"/>
      <c r="D121" s="518"/>
      <c r="E121" s="518"/>
      <c r="F121" s="518"/>
      <c r="G121" s="518"/>
      <c r="H121" s="518"/>
      <c r="I121" s="518"/>
    </row>
    <row r="122" spans="2:9">
      <c r="B122" s="518"/>
      <c r="C122" s="518"/>
      <c r="D122" s="518"/>
      <c r="E122" s="518"/>
      <c r="F122" s="518"/>
      <c r="G122" s="518"/>
      <c r="H122" s="518"/>
      <c r="I122" s="518"/>
    </row>
    <row r="123" spans="2:9">
      <c r="B123" s="518"/>
      <c r="C123" s="518"/>
      <c r="D123" s="518"/>
      <c r="E123" s="518"/>
      <c r="F123" s="518"/>
      <c r="G123" s="518"/>
      <c r="H123" s="518"/>
      <c r="I123" s="518"/>
    </row>
    <row r="124" spans="2:9">
      <c r="B124" s="518"/>
      <c r="C124" s="518"/>
      <c r="D124" s="518"/>
      <c r="E124" s="518"/>
      <c r="F124" s="518"/>
      <c r="G124" s="518"/>
      <c r="H124" s="518"/>
      <c r="I124" s="518"/>
    </row>
    <row r="125" spans="2:9">
      <c r="B125" s="518"/>
      <c r="C125" s="518"/>
      <c r="D125" s="518"/>
      <c r="E125" s="518"/>
      <c r="F125" s="518"/>
      <c r="G125" s="518"/>
      <c r="H125" s="518"/>
      <c r="I125" s="518"/>
    </row>
    <row r="126" spans="2:9">
      <c r="B126" s="518"/>
      <c r="C126" s="518"/>
      <c r="D126" s="518"/>
      <c r="E126" s="518"/>
      <c r="F126" s="518"/>
      <c r="G126" s="518"/>
      <c r="H126" s="518"/>
      <c r="I126" s="518"/>
    </row>
    <row r="127" spans="2:9">
      <c r="B127" s="518"/>
      <c r="C127" s="518"/>
      <c r="D127" s="518"/>
      <c r="E127" s="518"/>
      <c r="F127" s="518"/>
      <c r="G127" s="518"/>
      <c r="H127" s="518"/>
      <c r="I127" s="518"/>
    </row>
    <row r="128" spans="2:9">
      <c r="B128" s="518"/>
      <c r="C128" s="518"/>
      <c r="D128" s="518"/>
      <c r="E128" s="518"/>
      <c r="F128" s="518"/>
      <c r="G128" s="518"/>
      <c r="H128" s="518"/>
      <c r="I128" s="518"/>
    </row>
    <row r="129" spans="2:9">
      <c r="B129" s="518"/>
      <c r="C129" s="518"/>
      <c r="D129" s="518"/>
      <c r="E129" s="518"/>
      <c r="F129" s="518"/>
      <c r="G129" s="518"/>
      <c r="H129" s="518"/>
      <c r="I129" s="518"/>
    </row>
    <row r="130" spans="2:9">
      <c r="B130" s="518"/>
      <c r="C130" s="518"/>
      <c r="D130" s="518"/>
      <c r="E130" s="518"/>
      <c r="F130" s="518"/>
      <c r="G130" s="518"/>
      <c r="H130" s="518"/>
      <c r="I130" s="518"/>
    </row>
    <row r="131" spans="2:9">
      <c r="B131" s="518"/>
      <c r="C131" s="518"/>
      <c r="D131" s="518"/>
      <c r="E131" s="518"/>
      <c r="F131" s="518"/>
      <c r="G131" s="518"/>
      <c r="H131" s="518"/>
      <c r="I131" s="518"/>
    </row>
    <row r="132" spans="2:9">
      <c r="B132" s="518"/>
      <c r="C132" s="518"/>
      <c r="D132" s="518"/>
      <c r="E132" s="518"/>
      <c r="F132" s="518"/>
      <c r="G132" s="518"/>
      <c r="H132" s="518"/>
      <c r="I132" s="518"/>
    </row>
    <row r="133" spans="2:9">
      <c r="B133" s="518"/>
      <c r="C133" s="518"/>
      <c r="D133" s="518"/>
      <c r="E133" s="518"/>
      <c r="F133" s="518"/>
      <c r="G133" s="518"/>
      <c r="H133" s="518"/>
      <c r="I133" s="518"/>
    </row>
    <row r="134" spans="2:9">
      <c r="B134" s="518"/>
      <c r="C134" s="518"/>
      <c r="D134" s="518"/>
      <c r="E134" s="518"/>
      <c r="F134" s="518"/>
      <c r="G134" s="518"/>
      <c r="H134" s="518"/>
      <c r="I134" s="518"/>
    </row>
    <row r="135" spans="2:9">
      <c r="B135" s="518"/>
      <c r="C135" s="518"/>
      <c r="D135" s="518"/>
      <c r="E135" s="518"/>
      <c r="F135" s="518"/>
      <c r="G135" s="518"/>
      <c r="H135" s="518"/>
      <c r="I135" s="518"/>
    </row>
    <row r="136" spans="2:9">
      <c r="B136" s="518"/>
      <c r="C136" s="518"/>
      <c r="D136" s="518"/>
      <c r="E136" s="518"/>
      <c r="F136" s="518"/>
      <c r="G136" s="518"/>
      <c r="H136" s="518"/>
      <c r="I136" s="518"/>
    </row>
    <row r="137" spans="2:9">
      <c r="B137" s="518"/>
      <c r="C137" s="518"/>
      <c r="D137" s="518"/>
      <c r="E137" s="518"/>
      <c r="F137" s="518"/>
      <c r="G137" s="518"/>
      <c r="H137" s="518"/>
      <c r="I137" s="518"/>
    </row>
    <row r="138" spans="2:9">
      <c r="B138" s="518"/>
      <c r="C138" s="518"/>
      <c r="D138" s="518"/>
      <c r="E138" s="518"/>
      <c r="F138" s="518"/>
      <c r="G138" s="518"/>
      <c r="H138" s="518"/>
      <c r="I138" s="518"/>
    </row>
    <row r="139" spans="2:9">
      <c r="B139" s="518"/>
      <c r="C139" s="518"/>
      <c r="D139" s="518"/>
      <c r="E139" s="518"/>
      <c r="F139" s="518"/>
      <c r="G139" s="518"/>
      <c r="H139" s="518"/>
      <c r="I139" s="518"/>
    </row>
    <row r="140" spans="2:9">
      <c r="B140" s="518"/>
      <c r="C140" s="518"/>
      <c r="D140" s="518"/>
      <c r="E140" s="518"/>
      <c r="F140" s="518"/>
      <c r="G140" s="518"/>
      <c r="H140" s="518"/>
      <c r="I140" s="518"/>
    </row>
    <row r="141" spans="2:9">
      <c r="B141" s="518"/>
      <c r="C141" s="518"/>
      <c r="D141" s="518"/>
      <c r="E141" s="518"/>
      <c r="F141" s="518"/>
      <c r="G141" s="518"/>
      <c r="H141" s="518"/>
      <c r="I141" s="518"/>
    </row>
    <row r="142" spans="2:9">
      <c r="B142" s="518"/>
      <c r="C142" s="518"/>
      <c r="D142" s="518"/>
      <c r="E142" s="518"/>
      <c r="F142" s="518"/>
      <c r="G142" s="518"/>
      <c r="H142" s="518"/>
      <c r="I142" s="518"/>
    </row>
    <row r="143" spans="2:9">
      <c r="B143" s="518"/>
      <c r="C143" s="518"/>
      <c r="D143" s="518"/>
      <c r="E143" s="518"/>
      <c r="F143" s="518"/>
      <c r="G143" s="518"/>
      <c r="H143" s="518"/>
      <c r="I143" s="518"/>
    </row>
    <row r="144" spans="2:9">
      <c r="B144" s="518"/>
      <c r="C144" s="518"/>
      <c r="D144" s="518"/>
      <c r="E144" s="518"/>
      <c r="F144" s="518"/>
      <c r="G144" s="518"/>
      <c r="H144" s="518"/>
      <c r="I144" s="518"/>
    </row>
  </sheetData>
  <mergeCells count="4">
    <mergeCell ref="A12:A15"/>
    <mergeCell ref="A16:A19"/>
    <mergeCell ref="A20:A23"/>
    <mergeCell ref="A25:B25"/>
  </mergeCells>
  <pageMargins left="0.7" right="0.196527777777778" top="3.9583333333333297E-2" bottom="3.9583333333333297E-2" header="0.511811023622047" footer="0.511811023622047"/>
  <pageSetup paperSize="9" orientation="landscape"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F66"/>
  <sheetViews>
    <sheetView zoomScale="90" zoomScaleNormal="90" workbookViewId="0">
      <selection activeCell="F71" sqref="F71"/>
    </sheetView>
  </sheetViews>
  <sheetFormatPr baseColWidth="10" defaultColWidth="11.42578125" defaultRowHeight="15"/>
  <cols>
    <col min="1" max="1" width="54.85546875" style="21" customWidth="1"/>
    <col min="2" max="2" width="15" style="21" customWidth="1"/>
    <col min="3" max="3" width="16.140625" style="21" customWidth="1"/>
    <col min="4" max="4" width="52.28515625" style="21" customWidth="1"/>
    <col min="5" max="5" width="16.140625" style="21" customWidth="1"/>
    <col min="6" max="6" width="16.28515625" style="21" customWidth="1"/>
    <col min="7" max="16384" width="11.42578125" style="21"/>
  </cols>
  <sheetData>
    <row r="1" spans="1:6" ht="68.849999999999994" customHeight="1">
      <c r="A1" s="22"/>
    </row>
    <row r="2" spans="1:6" ht="21">
      <c r="A2" s="22" t="s">
        <v>1</v>
      </c>
    </row>
    <row r="3" spans="1:6" ht="18.75">
      <c r="A3" s="23" t="s">
        <v>159</v>
      </c>
    </row>
    <row r="4" spans="1:6">
      <c r="A4" s="21" t="s">
        <v>160</v>
      </c>
    </row>
    <row r="6" spans="1:6">
      <c r="A6" s="24" t="s">
        <v>161</v>
      </c>
      <c r="B6" s="24">
        <v>2024</v>
      </c>
      <c r="C6" s="24">
        <v>2023</v>
      </c>
      <c r="D6" s="24" t="s">
        <v>162</v>
      </c>
      <c r="E6" s="24">
        <v>2024</v>
      </c>
      <c r="F6" s="24">
        <v>2023</v>
      </c>
    </row>
    <row r="7" spans="1:6">
      <c r="A7" s="25"/>
      <c r="B7" s="26"/>
      <c r="C7" s="26"/>
      <c r="D7" s="25"/>
      <c r="E7" s="26"/>
      <c r="F7" s="26"/>
    </row>
    <row r="8" spans="1:6">
      <c r="A8" s="27" t="s">
        <v>163</v>
      </c>
      <c r="B8" s="28">
        <v>553435620.26999998</v>
      </c>
      <c r="C8" s="28">
        <v>547269976.86000001</v>
      </c>
      <c r="D8" s="27" t="s">
        <v>164</v>
      </c>
      <c r="E8" s="29">
        <v>674211885.62</v>
      </c>
      <c r="F8" s="29">
        <v>661024487.08000004</v>
      </c>
    </row>
    <row r="9" spans="1:6">
      <c r="A9" s="25"/>
      <c r="B9" s="30"/>
      <c r="C9" s="30"/>
      <c r="D9" s="25"/>
      <c r="E9" s="31"/>
      <c r="F9" s="31"/>
    </row>
    <row r="10" spans="1:6">
      <c r="A10" s="32" t="s">
        <v>165</v>
      </c>
      <c r="B10" s="33">
        <v>5789580.5499999998</v>
      </c>
      <c r="C10" s="33">
        <v>4227111.8499999996</v>
      </c>
      <c r="D10" s="32" t="s">
        <v>166</v>
      </c>
      <c r="E10" s="34">
        <v>620989070.40999997</v>
      </c>
      <c r="F10" s="34">
        <v>608508251.45000005</v>
      </c>
    </row>
    <row r="11" spans="1:6">
      <c r="A11" s="35" t="s">
        <v>167</v>
      </c>
      <c r="B11" s="36">
        <v>4189987.81</v>
      </c>
      <c r="C11" s="36">
        <v>3130923.17</v>
      </c>
      <c r="D11" s="37"/>
      <c r="E11" s="31"/>
      <c r="F11" s="31"/>
    </row>
    <row r="12" spans="1:6">
      <c r="A12" s="35" t="s">
        <v>168</v>
      </c>
      <c r="B12" s="36">
        <v>1599592.74</v>
      </c>
      <c r="C12" s="36">
        <v>1096188.68</v>
      </c>
      <c r="D12" s="38" t="s">
        <v>169</v>
      </c>
      <c r="E12" s="34">
        <v>283133238.36000001</v>
      </c>
      <c r="F12" s="34">
        <v>283133238.36000001</v>
      </c>
    </row>
    <row r="13" spans="1:6">
      <c r="A13" s="35" t="s">
        <v>170</v>
      </c>
      <c r="B13" s="39">
        <v>0</v>
      </c>
      <c r="C13" s="39">
        <v>0</v>
      </c>
      <c r="D13" s="35"/>
      <c r="E13" s="31"/>
      <c r="F13" s="31"/>
    </row>
    <row r="14" spans="1:6">
      <c r="A14" s="25"/>
      <c r="B14" s="30"/>
      <c r="C14" s="30"/>
      <c r="D14" s="38" t="s">
        <v>171</v>
      </c>
      <c r="E14" s="34">
        <v>325375013.08999997</v>
      </c>
      <c r="F14" s="34">
        <v>313443303.85000002</v>
      </c>
    </row>
    <row r="15" spans="1:6">
      <c r="A15" s="32" t="s">
        <v>172</v>
      </c>
      <c r="B15" s="33">
        <v>437800425.05000001</v>
      </c>
      <c r="C15" s="33">
        <v>432087329.93000001</v>
      </c>
      <c r="D15" s="35"/>
      <c r="E15" s="31"/>
      <c r="F15" s="31"/>
    </row>
    <row r="16" spans="1:6">
      <c r="A16" s="35" t="s">
        <v>173</v>
      </c>
      <c r="B16" s="36">
        <v>162778635.74000001</v>
      </c>
      <c r="C16" s="36">
        <v>160555572.22999999</v>
      </c>
      <c r="D16" s="38" t="s">
        <v>174</v>
      </c>
      <c r="E16" s="34">
        <v>12480818.960000001</v>
      </c>
      <c r="F16" s="34">
        <v>11931709.24</v>
      </c>
    </row>
    <row r="17" spans="1:6">
      <c r="A17" s="35" t="s">
        <v>175</v>
      </c>
      <c r="B17" s="36">
        <v>224767203.47999999</v>
      </c>
      <c r="C17" s="36">
        <v>227190159.21000001</v>
      </c>
      <c r="D17" s="25"/>
      <c r="E17" s="31"/>
      <c r="F17" s="31"/>
    </row>
    <row r="18" spans="1:6">
      <c r="A18" s="35" t="s">
        <v>176</v>
      </c>
      <c r="B18" s="36">
        <v>100942.379999999</v>
      </c>
      <c r="C18" s="36">
        <v>120772.359999999</v>
      </c>
      <c r="D18" s="32" t="s">
        <v>177</v>
      </c>
      <c r="E18" s="34">
        <v>0</v>
      </c>
      <c r="F18" s="34">
        <v>0</v>
      </c>
    </row>
    <row r="19" spans="1:6">
      <c r="A19" s="35" t="s">
        <v>178</v>
      </c>
      <c r="B19" s="36">
        <v>48913757.68</v>
      </c>
      <c r="C19" s="36">
        <v>42813569.079999998</v>
      </c>
      <c r="D19" s="37"/>
      <c r="E19" s="31"/>
      <c r="F19" s="31"/>
    </row>
    <row r="20" spans="1:6" ht="23.25" customHeight="1">
      <c r="A20" s="35" t="s">
        <v>179</v>
      </c>
      <c r="B20" s="36">
        <v>1239885.77</v>
      </c>
      <c r="C20" s="36">
        <v>1407257.05</v>
      </c>
      <c r="D20" s="38" t="s">
        <v>180</v>
      </c>
      <c r="E20" s="34">
        <v>0</v>
      </c>
      <c r="F20" s="34">
        <v>0</v>
      </c>
    </row>
    <row r="21" spans="1:6">
      <c r="A21" s="25"/>
      <c r="B21" s="30"/>
      <c r="C21" s="30"/>
      <c r="D21" s="35"/>
      <c r="E21" s="31"/>
      <c r="F21" s="31"/>
    </row>
    <row r="22" spans="1:6">
      <c r="A22" s="32" t="s">
        <v>181</v>
      </c>
      <c r="B22" s="33">
        <v>97649088.120000005</v>
      </c>
      <c r="C22" s="33">
        <v>97950643.189999998</v>
      </c>
      <c r="D22" s="38" t="s">
        <v>182</v>
      </c>
      <c r="E22" s="34">
        <v>0</v>
      </c>
      <c r="F22" s="34">
        <v>0</v>
      </c>
    </row>
    <row r="23" spans="1:6">
      <c r="A23" s="35" t="s">
        <v>183</v>
      </c>
      <c r="B23" s="36">
        <v>70552934.099999994</v>
      </c>
      <c r="C23" s="36">
        <v>70552934.099999994</v>
      </c>
      <c r="D23" s="35"/>
      <c r="E23" s="31"/>
      <c r="F23" s="31"/>
    </row>
    <row r="24" spans="1:6">
      <c r="A24" s="35" t="s">
        <v>175</v>
      </c>
      <c r="B24" s="36">
        <v>27096154.02</v>
      </c>
      <c r="C24" s="36">
        <v>27397709.09</v>
      </c>
      <c r="D24" s="38" t="s">
        <v>184</v>
      </c>
      <c r="E24" s="34">
        <v>0</v>
      </c>
      <c r="F24" s="34">
        <v>0</v>
      </c>
    </row>
    <row r="25" spans="1:6">
      <c r="A25" s="25"/>
      <c r="B25" s="30"/>
      <c r="C25" s="30"/>
      <c r="D25" s="37"/>
      <c r="E25" s="31"/>
      <c r="F25" s="31"/>
    </row>
    <row r="26" spans="1:6">
      <c r="A26" s="32" t="s">
        <v>185</v>
      </c>
      <c r="B26" s="33">
        <v>2447058.84</v>
      </c>
      <c r="C26" s="33">
        <v>2608823.54</v>
      </c>
      <c r="D26" s="32" t="s">
        <v>186</v>
      </c>
      <c r="E26" s="34">
        <v>53222815.210000001</v>
      </c>
      <c r="F26" s="34">
        <v>52516235.630000003</v>
      </c>
    </row>
    <row r="27" spans="1:6">
      <c r="A27" s="35" t="s">
        <v>187</v>
      </c>
      <c r="B27" s="39">
        <v>0</v>
      </c>
      <c r="C27" s="39">
        <v>0</v>
      </c>
      <c r="D27" s="37"/>
      <c r="E27" s="26"/>
      <c r="F27" s="26"/>
    </row>
    <row r="28" spans="1:6">
      <c r="A28" s="35" t="s">
        <v>188</v>
      </c>
      <c r="B28" s="36">
        <v>2447058.84</v>
      </c>
      <c r="C28" s="36">
        <v>2608823.54</v>
      </c>
      <c r="D28" s="27" t="s">
        <v>189</v>
      </c>
      <c r="E28" s="29">
        <v>23096416.059999999</v>
      </c>
      <c r="F28" s="29">
        <v>21790181.91</v>
      </c>
    </row>
    <row r="29" spans="1:6">
      <c r="A29" s="25"/>
      <c r="B29" s="30"/>
      <c r="C29" s="30"/>
      <c r="D29" s="25"/>
      <c r="E29" s="31"/>
      <c r="F29" s="31"/>
    </row>
    <row r="30" spans="1:6">
      <c r="A30" s="32" t="s">
        <v>190</v>
      </c>
      <c r="B30" s="33">
        <v>473298.64</v>
      </c>
      <c r="C30" s="33">
        <v>2450840.36</v>
      </c>
      <c r="D30" s="32" t="s">
        <v>191</v>
      </c>
      <c r="E30" s="34">
        <v>0</v>
      </c>
      <c r="F30" s="34">
        <v>0</v>
      </c>
    </row>
    <row r="31" spans="1:6" ht="25.5">
      <c r="A31" s="35" t="s">
        <v>187</v>
      </c>
      <c r="B31" s="39">
        <v>0</v>
      </c>
      <c r="C31" s="39">
        <v>0</v>
      </c>
      <c r="D31" s="35" t="s">
        <v>192</v>
      </c>
      <c r="E31" s="31">
        <v>0</v>
      </c>
      <c r="F31" s="31">
        <v>0</v>
      </c>
    </row>
    <row r="32" spans="1:6">
      <c r="A32" s="35" t="s">
        <v>193</v>
      </c>
      <c r="B32" s="36">
        <v>265769.51</v>
      </c>
      <c r="C32" s="36">
        <v>262790.63</v>
      </c>
      <c r="D32" s="35" t="s">
        <v>194</v>
      </c>
      <c r="E32" s="31">
        <v>0</v>
      </c>
      <c r="F32" s="31">
        <v>0</v>
      </c>
    </row>
    <row r="33" spans="1:6" ht="25.5">
      <c r="A33" s="35" t="s">
        <v>195</v>
      </c>
      <c r="B33" s="39">
        <v>0</v>
      </c>
      <c r="C33" s="39">
        <v>0</v>
      </c>
      <c r="D33" s="35" t="s">
        <v>196</v>
      </c>
      <c r="E33" s="31">
        <v>0</v>
      </c>
      <c r="F33" s="31">
        <v>0</v>
      </c>
    </row>
    <row r="34" spans="1:6">
      <c r="A34" s="35" t="s">
        <v>197</v>
      </c>
      <c r="B34" s="36">
        <v>207529.13</v>
      </c>
      <c r="C34" s="36">
        <v>2188049.73</v>
      </c>
      <c r="D34" s="25"/>
      <c r="E34" s="31"/>
      <c r="F34" s="31"/>
    </row>
    <row r="35" spans="1:6">
      <c r="A35" s="25"/>
      <c r="B35" s="30"/>
      <c r="C35" s="30"/>
      <c r="D35" s="32" t="s">
        <v>198</v>
      </c>
      <c r="E35" s="34">
        <v>8609820.6699999999</v>
      </c>
      <c r="F35" s="34">
        <v>7705684.4000000004</v>
      </c>
    </row>
    <row r="36" spans="1:6">
      <c r="A36" s="32" t="s">
        <v>199</v>
      </c>
      <c r="B36" s="33">
        <v>9276169.0700000003</v>
      </c>
      <c r="C36" s="33">
        <v>7945227.9900000002</v>
      </c>
      <c r="D36" s="35" t="s">
        <v>200</v>
      </c>
      <c r="E36" s="31">
        <v>0</v>
      </c>
      <c r="F36" s="31">
        <v>0</v>
      </c>
    </row>
    <row r="37" spans="1:6">
      <c r="A37" s="25"/>
      <c r="B37" s="30"/>
      <c r="C37" s="30"/>
      <c r="D37" s="35" t="s">
        <v>201</v>
      </c>
      <c r="E37" s="31">
        <v>0</v>
      </c>
      <c r="F37" s="31">
        <v>0</v>
      </c>
    </row>
    <row r="38" spans="1:6">
      <c r="A38" s="32" t="s">
        <v>202</v>
      </c>
      <c r="B38" s="39">
        <v>0</v>
      </c>
      <c r="C38" s="39">
        <v>0</v>
      </c>
      <c r="D38" s="35" t="s">
        <v>203</v>
      </c>
      <c r="E38" s="31">
        <v>8609820.6699999999</v>
      </c>
      <c r="F38" s="31">
        <v>7705684.4000000004</v>
      </c>
    </row>
    <row r="39" spans="1:6">
      <c r="A39" s="25"/>
      <c r="B39" s="30"/>
      <c r="C39" s="30"/>
      <c r="D39" s="37"/>
      <c r="E39" s="31"/>
      <c r="F39" s="31"/>
    </row>
    <row r="40" spans="1:6">
      <c r="A40" s="27" t="s">
        <v>204</v>
      </c>
      <c r="B40" s="28">
        <v>150139531.59</v>
      </c>
      <c r="C40" s="28">
        <v>142314446.37</v>
      </c>
      <c r="D40" s="32" t="s">
        <v>205</v>
      </c>
      <c r="E40" s="34">
        <v>0</v>
      </c>
      <c r="F40" s="34">
        <v>0</v>
      </c>
    </row>
    <row r="41" spans="1:6">
      <c r="A41" s="25"/>
      <c r="B41" s="30"/>
      <c r="C41" s="30"/>
      <c r="D41" s="37"/>
      <c r="E41" s="31"/>
      <c r="F41" s="31"/>
    </row>
    <row r="42" spans="1:6">
      <c r="A42" s="32" t="s">
        <v>206</v>
      </c>
      <c r="B42" s="40">
        <v>0</v>
      </c>
      <c r="C42" s="40">
        <v>0</v>
      </c>
      <c r="D42" s="32" t="s">
        <v>207</v>
      </c>
      <c r="E42" s="34">
        <v>14486595.390000001</v>
      </c>
      <c r="F42" s="34">
        <v>14084497.51</v>
      </c>
    </row>
    <row r="43" spans="1:6">
      <c r="A43" s="25"/>
      <c r="B43" s="30"/>
      <c r="C43" s="30"/>
      <c r="D43" s="37"/>
      <c r="E43" s="31"/>
      <c r="F43" s="31"/>
    </row>
    <row r="44" spans="1:6">
      <c r="A44" s="32" t="s">
        <v>208</v>
      </c>
      <c r="B44" s="33">
        <v>586380.31999999995</v>
      </c>
      <c r="C44" s="33">
        <v>433901.34</v>
      </c>
      <c r="D44" s="32" t="s">
        <v>209</v>
      </c>
      <c r="E44" s="34">
        <v>0</v>
      </c>
      <c r="F44" s="34">
        <v>0</v>
      </c>
    </row>
    <row r="45" spans="1:6">
      <c r="A45" s="25"/>
      <c r="B45" s="30"/>
      <c r="C45" s="30"/>
      <c r="D45" s="37"/>
      <c r="E45" s="26"/>
      <c r="F45" s="26"/>
    </row>
    <row r="46" spans="1:6">
      <c r="A46" s="32" t="s">
        <v>210</v>
      </c>
      <c r="B46" s="33">
        <v>11703748.390000001</v>
      </c>
      <c r="C46" s="33">
        <v>10697365.779999999</v>
      </c>
      <c r="D46" s="27" t="s">
        <v>211</v>
      </c>
      <c r="E46" s="29">
        <v>6266850.1799999997</v>
      </c>
      <c r="F46" s="29">
        <v>6769754.2400000002</v>
      </c>
    </row>
    <row r="47" spans="1:6">
      <c r="A47" s="35" t="s">
        <v>212</v>
      </c>
      <c r="B47" s="36">
        <v>3478564.83</v>
      </c>
      <c r="C47" s="36">
        <v>5418250.9199999999</v>
      </c>
      <c r="D47" s="37"/>
      <c r="E47" s="31"/>
      <c r="F47" s="31"/>
    </row>
    <row r="48" spans="1:6">
      <c r="A48" s="35" t="s">
        <v>213</v>
      </c>
      <c r="B48" s="39">
        <v>0</v>
      </c>
      <c r="C48" s="36">
        <v>0</v>
      </c>
      <c r="D48" s="25"/>
      <c r="E48" s="31"/>
      <c r="F48" s="31"/>
    </row>
    <row r="49" spans="1:6">
      <c r="A49" s="35" t="s">
        <v>214</v>
      </c>
      <c r="B49" s="36">
        <v>4448.33</v>
      </c>
      <c r="C49" s="36">
        <v>9610.23</v>
      </c>
      <c r="D49" s="32" t="s">
        <v>215</v>
      </c>
      <c r="E49" s="34">
        <v>993841.89</v>
      </c>
      <c r="F49" s="34">
        <v>565012.15</v>
      </c>
    </row>
    <row r="50" spans="1:6" ht="25.5">
      <c r="A50" s="35" t="s">
        <v>216</v>
      </c>
      <c r="B50" s="39">
        <v>0</v>
      </c>
      <c r="C50" s="39">
        <v>0</v>
      </c>
      <c r="D50" s="25"/>
      <c r="E50" s="31"/>
      <c r="F50" s="31"/>
    </row>
    <row r="51" spans="1:6">
      <c r="A51" s="35" t="s">
        <v>217</v>
      </c>
      <c r="B51" s="36">
        <v>8220735.2300000004</v>
      </c>
      <c r="C51" s="36">
        <v>5269504.63</v>
      </c>
      <c r="D51" s="32" t="s">
        <v>218</v>
      </c>
      <c r="E51" s="34">
        <v>514779.59</v>
      </c>
      <c r="F51" s="34">
        <v>1606502.47</v>
      </c>
    </row>
    <row r="52" spans="1:6">
      <c r="A52" s="25"/>
      <c r="B52" s="30"/>
      <c r="C52" s="30"/>
      <c r="D52" s="35" t="s">
        <v>219</v>
      </c>
      <c r="E52" s="31">
        <v>0</v>
      </c>
      <c r="F52" s="31">
        <v>0</v>
      </c>
    </row>
    <row r="53" spans="1:6">
      <c r="A53" s="32" t="s">
        <v>220</v>
      </c>
      <c r="B53" s="33">
        <v>165225.74</v>
      </c>
      <c r="C53" s="33">
        <v>78239.539999999994</v>
      </c>
      <c r="D53" s="35" t="s">
        <v>221</v>
      </c>
      <c r="E53" s="31">
        <v>130956.02</v>
      </c>
      <c r="F53" s="31">
        <v>83054.539999999994</v>
      </c>
    </row>
    <row r="54" spans="1:6">
      <c r="A54" s="25"/>
      <c r="B54" s="30"/>
      <c r="C54" s="30"/>
      <c r="D54" s="35" t="s">
        <v>222</v>
      </c>
      <c r="E54" s="31">
        <v>383823.57</v>
      </c>
      <c r="F54" s="31">
        <v>1523447.93</v>
      </c>
    </row>
    <row r="55" spans="1:6">
      <c r="A55" s="32" t="s">
        <v>223</v>
      </c>
      <c r="B55" s="33">
        <v>84703900.560000002</v>
      </c>
      <c r="C55" s="33">
        <v>118831397.95</v>
      </c>
      <c r="D55" s="37"/>
      <c r="E55" s="31"/>
      <c r="F55" s="31"/>
    </row>
    <row r="56" spans="1:6">
      <c r="A56" s="35" t="s">
        <v>187</v>
      </c>
      <c r="B56" s="39">
        <v>0</v>
      </c>
      <c r="C56" s="39">
        <v>0</v>
      </c>
      <c r="D56" s="32" t="s">
        <v>224</v>
      </c>
      <c r="E56" s="34">
        <v>19847.919999999998</v>
      </c>
      <c r="F56" s="34">
        <v>15280.58</v>
      </c>
    </row>
    <row r="57" spans="1:6">
      <c r="A57" s="35" t="s">
        <v>188</v>
      </c>
      <c r="B57" s="39">
        <v>0</v>
      </c>
      <c r="C57" s="39">
        <v>0</v>
      </c>
      <c r="D57" s="37"/>
      <c r="E57" s="31"/>
      <c r="F57" s="31"/>
    </row>
    <row r="58" spans="1:6">
      <c r="A58" s="35" t="s">
        <v>225</v>
      </c>
      <c r="B58" s="36">
        <v>84703900.560000002</v>
      </c>
      <c r="C58" s="36">
        <v>118831397.95</v>
      </c>
      <c r="D58" s="32" t="s">
        <v>226</v>
      </c>
      <c r="E58" s="34">
        <v>4738380.78</v>
      </c>
      <c r="F58" s="34">
        <v>4582959.04</v>
      </c>
    </row>
    <row r="59" spans="1:6" ht="13.5" customHeight="1">
      <c r="A59" s="25"/>
      <c r="B59" s="30"/>
      <c r="C59" s="30"/>
      <c r="D59" s="35" t="s">
        <v>227</v>
      </c>
      <c r="E59" s="31">
        <v>4270733.34</v>
      </c>
      <c r="F59" s="31">
        <v>4023114.36</v>
      </c>
    </row>
    <row r="60" spans="1:6" ht="21" customHeight="1">
      <c r="A60" s="32" t="s">
        <v>228</v>
      </c>
      <c r="B60" s="33">
        <v>1449.6</v>
      </c>
      <c r="C60" s="33">
        <v>14999</v>
      </c>
      <c r="D60" s="35" t="s">
        <v>229</v>
      </c>
      <c r="E60" s="31">
        <v>0</v>
      </c>
      <c r="F60" s="31">
        <v>0</v>
      </c>
    </row>
    <row r="61" spans="1:6">
      <c r="A61" s="25"/>
      <c r="B61" s="30"/>
      <c r="C61" s="30"/>
      <c r="D61" s="35" t="s">
        <v>230</v>
      </c>
      <c r="E61" s="31">
        <v>467647.44</v>
      </c>
      <c r="F61" s="31">
        <v>559844.68000000005</v>
      </c>
    </row>
    <row r="62" spans="1:6">
      <c r="A62" s="32" t="s">
        <v>231</v>
      </c>
      <c r="B62" s="33">
        <v>52978826.979999997</v>
      </c>
      <c r="C62" s="33">
        <v>12258542.76</v>
      </c>
      <c r="D62" s="41"/>
      <c r="E62" s="31"/>
      <c r="F62" s="31"/>
    </row>
    <row r="63" spans="1:6">
      <c r="A63" s="35" t="s">
        <v>232</v>
      </c>
      <c r="B63" s="36">
        <v>52978826.979999997</v>
      </c>
      <c r="C63" s="36">
        <v>12258542.76</v>
      </c>
      <c r="D63" s="32" t="s">
        <v>228</v>
      </c>
      <c r="E63" s="34">
        <v>0</v>
      </c>
      <c r="F63" s="34">
        <v>0</v>
      </c>
    </row>
    <row r="64" spans="1:6">
      <c r="A64" s="35" t="s">
        <v>233</v>
      </c>
      <c r="B64" s="39">
        <v>0</v>
      </c>
      <c r="C64" s="39">
        <v>0</v>
      </c>
      <c r="D64" s="41"/>
      <c r="E64" s="31"/>
      <c r="F64" s="31"/>
    </row>
    <row r="65" spans="1:6">
      <c r="A65" s="42"/>
      <c r="B65" s="26"/>
      <c r="C65" s="26"/>
      <c r="D65" s="42"/>
      <c r="E65" s="31"/>
      <c r="F65" s="31"/>
    </row>
    <row r="66" spans="1:6">
      <c r="A66" s="24" t="s">
        <v>234</v>
      </c>
      <c r="B66" s="43">
        <v>703575151.86000001</v>
      </c>
      <c r="C66" s="43">
        <v>689584423.23000002</v>
      </c>
      <c r="D66" s="24" t="s">
        <v>235</v>
      </c>
      <c r="E66" s="44">
        <v>703575151.86000001</v>
      </c>
      <c r="F66" s="44">
        <v>689584423.23000002</v>
      </c>
    </row>
  </sheetData>
  <pageMargins left="0.70833333333333304" right="0.70833333333333304" top="0.74791666666666701" bottom="0.74791666666666701" header="0.511811023622047" footer="0.511811023622047"/>
  <pageSetup paperSize="9" scale="49" orientation="portrait" horizontalDpi="300" verticalDpi="30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B050"/>
  </sheetPr>
  <dimension ref="A1:H146"/>
  <sheetViews>
    <sheetView zoomScale="90" zoomScaleNormal="90" workbookViewId="0"/>
  </sheetViews>
  <sheetFormatPr baseColWidth="10" defaultColWidth="11.42578125" defaultRowHeight="15"/>
  <cols>
    <col min="1" max="1" width="37.85546875" style="507" customWidth="1"/>
    <col min="2" max="10" width="14.7109375" style="507" customWidth="1"/>
    <col min="11" max="16384" width="11.42578125" style="507"/>
  </cols>
  <sheetData>
    <row r="1" spans="1:8" s="20" customFormat="1" ht="65.45" customHeight="1"/>
    <row r="2" spans="1:8">
      <c r="A2" s="514" t="s">
        <v>2531</v>
      </c>
      <c r="B2" s="509"/>
      <c r="C2" s="509"/>
      <c r="D2" s="509"/>
      <c r="E2" s="509"/>
      <c r="F2" s="509"/>
      <c r="G2" s="509"/>
    </row>
    <row r="3" spans="1:8">
      <c r="A3" s="899"/>
      <c r="B3" s="899"/>
      <c r="C3" s="899"/>
      <c r="D3" s="899"/>
      <c r="E3" s="899"/>
      <c r="F3" s="899"/>
      <c r="G3" s="509"/>
    </row>
    <row r="4" spans="1:8">
      <c r="A4" s="20"/>
      <c r="B4" s="20"/>
      <c r="C4" s="20"/>
      <c r="D4" s="20"/>
      <c r="E4" s="20"/>
      <c r="F4" s="20"/>
      <c r="G4" s="509"/>
    </row>
    <row r="5" spans="1:8" ht="15" customHeight="1">
      <c r="A5" s="900" t="s">
        <v>2532</v>
      </c>
      <c r="B5" s="900" t="s">
        <v>2517</v>
      </c>
      <c r="C5" s="900"/>
      <c r="D5" s="900" t="s">
        <v>2518</v>
      </c>
      <c r="E5" s="900"/>
      <c r="F5" s="900" t="s">
        <v>520</v>
      </c>
      <c r="G5" s="509"/>
    </row>
    <row r="6" spans="1:8" ht="24">
      <c r="A6" s="900"/>
      <c r="B6" s="516" t="s">
        <v>2533</v>
      </c>
      <c r="C6" s="516" t="s">
        <v>2534</v>
      </c>
      <c r="D6" s="516" t="s">
        <v>2533</v>
      </c>
      <c r="E6" s="516" t="s">
        <v>2534</v>
      </c>
      <c r="F6" s="900"/>
    </row>
    <row r="7" spans="1:8">
      <c r="A7" s="519" t="s">
        <v>2535</v>
      </c>
      <c r="B7" s="520">
        <v>609</v>
      </c>
      <c r="C7" s="531">
        <v>0</v>
      </c>
      <c r="D7" s="531">
        <v>0</v>
      </c>
      <c r="E7" s="531">
        <v>0</v>
      </c>
      <c r="F7" s="532">
        <f>SUM(B7:E7)</f>
        <v>609</v>
      </c>
    </row>
    <row r="8" spans="1:8">
      <c r="A8" s="519" t="s">
        <v>2536</v>
      </c>
      <c r="B8" s="520">
        <v>10288</v>
      </c>
      <c r="C8" s="531">
        <v>8787</v>
      </c>
      <c r="D8" s="531">
        <v>0</v>
      </c>
      <c r="E8" s="531">
        <v>0</v>
      </c>
      <c r="F8" s="532">
        <f>SUM(B8:E8)</f>
        <v>19075</v>
      </c>
    </row>
    <row r="9" spans="1:8">
      <c r="A9" s="519" t="s">
        <v>2537</v>
      </c>
      <c r="B9" s="520">
        <v>18993</v>
      </c>
      <c r="C9" s="531">
        <v>16974</v>
      </c>
      <c r="D9" s="531">
        <v>0</v>
      </c>
      <c r="E9" s="531">
        <v>0</v>
      </c>
      <c r="F9" s="532">
        <f>SUM(B9:E9)</f>
        <v>35967</v>
      </c>
    </row>
    <row r="10" spans="1:8">
      <c r="A10" s="526" t="s">
        <v>1422</v>
      </c>
      <c r="B10" s="533">
        <f>SUM(B7:B9)</f>
        <v>29890</v>
      </c>
      <c r="C10" s="533">
        <f>SUM(C7:C9)</f>
        <v>25761</v>
      </c>
      <c r="D10" s="533">
        <f>SUM(D7:D9)</f>
        <v>0</v>
      </c>
      <c r="E10" s="533">
        <f>SUM(E7:E9)</f>
        <v>0</v>
      </c>
      <c r="F10" s="533">
        <f>SUM(F7:F9)</f>
        <v>55651</v>
      </c>
      <c r="G10" s="534"/>
      <c r="H10" s="517"/>
    </row>
    <row r="11" spans="1:8">
      <c r="A11" s="509"/>
      <c r="B11" s="534"/>
      <c r="C11" s="534"/>
      <c r="D11" s="534"/>
      <c r="E11" s="534"/>
      <c r="F11" s="534"/>
      <c r="G11" s="534"/>
      <c r="H11" s="517"/>
    </row>
    <row r="12" spans="1:8">
      <c r="A12" s="509"/>
      <c r="B12" s="534"/>
      <c r="C12" s="534"/>
      <c r="D12" s="534"/>
      <c r="E12" s="534"/>
      <c r="F12" s="534"/>
      <c r="G12" s="534"/>
      <c r="H12" s="517"/>
    </row>
    <row r="13" spans="1:8">
      <c r="A13" s="509"/>
      <c r="B13" s="534"/>
      <c r="C13" s="534"/>
      <c r="D13" s="534"/>
      <c r="E13" s="534"/>
      <c r="F13" s="534"/>
      <c r="G13" s="534"/>
      <c r="H13" s="517"/>
    </row>
    <row r="14" spans="1:8">
      <c r="A14" s="509"/>
      <c r="B14" s="534"/>
      <c r="C14" s="534"/>
      <c r="D14" s="534"/>
      <c r="E14" s="534"/>
      <c r="F14" s="534"/>
      <c r="G14" s="534"/>
      <c r="H14" s="517"/>
    </row>
    <row r="15" spans="1:8">
      <c r="A15" s="509"/>
      <c r="B15" s="534"/>
      <c r="C15" s="534"/>
      <c r="D15" s="534"/>
      <c r="E15" s="534"/>
      <c r="F15" s="534"/>
      <c r="G15" s="534"/>
      <c r="H15" s="517"/>
    </row>
    <row r="16" spans="1:8">
      <c r="B16" s="517"/>
      <c r="C16" s="517"/>
      <c r="D16" s="517"/>
      <c r="E16" s="517"/>
      <c r="F16" s="517"/>
      <c r="G16" s="517"/>
      <c r="H16" s="517"/>
    </row>
    <row r="17" spans="2:8">
      <c r="B17" s="517"/>
      <c r="C17" s="517"/>
      <c r="D17" s="517"/>
      <c r="E17" s="517"/>
      <c r="F17" s="517"/>
      <c r="G17" s="517"/>
      <c r="H17" s="517"/>
    </row>
    <row r="18" spans="2:8">
      <c r="B18" s="517"/>
      <c r="C18" s="517"/>
      <c r="D18" s="517"/>
      <c r="E18" s="517"/>
      <c r="F18" s="517"/>
      <c r="G18" s="517"/>
      <c r="H18" s="517"/>
    </row>
    <row r="19" spans="2:8">
      <c r="B19" s="517"/>
      <c r="C19" s="517"/>
      <c r="D19" s="517"/>
      <c r="E19" s="517"/>
      <c r="F19" s="517"/>
      <c r="G19" s="517"/>
      <c r="H19" s="517"/>
    </row>
    <row r="20" spans="2:8">
      <c r="B20" s="517"/>
      <c r="C20" s="517"/>
      <c r="D20" s="517"/>
      <c r="E20" s="517"/>
      <c r="F20" s="517"/>
      <c r="G20" s="517"/>
      <c r="H20" s="517"/>
    </row>
    <row r="21" spans="2:8">
      <c r="B21" s="517"/>
      <c r="C21" s="517"/>
      <c r="D21" s="517"/>
      <c r="E21" s="517"/>
      <c r="F21" s="517"/>
      <c r="G21" s="517"/>
      <c r="H21" s="517"/>
    </row>
    <row r="22" spans="2:8">
      <c r="B22" s="517"/>
      <c r="C22" s="517"/>
      <c r="D22" s="517"/>
      <c r="E22" s="517"/>
      <c r="F22" s="517"/>
      <c r="G22" s="517"/>
      <c r="H22" s="517"/>
    </row>
    <row r="23" spans="2:8">
      <c r="B23" s="517"/>
      <c r="C23" s="517"/>
      <c r="D23" s="517"/>
      <c r="E23" s="517"/>
      <c r="F23" s="517"/>
      <c r="G23" s="517"/>
      <c r="H23" s="517"/>
    </row>
    <row r="24" spans="2:8">
      <c r="B24" s="517"/>
      <c r="C24" s="517"/>
      <c r="D24" s="517"/>
      <c r="E24" s="517"/>
      <c r="F24" s="517"/>
      <c r="G24" s="517"/>
      <c r="H24" s="517"/>
    </row>
    <row r="25" spans="2:8">
      <c r="B25" s="517"/>
      <c r="C25" s="517"/>
      <c r="D25" s="517"/>
      <c r="E25" s="517"/>
      <c r="F25" s="517"/>
      <c r="G25" s="517"/>
      <c r="H25" s="517"/>
    </row>
    <row r="26" spans="2:8">
      <c r="B26" s="517"/>
      <c r="C26" s="517"/>
      <c r="D26" s="517"/>
      <c r="E26" s="517"/>
      <c r="F26" s="517"/>
      <c r="G26" s="517"/>
      <c r="H26" s="517"/>
    </row>
    <row r="27" spans="2:8">
      <c r="B27" s="517"/>
      <c r="C27" s="517"/>
      <c r="D27" s="517"/>
      <c r="E27" s="517"/>
      <c r="F27" s="517"/>
      <c r="G27" s="517"/>
      <c r="H27" s="517"/>
    </row>
    <row r="28" spans="2:8">
      <c r="B28" s="517"/>
      <c r="C28" s="517"/>
      <c r="D28" s="517"/>
      <c r="E28" s="517"/>
      <c r="F28" s="517"/>
      <c r="G28" s="517"/>
      <c r="H28" s="517"/>
    </row>
    <row r="29" spans="2:8">
      <c r="B29" s="517"/>
      <c r="C29" s="517"/>
      <c r="D29" s="517"/>
      <c r="E29" s="517"/>
      <c r="F29" s="517"/>
      <c r="G29" s="517"/>
      <c r="H29" s="517"/>
    </row>
    <row r="30" spans="2:8">
      <c r="B30" s="517"/>
      <c r="C30" s="517"/>
      <c r="D30" s="517"/>
      <c r="E30" s="517"/>
      <c r="F30" s="517"/>
      <c r="G30" s="517"/>
      <c r="H30" s="517"/>
    </row>
    <row r="31" spans="2:8">
      <c r="B31" s="517"/>
      <c r="C31" s="517"/>
      <c r="D31" s="517"/>
      <c r="E31" s="517"/>
      <c r="F31" s="517"/>
      <c r="G31" s="517"/>
      <c r="H31" s="517"/>
    </row>
    <row r="32" spans="2:8">
      <c r="B32" s="517"/>
      <c r="C32" s="517"/>
      <c r="D32" s="517"/>
      <c r="E32" s="517"/>
      <c r="F32" s="517"/>
      <c r="G32" s="517"/>
      <c r="H32" s="517"/>
    </row>
    <row r="33" spans="2:8">
      <c r="B33" s="517"/>
      <c r="C33" s="517"/>
      <c r="D33" s="517"/>
      <c r="E33" s="517"/>
      <c r="F33" s="517"/>
      <c r="G33" s="517"/>
      <c r="H33" s="517"/>
    </row>
    <row r="34" spans="2:8">
      <c r="B34" s="517"/>
      <c r="C34" s="517"/>
      <c r="D34" s="517"/>
      <c r="E34" s="517"/>
      <c r="F34" s="517"/>
      <c r="G34" s="517"/>
      <c r="H34" s="517"/>
    </row>
    <row r="35" spans="2:8">
      <c r="B35" s="517"/>
      <c r="C35" s="517"/>
      <c r="D35" s="517"/>
      <c r="E35" s="517"/>
      <c r="F35" s="517"/>
      <c r="G35" s="517"/>
      <c r="H35" s="517"/>
    </row>
    <row r="36" spans="2:8">
      <c r="B36" s="517"/>
      <c r="C36" s="517"/>
      <c r="D36" s="517"/>
      <c r="E36" s="517"/>
      <c r="F36" s="517"/>
      <c r="G36" s="517"/>
      <c r="H36" s="517"/>
    </row>
    <row r="37" spans="2:8">
      <c r="B37" s="517"/>
      <c r="C37" s="517"/>
      <c r="D37" s="517"/>
      <c r="E37" s="517"/>
      <c r="F37" s="517"/>
      <c r="G37" s="517"/>
      <c r="H37" s="517"/>
    </row>
    <row r="38" spans="2:8">
      <c r="B38" s="517"/>
      <c r="C38" s="517"/>
      <c r="D38" s="517"/>
      <c r="E38" s="517"/>
      <c r="F38" s="517"/>
      <c r="G38" s="517"/>
      <c r="H38" s="517"/>
    </row>
    <row r="39" spans="2:8">
      <c r="B39" s="517"/>
      <c r="C39" s="517"/>
      <c r="D39" s="517"/>
      <c r="E39" s="517"/>
      <c r="F39" s="517"/>
      <c r="G39" s="517"/>
      <c r="H39" s="517"/>
    </row>
    <row r="40" spans="2:8">
      <c r="B40" s="517"/>
      <c r="C40" s="517"/>
      <c r="D40" s="517"/>
      <c r="E40" s="517"/>
      <c r="F40" s="517"/>
      <c r="G40" s="517"/>
      <c r="H40" s="517"/>
    </row>
    <row r="41" spans="2:8">
      <c r="B41" s="517"/>
      <c r="C41" s="517"/>
      <c r="D41" s="517"/>
      <c r="E41" s="517"/>
      <c r="F41" s="517"/>
      <c r="G41" s="517"/>
      <c r="H41" s="517"/>
    </row>
    <row r="42" spans="2:8">
      <c r="B42" s="517"/>
      <c r="C42" s="517"/>
      <c r="D42" s="517"/>
      <c r="E42" s="517"/>
      <c r="F42" s="517"/>
      <c r="G42" s="517"/>
      <c r="H42" s="517"/>
    </row>
    <row r="43" spans="2:8">
      <c r="B43" s="517"/>
      <c r="C43" s="517"/>
      <c r="D43" s="517"/>
      <c r="E43" s="517"/>
      <c r="F43" s="517"/>
      <c r="G43" s="517"/>
      <c r="H43" s="517"/>
    </row>
    <row r="44" spans="2:8">
      <c r="B44" s="517"/>
      <c r="C44" s="517"/>
      <c r="D44" s="517"/>
      <c r="E44" s="517"/>
      <c r="F44" s="517"/>
      <c r="G44" s="517"/>
      <c r="H44" s="517"/>
    </row>
    <row r="45" spans="2:8">
      <c r="B45" s="517"/>
      <c r="C45" s="517"/>
      <c r="D45" s="517"/>
      <c r="E45" s="517"/>
      <c r="F45" s="517"/>
      <c r="G45" s="517"/>
      <c r="H45" s="517"/>
    </row>
    <row r="46" spans="2:8">
      <c r="B46" s="517"/>
      <c r="C46" s="517"/>
      <c r="D46" s="517"/>
      <c r="E46" s="517"/>
      <c r="F46" s="517"/>
      <c r="G46" s="517"/>
      <c r="H46" s="517"/>
    </row>
    <row r="47" spans="2:8">
      <c r="B47" s="517"/>
      <c r="C47" s="517"/>
      <c r="D47" s="517"/>
      <c r="E47" s="517"/>
      <c r="F47" s="517"/>
      <c r="G47" s="517"/>
      <c r="H47" s="517"/>
    </row>
    <row r="48" spans="2:8">
      <c r="B48" s="517"/>
      <c r="C48" s="517"/>
      <c r="D48" s="517"/>
      <c r="E48" s="517"/>
      <c r="F48" s="517"/>
      <c r="G48" s="517"/>
      <c r="H48" s="517"/>
    </row>
    <row r="49" spans="2:8">
      <c r="B49" s="517"/>
      <c r="C49" s="517"/>
      <c r="D49" s="517"/>
      <c r="E49" s="517"/>
      <c r="F49" s="517"/>
      <c r="G49" s="517"/>
      <c r="H49" s="517"/>
    </row>
    <row r="50" spans="2:8">
      <c r="B50" s="517"/>
      <c r="C50" s="517"/>
      <c r="D50" s="517"/>
      <c r="E50" s="517"/>
      <c r="F50" s="517"/>
      <c r="G50" s="517"/>
      <c r="H50" s="517"/>
    </row>
    <row r="51" spans="2:8">
      <c r="B51" s="517"/>
      <c r="C51" s="517"/>
      <c r="D51" s="517"/>
      <c r="E51" s="517"/>
      <c r="F51" s="517"/>
      <c r="G51" s="517"/>
      <c r="H51" s="517"/>
    </row>
    <row r="52" spans="2:8">
      <c r="B52" s="517"/>
      <c r="C52" s="517"/>
      <c r="D52" s="517"/>
      <c r="E52" s="517"/>
      <c r="F52" s="517"/>
      <c r="G52" s="517"/>
      <c r="H52" s="517"/>
    </row>
    <row r="53" spans="2:8">
      <c r="B53" s="517"/>
      <c r="C53" s="517"/>
      <c r="D53" s="517"/>
      <c r="E53" s="517"/>
      <c r="F53" s="517"/>
      <c r="G53" s="517"/>
      <c r="H53" s="517"/>
    </row>
    <row r="54" spans="2:8">
      <c r="B54" s="517"/>
      <c r="C54" s="517"/>
      <c r="D54" s="517"/>
      <c r="E54" s="517"/>
      <c r="F54" s="517"/>
      <c r="G54" s="517"/>
      <c r="H54" s="517"/>
    </row>
    <row r="55" spans="2:8">
      <c r="B55" s="517"/>
      <c r="C55" s="517"/>
      <c r="D55" s="517"/>
      <c r="E55" s="517"/>
      <c r="F55" s="517"/>
      <c r="G55" s="517"/>
      <c r="H55" s="517"/>
    </row>
    <row r="56" spans="2:8">
      <c r="B56" s="517"/>
      <c r="C56" s="517"/>
      <c r="D56" s="517"/>
      <c r="E56" s="517"/>
      <c r="F56" s="517"/>
      <c r="G56" s="517"/>
      <c r="H56" s="517"/>
    </row>
    <row r="57" spans="2:8">
      <c r="B57" s="517"/>
      <c r="C57" s="517"/>
      <c r="D57" s="517"/>
      <c r="E57" s="517"/>
      <c r="F57" s="517"/>
      <c r="G57" s="517"/>
      <c r="H57" s="517"/>
    </row>
    <row r="58" spans="2:8">
      <c r="B58" s="517"/>
      <c r="C58" s="517"/>
      <c r="D58" s="517"/>
      <c r="E58" s="517"/>
      <c r="F58" s="517"/>
      <c r="G58" s="517"/>
      <c r="H58" s="517"/>
    </row>
    <row r="59" spans="2:8">
      <c r="B59" s="517"/>
      <c r="C59" s="517"/>
      <c r="D59" s="517"/>
      <c r="E59" s="517"/>
      <c r="F59" s="517"/>
      <c r="G59" s="517"/>
      <c r="H59" s="517"/>
    </row>
    <row r="60" spans="2:8">
      <c r="B60" s="517"/>
      <c r="C60" s="517"/>
      <c r="D60" s="517"/>
      <c r="E60" s="517"/>
      <c r="F60" s="517"/>
      <c r="G60" s="517"/>
      <c r="H60" s="517"/>
    </row>
    <row r="61" spans="2:8">
      <c r="B61" s="517"/>
      <c r="C61" s="517"/>
      <c r="D61" s="517"/>
      <c r="E61" s="517"/>
      <c r="F61" s="517"/>
      <c r="G61" s="517"/>
      <c r="H61" s="517"/>
    </row>
    <row r="62" spans="2:8">
      <c r="B62" s="517"/>
      <c r="C62" s="517"/>
      <c r="D62" s="517"/>
      <c r="E62" s="517"/>
      <c r="F62" s="517"/>
      <c r="G62" s="517"/>
      <c r="H62" s="517"/>
    </row>
    <row r="63" spans="2:8">
      <c r="B63" s="517"/>
      <c r="C63" s="517"/>
      <c r="D63" s="517"/>
      <c r="E63" s="517"/>
      <c r="F63" s="517"/>
      <c r="G63" s="517"/>
      <c r="H63" s="517"/>
    </row>
    <row r="64" spans="2:8">
      <c r="B64" s="517"/>
      <c r="C64" s="517"/>
      <c r="D64" s="517"/>
      <c r="E64" s="517"/>
      <c r="F64" s="517"/>
      <c r="G64" s="517"/>
      <c r="H64" s="517"/>
    </row>
    <row r="65" spans="2:8">
      <c r="B65" s="517"/>
      <c r="C65" s="517"/>
      <c r="D65" s="517"/>
      <c r="E65" s="517"/>
      <c r="F65" s="517"/>
      <c r="G65" s="517"/>
      <c r="H65" s="517"/>
    </row>
    <row r="66" spans="2:8">
      <c r="B66" s="517"/>
      <c r="C66" s="517"/>
      <c r="D66" s="517"/>
      <c r="E66" s="517"/>
      <c r="F66" s="517"/>
      <c r="G66" s="517"/>
      <c r="H66" s="517"/>
    </row>
    <row r="67" spans="2:8">
      <c r="B67" s="517"/>
      <c r="C67" s="517"/>
      <c r="D67" s="517"/>
      <c r="E67" s="517"/>
      <c r="F67" s="517"/>
      <c r="G67" s="517"/>
      <c r="H67" s="517"/>
    </row>
    <row r="68" spans="2:8">
      <c r="B68" s="517"/>
      <c r="C68" s="517"/>
      <c r="D68" s="517"/>
      <c r="E68" s="517"/>
      <c r="F68" s="517"/>
      <c r="G68" s="517"/>
      <c r="H68" s="517"/>
    </row>
    <row r="69" spans="2:8">
      <c r="B69" s="517"/>
      <c r="C69" s="517"/>
      <c r="D69" s="517"/>
      <c r="E69" s="517"/>
      <c r="F69" s="517"/>
      <c r="G69" s="517"/>
      <c r="H69" s="517"/>
    </row>
    <row r="70" spans="2:8">
      <c r="B70" s="517"/>
      <c r="C70" s="517"/>
      <c r="D70" s="517"/>
      <c r="E70" s="517"/>
      <c r="F70" s="517"/>
      <c r="G70" s="517"/>
      <c r="H70" s="517"/>
    </row>
    <row r="71" spans="2:8">
      <c r="B71" s="517"/>
      <c r="C71" s="517"/>
      <c r="D71" s="517"/>
      <c r="E71" s="517"/>
      <c r="F71" s="517"/>
      <c r="G71" s="517"/>
      <c r="H71" s="517"/>
    </row>
    <row r="72" spans="2:8">
      <c r="B72" s="517"/>
      <c r="C72" s="517"/>
      <c r="D72" s="517"/>
      <c r="E72" s="517"/>
      <c r="F72" s="517"/>
      <c r="G72" s="517"/>
      <c r="H72" s="517"/>
    </row>
    <row r="73" spans="2:8">
      <c r="B73" s="517"/>
      <c r="C73" s="517"/>
      <c r="D73" s="517"/>
      <c r="E73" s="517"/>
      <c r="F73" s="517"/>
      <c r="G73" s="517"/>
      <c r="H73" s="517"/>
    </row>
    <row r="74" spans="2:8">
      <c r="B74" s="517"/>
      <c r="C74" s="517"/>
      <c r="D74" s="517"/>
      <c r="E74" s="517"/>
      <c r="F74" s="517"/>
      <c r="G74" s="517"/>
      <c r="H74" s="517"/>
    </row>
    <row r="75" spans="2:8">
      <c r="B75" s="517"/>
      <c r="C75" s="517"/>
      <c r="D75" s="517"/>
      <c r="E75" s="517"/>
      <c r="F75" s="517"/>
      <c r="G75" s="517"/>
      <c r="H75" s="517"/>
    </row>
    <row r="76" spans="2:8">
      <c r="B76" s="517"/>
      <c r="C76" s="517"/>
      <c r="D76" s="517"/>
      <c r="E76" s="517"/>
      <c r="F76" s="517"/>
      <c r="G76" s="517"/>
      <c r="H76" s="517"/>
    </row>
    <row r="77" spans="2:8">
      <c r="B77" s="517"/>
      <c r="C77" s="517"/>
      <c r="D77" s="517"/>
      <c r="E77" s="517"/>
      <c r="F77" s="517"/>
      <c r="G77" s="517"/>
      <c r="H77" s="517"/>
    </row>
    <row r="78" spans="2:8">
      <c r="B78" s="517"/>
      <c r="C78" s="517"/>
      <c r="D78" s="517"/>
      <c r="E78" s="517"/>
      <c r="F78" s="517"/>
      <c r="G78" s="517"/>
      <c r="H78" s="517"/>
    </row>
    <row r="79" spans="2:8">
      <c r="B79" s="517"/>
      <c r="C79" s="517"/>
      <c r="D79" s="517"/>
      <c r="E79" s="517"/>
      <c r="F79" s="517"/>
      <c r="G79" s="517"/>
      <c r="H79" s="517"/>
    </row>
    <row r="80" spans="2:8">
      <c r="B80" s="517"/>
      <c r="C80" s="517"/>
      <c r="D80" s="517"/>
      <c r="E80" s="517"/>
      <c r="F80" s="517"/>
      <c r="G80" s="517"/>
      <c r="H80" s="517"/>
    </row>
    <row r="81" spans="2:8">
      <c r="B81" s="517"/>
      <c r="C81" s="517"/>
      <c r="D81" s="517"/>
      <c r="E81" s="517"/>
      <c r="F81" s="517"/>
      <c r="G81" s="517"/>
      <c r="H81" s="517"/>
    </row>
    <row r="82" spans="2:8">
      <c r="B82" s="517"/>
      <c r="C82" s="517"/>
      <c r="D82" s="517"/>
      <c r="E82" s="517"/>
      <c r="F82" s="517"/>
      <c r="G82" s="517"/>
      <c r="H82" s="517"/>
    </row>
    <row r="83" spans="2:8">
      <c r="B83" s="517"/>
      <c r="C83" s="517"/>
      <c r="D83" s="517"/>
      <c r="E83" s="517"/>
      <c r="F83" s="517"/>
      <c r="G83" s="517"/>
      <c r="H83" s="517"/>
    </row>
    <row r="84" spans="2:8">
      <c r="B84" s="517"/>
      <c r="C84" s="517"/>
      <c r="D84" s="517"/>
      <c r="E84" s="517"/>
      <c r="F84" s="517"/>
      <c r="G84" s="517"/>
      <c r="H84" s="517"/>
    </row>
    <row r="85" spans="2:8">
      <c r="B85" s="517"/>
      <c r="C85" s="517"/>
      <c r="D85" s="517"/>
      <c r="E85" s="517"/>
      <c r="F85" s="517"/>
      <c r="G85" s="517"/>
      <c r="H85" s="517"/>
    </row>
    <row r="86" spans="2:8">
      <c r="B86" s="517"/>
      <c r="C86" s="517"/>
      <c r="D86" s="517"/>
      <c r="E86" s="517"/>
      <c r="F86" s="517"/>
      <c r="G86" s="517"/>
      <c r="H86" s="517"/>
    </row>
    <row r="87" spans="2:8">
      <c r="B87" s="517"/>
      <c r="C87" s="517"/>
      <c r="D87" s="517"/>
      <c r="E87" s="517"/>
      <c r="F87" s="517"/>
      <c r="G87" s="517"/>
      <c r="H87" s="517"/>
    </row>
    <row r="88" spans="2:8">
      <c r="B88" s="517"/>
      <c r="C88" s="517"/>
      <c r="D88" s="517"/>
      <c r="E88" s="517"/>
      <c r="F88" s="517"/>
      <c r="G88" s="517"/>
      <c r="H88" s="517"/>
    </row>
    <row r="89" spans="2:8">
      <c r="B89" s="517"/>
      <c r="C89" s="517"/>
      <c r="D89" s="517"/>
      <c r="E89" s="517"/>
      <c r="F89" s="517"/>
      <c r="G89" s="517"/>
      <c r="H89" s="517"/>
    </row>
    <row r="90" spans="2:8">
      <c r="B90" s="517"/>
      <c r="C90" s="517"/>
      <c r="D90" s="517"/>
      <c r="E90" s="517"/>
      <c r="F90" s="517"/>
      <c r="G90" s="517"/>
      <c r="H90" s="517"/>
    </row>
    <row r="91" spans="2:8">
      <c r="B91" s="517"/>
      <c r="C91" s="517"/>
      <c r="D91" s="517"/>
      <c r="E91" s="517"/>
      <c r="F91" s="517"/>
      <c r="G91" s="517"/>
      <c r="H91" s="517"/>
    </row>
    <row r="92" spans="2:8">
      <c r="B92" s="517"/>
      <c r="C92" s="517"/>
      <c r="D92" s="517"/>
      <c r="E92" s="517"/>
      <c r="F92" s="517"/>
      <c r="G92" s="517"/>
      <c r="H92" s="517"/>
    </row>
    <row r="93" spans="2:8">
      <c r="B93" s="517"/>
      <c r="C93" s="517"/>
      <c r="D93" s="517"/>
      <c r="E93" s="517"/>
      <c r="F93" s="517"/>
      <c r="G93" s="517"/>
      <c r="H93" s="517"/>
    </row>
    <row r="94" spans="2:8">
      <c r="B94" s="517"/>
      <c r="C94" s="517"/>
      <c r="D94" s="517"/>
      <c r="E94" s="517"/>
      <c r="F94" s="517"/>
      <c r="G94" s="517"/>
      <c r="H94" s="517"/>
    </row>
    <row r="95" spans="2:8">
      <c r="B95" s="517"/>
      <c r="C95" s="517"/>
      <c r="D95" s="517"/>
      <c r="E95" s="517"/>
      <c r="F95" s="517"/>
      <c r="G95" s="517"/>
      <c r="H95" s="517"/>
    </row>
    <row r="96" spans="2:8">
      <c r="B96" s="517"/>
      <c r="C96" s="517"/>
      <c r="D96" s="517"/>
      <c r="E96" s="517"/>
      <c r="F96" s="517"/>
      <c r="G96" s="517"/>
      <c r="H96" s="517"/>
    </row>
    <row r="97" spans="2:8">
      <c r="B97" s="517"/>
      <c r="C97" s="517"/>
      <c r="D97" s="517"/>
      <c r="E97" s="517"/>
      <c r="F97" s="517"/>
      <c r="G97" s="517"/>
      <c r="H97" s="517"/>
    </row>
    <row r="98" spans="2:8">
      <c r="B98" s="517"/>
      <c r="C98" s="517"/>
      <c r="D98" s="517"/>
      <c r="E98" s="517"/>
      <c r="F98" s="517"/>
      <c r="G98" s="517"/>
      <c r="H98" s="517"/>
    </row>
    <row r="99" spans="2:8">
      <c r="B99" s="517"/>
      <c r="C99" s="517"/>
      <c r="D99" s="517"/>
      <c r="E99" s="517"/>
      <c r="F99" s="517"/>
      <c r="G99" s="517"/>
      <c r="H99" s="517"/>
    </row>
    <row r="100" spans="2:8">
      <c r="B100" s="517"/>
      <c r="C100" s="517"/>
      <c r="D100" s="517"/>
      <c r="E100" s="517"/>
      <c r="F100" s="517"/>
      <c r="G100" s="517"/>
      <c r="H100" s="517"/>
    </row>
    <row r="101" spans="2:8">
      <c r="B101" s="517"/>
      <c r="C101" s="517"/>
      <c r="D101" s="517"/>
      <c r="E101" s="517"/>
      <c r="F101" s="517"/>
      <c r="G101" s="517"/>
      <c r="H101" s="517"/>
    </row>
    <row r="102" spans="2:8">
      <c r="B102" s="517"/>
      <c r="C102" s="517"/>
      <c r="D102" s="517"/>
      <c r="E102" s="517"/>
      <c r="F102" s="517"/>
      <c r="G102" s="517"/>
      <c r="H102" s="517"/>
    </row>
    <row r="103" spans="2:8">
      <c r="B103" s="517"/>
      <c r="C103" s="517"/>
      <c r="D103" s="517"/>
      <c r="E103" s="517"/>
      <c r="F103" s="517"/>
      <c r="G103" s="517"/>
      <c r="H103" s="517"/>
    </row>
    <row r="104" spans="2:8">
      <c r="B104" s="517"/>
      <c r="C104" s="517"/>
      <c r="D104" s="517"/>
      <c r="E104" s="517"/>
      <c r="F104" s="517"/>
      <c r="G104" s="517"/>
      <c r="H104" s="517"/>
    </row>
    <row r="105" spans="2:8">
      <c r="B105" s="517"/>
      <c r="C105" s="517"/>
      <c r="D105" s="517"/>
      <c r="E105" s="517"/>
      <c r="F105" s="517"/>
      <c r="G105" s="517"/>
      <c r="H105" s="517"/>
    </row>
    <row r="106" spans="2:8">
      <c r="B106" s="517"/>
      <c r="C106" s="517"/>
      <c r="D106" s="517"/>
      <c r="E106" s="517"/>
      <c r="F106" s="517"/>
      <c r="G106" s="517"/>
      <c r="H106" s="517"/>
    </row>
    <row r="107" spans="2:8">
      <c r="B107" s="517"/>
      <c r="C107" s="517"/>
      <c r="D107" s="517"/>
      <c r="E107" s="517"/>
      <c r="F107" s="517"/>
      <c r="G107" s="517"/>
      <c r="H107" s="517"/>
    </row>
    <row r="108" spans="2:8">
      <c r="B108" s="517"/>
      <c r="C108" s="517"/>
      <c r="D108" s="517"/>
      <c r="E108" s="517"/>
      <c r="F108" s="517"/>
      <c r="G108" s="517"/>
      <c r="H108" s="517"/>
    </row>
    <row r="109" spans="2:8">
      <c r="B109" s="517"/>
      <c r="C109" s="517"/>
      <c r="D109" s="517"/>
      <c r="E109" s="517"/>
      <c r="F109" s="517"/>
      <c r="G109" s="517"/>
      <c r="H109" s="517"/>
    </row>
    <row r="110" spans="2:8">
      <c r="B110" s="517"/>
      <c r="C110" s="517"/>
      <c r="D110" s="517"/>
      <c r="E110" s="517"/>
      <c r="F110" s="517"/>
      <c r="G110" s="517"/>
      <c r="H110" s="517"/>
    </row>
    <row r="111" spans="2:8">
      <c r="B111" s="517"/>
      <c r="C111" s="517"/>
      <c r="D111" s="517"/>
      <c r="E111" s="517"/>
      <c r="F111" s="517"/>
      <c r="G111" s="517"/>
      <c r="H111" s="517"/>
    </row>
    <row r="112" spans="2:8">
      <c r="B112" s="517"/>
      <c r="C112" s="517"/>
      <c r="D112" s="517"/>
      <c r="E112" s="517"/>
      <c r="F112" s="517"/>
      <c r="G112" s="517"/>
      <c r="H112" s="517"/>
    </row>
    <row r="113" spans="2:8">
      <c r="B113" s="517"/>
      <c r="C113" s="517"/>
      <c r="D113" s="517"/>
      <c r="E113" s="517"/>
      <c r="F113" s="517"/>
      <c r="G113" s="517"/>
      <c r="H113" s="517"/>
    </row>
    <row r="114" spans="2:8">
      <c r="B114" s="517"/>
      <c r="C114" s="517"/>
      <c r="D114" s="517"/>
      <c r="E114" s="517"/>
      <c r="F114" s="517"/>
      <c r="G114" s="517"/>
      <c r="H114" s="517"/>
    </row>
    <row r="115" spans="2:8">
      <c r="B115" s="517"/>
      <c r="C115" s="517"/>
      <c r="D115" s="517"/>
      <c r="E115" s="517"/>
      <c r="F115" s="517"/>
      <c r="G115" s="517"/>
      <c r="H115" s="517"/>
    </row>
    <row r="116" spans="2:8">
      <c r="B116" s="517"/>
      <c r="C116" s="517"/>
      <c r="D116" s="517"/>
      <c r="E116" s="517"/>
      <c r="F116" s="517"/>
      <c r="G116" s="517"/>
      <c r="H116" s="517"/>
    </row>
    <row r="117" spans="2:8">
      <c r="B117" s="517"/>
      <c r="C117" s="517"/>
      <c r="D117" s="517"/>
      <c r="E117" s="517"/>
      <c r="F117" s="517"/>
      <c r="G117" s="517"/>
      <c r="H117" s="517"/>
    </row>
    <row r="118" spans="2:8">
      <c r="B118" s="517"/>
      <c r="C118" s="517"/>
      <c r="D118" s="517"/>
      <c r="E118" s="517"/>
      <c r="F118" s="517"/>
      <c r="G118" s="517"/>
      <c r="H118" s="517"/>
    </row>
    <row r="119" spans="2:8">
      <c r="B119" s="517"/>
      <c r="C119" s="517"/>
      <c r="D119" s="517"/>
      <c r="E119" s="517"/>
      <c r="F119" s="517"/>
      <c r="G119" s="517"/>
      <c r="H119" s="517"/>
    </row>
    <row r="120" spans="2:8">
      <c r="B120" s="517"/>
      <c r="C120" s="517"/>
      <c r="D120" s="517"/>
      <c r="E120" s="517"/>
      <c r="F120" s="517"/>
      <c r="G120" s="517"/>
      <c r="H120" s="517"/>
    </row>
    <row r="121" spans="2:8">
      <c r="B121" s="517"/>
      <c r="C121" s="517"/>
      <c r="D121" s="517"/>
      <c r="E121" s="517"/>
      <c r="F121" s="517"/>
      <c r="G121" s="517"/>
      <c r="H121" s="517"/>
    </row>
    <row r="122" spans="2:8">
      <c r="B122" s="517"/>
      <c r="C122" s="517"/>
      <c r="D122" s="517"/>
      <c r="E122" s="517"/>
      <c r="F122" s="517"/>
      <c r="G122" s="517"/>
      <c r="H122" s="517"/>
    </row>
    <row r="123" spans="2:8">
      <c r="B123" s="517"/>
      <c r="C123" s="517"/>
      <c r="D123" s="517"/>
      <c r="E123" s="517"/>
      <c r="F123" s="517"/>
      <c r="G123" s="517"/>
      <c r="H123" s="517"/>
    </row>
    <row r="124" spans="2:8">
      <c r="B124" s="517"/>
      <c r="C124" s="517"/>
      <c r="D124" s="517"/>
      <c r="E124" s="517"/>
      <c r="F124" s="517"/>
      <c r="G124" s="517"/>
      <c r="H124" s="517"/>
    </row>
    <row r="125" spans="2:8">
      <c r="B125" s="517"/>
      <c r="C125" s="517"/>
      <c r="D125" s="517"/>
      <c r="E125" s="517"/>
      <c r="F125" s="517"/>
      <c r="G125" s="517"/>
      <c r="H125" s="517"/>
    </row>
    <row r="126" spans="2:8">
      <c r="B126" s="517"/>
      <c r="C126" s="517"/>
      <c r="D126" s="517"/>
      <c r="E126" s="517"/>
      <c r="F126" s="517"/>
      <c r="G126" s="517"/>
      <c r="H126" s="517"/>
    </row>
    <row r="127" spans="2:8">
      <c r="B127" s="517"/>
      <c r="C127" s="517"/>
      <c r="D127" s="517"/>
      <c r="E127" s="517"/>
      <c r="F127" s="517"/>
      <c r="G127" s="517"/>
      <c r="H127" s="517"/>
    </row>
    <row r="128" spans="2:8">
      <c r="B128" s="517"/>
      <c r="C128" s="517"/>
      <c r="D128" s="517"/>
      <c r="E128" s="517"/>
      <c r="F128" s="517"/>
      <c r="G128" s="517"/>
      <c r="H128" s="517"/>
    </row>
    <row r="129" spans="2:8">
      <c r="B129" s="517"/>
      <c r="C129" s="517"/>
      <c r="D129" s="517"/>
      <c r="E129" s="517"/>
      <c r="F129" s="517"/>
      <c r="G129" s="517"/>
      <c r="H129" s="517"/>
    </row>
    <row r="130" spans="2:8">
      <c r="B130" s="517"/>
      <c r="C130" s="517"/>
      <c r="D130" s="517"/>
      <c r="E130" s="517"/>
      <c r="F130" s="517"/>
      <c r="G130" s="517"/>
      <c r="H130" s="517"/>
    </row>
    <row r="131" spans="2:8">
      <c r="B131" s="517"/>
      <c r="C131" s="517"/>
      <c r="D131" s="517"/>
      <c r="E131" s="517"/>
      <c r="F131" s="517"/>
      <c r="G131" s="517"/>
      <c r="H131" s="517"/>
    </row>
    <row r="132" spans="2:8">
      <c r="B132" s="517"/>
      <c r="C132" s="517"/>
      <c r="D132" s="517"/>
      <c r="E132" s="517"/>
      <c r="F132" s="517"/>
      <c r="G132" s="517"/>
      <c r="H132" s="517"/>
    </row>
    <row r="133" spans="2:8">
      <c r="B133" s="517"/>
      <c r="C133" s="517"/>
      <c r="D133" s="517"/>
      <c r="E133" s="517"/>
      <c r="F133" s="517"/>
      <c r="G133" s="517"/>
      <c r="H133" s="517"/>
    </row>
    <row r="134" spans="2:8">
      <c r="B134" s="517"/>
      <c r="C134" s="517"/>
      <c r="D134" s="517"/>
      <c r="E134" s="517"/>
      <c r="F134" s="517"/>
      <c r="G134" s="517"/>
      <c r="H134" s="517"/>
    </row>
    <row r="135" spans="2:8">
      <c r="B135" s="517"/>
      <c r="C135" s="517"/>
      <c r="D135" s="517"/>
      <c r="E135" s="517"/>
      <c r="F135" s="517"/>
      <c r="G135" s="517"/>
      <c r="H135" s="517"/>
    </row>
    <row r="136" spans="2:8">
      <c r="B136" s="517"/>
      <c r="C136" s="517"/>
      <c r="D136" s="517"/>
      <c r="E136" s="517"/>
      <c r="F136" s="517"/>
      <c r="G136" s="517"/>
      <c r="H136" s="517"/>
    </row>
    <row r="137" spans="2:8">
      <c r="B137" s="517"/>
      <c r="C137" s="517"/>
      <c r="D137" s="517"/>
      <c r="E137" s="517"/>
      <c r="F137" s="517"/>
      <c r="G137" s="517"/>
      <c r="H137" s="517"/>
    </row>
    <row r="138" spans="2:8">
      <c r="B138" s="517"/>
      <c r="C138" s="517"/>
      <c r="D138" s="517"/>
      <c r="E138" s="517"/>
      <c r="F138" s="517"/>
      <c r="G138" s="517"/>
      <c r="H138" s="517"/>
    </row>
    <row r="139" spans="2:8">
      <c r="B139" s="517"/>
      <c r="C139" s="517"/>
      <c r="D139" s="517"/>
      <c r="E139" s="517"/>
      <c r="F139" s="517"/>
      <c r="G139" s="517"/>
      <c r="H139" s="517"/>
    </row>
    <row r="140" spans="2:8">
      <c r="B140" s="517"/>
      <c r="C140" s="517"/>
      <c r="D140" s="517"/>
      <c r="E140" s="517"/>
      <c r="F140" s="517"/>
      <c r="G140" s="517"/>
      <c r="H140" s="517"/>
    </row>
    <row r="141" spans="2:8">
      <c r="B141" s="517"/>
      <c r="C141" s="517"/>
      <c r="D141" s="517"/>
      <c r="E141" s="517"/>
      <c r="F141" s="517"/>
      <c r="G141" s="517"/>
      <c r="H141" s="517"/>
    </row>
    <row r="142" spans="2:8">
      <c r="B142" s="517"/>
      <c r="C142" s="517"/>
      <c r="D142" s="517"/>
      <c r="E142" s="517"/>
      <c r="F142" s="517"/>
      <c r="G142" s="517"/>
      <c r="H142" s="517"/>
    </row>
    <row r="143" spans="2:8">
      <c r="B143" s="517"/>
      <c r="C143" s="517"/>
      <c r="D143" s="517"/>
      <c r="E143" s="517"/>
      <c r="F143" s="517"/>
      <c r="G143" s="517"/>
      <c r="H143" s="517"/>
    </row>
    <row r="144" spans="2:8">
      <c r="B144" s="517"/>
      <c r="C144" s="517"/>
      <c r="D144" s="517"/>
      <c r="E144" s="517"/>
      <c r="F144" s="517"/>
      <c r="G144" s="517"/>
      <c r="H144" s="517"/>
    </row>
    <row r="145" spans="2:8">
      <c r="B145" s="517"/>
      <c r="C145" s="517"/>
      <c r="D145" s="517"/>
      <c r="E145" s="517"/>
      <c r="F145" s="517"/>
      <c r="G145" s="517"/>
      <c r="H145" s="517"/>
    </row>
    <row r="146" spans="2:8">
      <c r="B146" s="517"/>
      <c r="C146" s="517"/>
      <c r="D146" s="517"/>
      <c r="E146" s="517"/>
      <c r="F146" s="517"/>
      <c r="G146" s="517"/>
      <c r="H146" s="517"/>
    </row>
  </sheetData>
  <mergeCells count="5">
    <mergeCell ref="A3:F3"/>
    <mergeCell ref="A5:A6"/>
    <mergeCell ref="B5:C5"/>
    <mergeCell ref="D5:E5"/>
    <mergeCell ref="F5:F6"/>
  </mergeCells>
  <pageMargins left="0.7" right="0.196527777777778" top="3.9583333333333297E-2" bottom="3.9583333333333297E-2" header="0.511811023622047" footer="0.511811023622047"/>
  <pageSetup paperSize="9" orientation="landscape" horizontalDpi="300" verticalDpi="30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B050"/>
  </sheetPr>
  <dimension ref="A1:H151"/>
  <sheetViews>
    <sheetView zoomScale="90" zoomScaleNormal="90" workbookViewId="0">
      <selection activeCell="E5" sqref="E5"/>
    </sheetView>
  </sheetViews>
  <sheetFormatPr baseColWidth="10" defaultColWidth="11.42578125" defaultRowHeight="15"/>
  <cols>
    <col min="1" max="1" width="14.7109375" style="507" customWidth="1"/>
    <col min="2" max="2" width="28.42578125" style="507" customWidth="1"/>
    <col min="3" max="10" width="14.7109375" style="507" customWidth="1"/>
    <col min="11" max="16384" width="11.42578125" style="507"/>
  </cols>
  <sheetData>
    <row r="1" spans="1:5" s="20" customFormat="1" ht="73.7" customHeight="1"/>
    <row r="2" spans="1:5" ht="15.75">
      <c r="A2" s="512" t="s">
        <v>64</v>
      </c>
    </row>
    <row r="5" spans="1:5" ht="24">
      <c r="A5" s="526" t="s">
        <v>2538</v>
      </c>
      <c r="B5" s="535" t="s">
        <v>2539</v>
      </c>
      <c r="C5" s="516" t="s">
        <v>2533</v>
      </c>
      <c r="D5" s="516" t="s">
        <v>2534</v>
      </c>
      <c r="E5" s="516" t="s">
        <v>520</v>
      </c>
    </row>
    <row r="6" spans="1:5" ht="15" customHeight="1">
      <c r="A6" s="897" t="s">
        <v>2517</v>
      </c>
      <c r="B6" s="519" t="s">
        <v>2540</v>
      </c>
      <c r="C6" s="531">
        <v>733</v>
      </c>
      <c r="D6" s="531">
        <v>724</v>
      </c>
      <c r="E6" s="532">
        <f>SUM(C6:D6)</f>
        <v>1457</v>
      </c>
    </row>
    <row r="7" spans="1:5">
      <c r="A7" s="897"/>
      <c r="B7" s="519" t="s">
        <v>2541</v>
      </c>
      <c r="C7" s="531">
        <v>16995</v>
      </c>
      <c r="D7" s="531">
        <v>14093</v>
      </c>
      <c r="E7" s="532">
        <f>SUM(C7:D7)</f>
        <v>31088</v>
      </c>
    </row>
    <row r="8" spans="1:5">
      <c r="A8" s="897"/>
      <c r="B8" s="519" t="s">
        <v>2542</v>
      </c>
      <c r="C8" s="531">
        <v>0</v>
      </c>
      <c r="D8" s="531">
        <v>0</v>
      </c>
      <c r="E8" s="532">
        <f>SUM(C8:D8)</f>
        <v>0</v>
      </c>
    </row>
    <row r="9" spans="1:5">
      <c r="A9" s="897"/>
      <c r="B9" s="519" t="s">
        <v>2543</v>
      </c>
      <c r="C9" s="531">
        <v>0</v>
      </c>
      <c r="D9" s="531">
        <v>3</v>
      </c>
      <c r="E9" s="532">
        <f>SUM(C9:D9)</f>
        <v>3</v>
      </c>
    </row>
    <row r="10" spans="1:5">
      <c r="A10" s="897"/>
      <c r="B10" s="526" t="s">
        <v>452</v>
      </c>
      <c r="C10" s="536">
        <f>SUM(C6:C9)</f>
        <v>17728</v>
      </c>
      <c r="D10" s="536">
        <f>SUM(D6:D9)</f>
        <v>14820</v>
      </c>
      <c r="E10" s="536">
        <f>SUM(E6:E9)</f>
        <v>32548</v>
      </c>
    </row>
    <row r="11" spans="1:5" ht="15" customHeight="1">
      <c r="A11" s="897" t="s">
        <v>2518</v>
      </c>
      <c r="B11" s="519" t="s">
        <v>2540</v>
      </c>
      <c r="C11" s="531">
        <v>0</v>
      </c>
      <c r="D11" s="531">
        <v>0</v>
      </c>
      <c r="E11" s="532">
        <f>SUM(C11:D11)</f>
        <v>0</v>
      </c>
    </row>
    <row r="12" spans="1:5">
      <c r="A12" s="897"/>
      <c r="B12" s="519" t="s">
        <v>2541</v>
      </c>
      <c r="C12" s="531">
        <v>0</v>
      </c>
      <c r="D12" s="531">
        <v>0</v>
      </c>
      <c r="E12" s="532">
        <f>SUM(C12:D12)</f>
        <v>0</v>
      </c>
    </row>
    <row r="13" spans="1:5">
      <c r="A13" s="897"/>
      <c r="B13" s="519" t="s">
        <v>2542</v>
      </c>
      <c r="C13" s="531">
        <v>0</v>
      </c>
      <c r="D13" s="531">
        <v>0</v>
      </c>
      <c r="E13" s="532">
        <f>SUM(C13:D13)</f>
        <v>0</v>
      </c>
    </row>
    <row r="14" spans="1:5">
      <c r="A14" s="897"/>
      <c r="B14" s="519" t="s">
        <v>2543</v>
      </c>
      <c r="C14" s="531">
        <v>0</v>
      </c>
      <c r="D14" s="531">
        <v>0</v>
      </c>
      <c r="E14" s="532">
        <f>SUM(C14:D14)</f>
        <v>0</v>
      </c>
    </row>
    <row r="15" spans="1:5">
      <c r="A15" s="897"/>
      <c r="B15" s="526" t="s">
        <v>452</v>
      </c>
      <c r="C15" s="536">
        <f>SUM(C11:C14)</f>
        <v>0</v>
      </c>
      <c r="D15" s="536">
        <f>SUM(D11:D14)</f>
        <v>0</v>
      </c>
      <c r="E15" s="536">
        <f>SUM(E11:E14)</f>
        <v>0</v>
      </c>
    </row>
    <row r="16" spans="1:5">
      <c r="A16" s="526" t="s">
        <v>452</v>
      </c>
      <c r="B16" s="537"/>
      <c r="C16" s="536">
        <f>C10+C15</f>
        <v>17728</v>
      </c>
      <c r="D16" s="536">
        <f>D10+D15</f>
        <v>14820</v>
      </c>
      <c r="E16" s="536">
        <f>E10+E15</f>
        <v>32548</v>
      </c>
    </row>
    <row r="17" spans="1:8">
      <c r="A17" s="517"/>
      <c r="B17" s="517"/>
      <c r="C17" s="517"/>
    </row>
    <row r="18" spans="1:8">
      <c r="B18" s="517"/>
      <c r="C18" s="517"/>
      <c r="D18" s="517"/>
      <c r="E18" s="517"/>
      <c r="F18" s="517"/>
      <c r="G18" s="517"/>
      <c r="H18" s="517"/>
    </row>
    <row r="19" spans="1:8">
      <c r="B19" s="517"/>
      <c r="C19" s="517"/>
      <c r="D19" s="517"/>
      <c r="E19" s="517"/>
      <c r="F19" s="517"/>
      <c r="G19" s="517"/>
      <c r="H19" s="517"/>
    </row>
    <row r="20" spans="1:8">
      <c r="B20" s="517"/>
      <c r="C20" s="517"/>
      <c r="D20" s="517"/>
      <c r="E20" s="517"/>
      <c r="F20" s="517"/>
      <c r="G20" s="517"/>
      <c r="H20" s="517"/>
    </row>
    <row r="21" spans="1:8">
      <c r="B21" s="517"/>
      <c r="C21" s="517"/>
      <c r="D21" s="517"/>
      <c r="E21" s="517"/>
      <c r="F21" s="517"/>
      <c r="G21" s="517"/>
      <c r="H21" s="517"/>
    </row>
    <row r="22" spans="1:8">
      <c r="B22" s="517"/>
      <c r="C22" s="517"/>
      <c r="D22" s="517"/>
      <c r="E22" s="517"/>
      <c r="F22" s="517"/>
      <c r="G22" s="517"/>
      <c r="H22" s="517"/>
    </row>
    <row r="23" spans="1:8">
      <c r="B23" s="517"/>
      <c r="C23" s="517"/>
      <c r="D23" s="517"/>
      <c r="E23" s="517"/>
      <c r="F23" s="517"/>
      <c r="G23" s="517"/>
      <c r="H23" s="517"/>
    </row>
    <row r="24" spans="1:8">
      <c r="B24" s="517"/>
      <c r="C24" s="517"/>
      <c r="D24" s="517"/>
      <c r="E24" s="517"/>
      <c r="F24" s="517"/>
      <c r="G24" s="517"/>
      <c r="H24" s="517"/>
    </row>
    <row r="25" spans="1:8">
      <c r="B25" s="517"/>
      <c r="C25" s="517"/>
      <c r="D25" s="517"/>
      <c r="E25" s="517"/>
      <c r="F25" s="517"/>
      <c r="G25" s="517"/>
      <c r="H25" s="517"/>
    </row>
    <row r="26" spans="1:8">
      <c r="B26" s="517"/>
      <c r="C26" s="517"/>
      <c r="D26" s="517"/>
      <c r="E26" s="517"/>
      <c r="F26" s="517"/>
      <c r="G26" s="517"/>
      <c r="H26" s="517"/>
    </row>
    <row r="27" spans="1:8">
      <c r="B27" s="517"/>
      <c r="C27" s="517"/>
      <c r="D27" s="517"/>
      <c r="E27" s="517"/>
      <c r="F27" s="517"/>
      <c r="G27" s="517"/>
      <c r="H27" s="517"/>
    </row>
    <row r="28" spans="1:8">
      <c r="B28" s="517"/>
      <c r="C28" s="517"/>
      <c r="D28" s="517"/>
      <c r="E28" s="517"/>
      <c r="F28" s="517"/>
      <c r="G28" s="517"/>
      <c r="H28" s="517"/>
    </row>
    <row r="29" spans="1:8">
      <c r="B29" s="517"/>
      <c r="C29" s="517"/>
      <c r="D29" s="517"/>
      <c r="E29" s="517"/>
      <c r="F29" s="517"/>
      <c r="G29" s="517"/>
      <c r="H29" s="517"/>
    </row>
    <row r="30" spans="1:8">
      <c r="B30" s="517"/>
      <c r="C30" s="517"/>
      <c r="D30" s="517"/>
      <c r="E30" s="517"/>
      <c r="F30" s="517"/>
      <c r="G30" s="517"/>
      <c r="H30" s="517"/>
    </row>
    <row r="31" spans="1:8">
      <c r="B31" s="517"/>
      <c r="C31" s="517"/>
      <c r="D31" s="517"/>
      <c r="E31" s="517"/>
      <c r="F31" s="517"/>
      <c r="G31" s="517"/>
      <c r="H31" s="517"/>
    </row>
    <row r="32" spans="1:8">
      <c r="B32" s="517"/>
      <c r="C32" s="517"/>
      <c r="D32" s="517"/>
      <c r="E32" s="517"/>
      <c r="F32" s="517"/>
      <c r="G32" s="517"/>
      <c r="H32" s="517"/>
    </row>
    <row r="33" spans="2:8">
      <c r="B33" s="517"/>
      <c r="C33" s="517"/>
      <c r="D33" s="517"/>
      <c r="E33" s="517"/>
      <c r="F33" s="517"/>
      <c r="G33" s="517"/>
      <c r="H33" s="517"/>
    </row>
    <row r="34" spans="2:8">
      <c r="B34" s="517"/>
      <c r="C34" s="517"/>
      <c r="D34" s="517"/>
      <c r="E34" s="517"/>
      <c r="F34" s="517"/>
      <c r="G34" s="517"/>
      <c r="H34" s="517"/>
    </row>
    <row r="35" spans="2:8">
      <c r="B35" s="517"/>
      <c r="C35" s="517"/>
      <c r="D35" s="517"/>
      <c r="E35" s="517"/>
      <c r="F35" s="517"/>
      <c r="G35" s="517"/>
      <c r="H35" s="517"/>
    </row>
    <row r="36" spans="2:8">
      <c r="B36" s="517"/>
      <c r="C36" s="517"/>
      <c r="D36" s="517"/>
      <c r="E36" s="517"/>
      <c r="F36" s="517"/>
      <c r="G36" s="517"/>
      <c r="H36" s="517"/>
    </row>
    <row r="37" spans="2:8">
      <c r="B37" s="517"/>
      <c r="C37" s="517"/>
      <c r="D37" s="517"/>
      <c r="E37" s="517"/>
      <c r="F37" s="517"/>
      <c r="G37" s="517"/>
      <c r="H37" s="517"/>
    </row>
    <row r="38" spans="2:8">
      <c r="B38" s="517"/>
      <c r="C38" s="517"/>
      <c r="D38" s="517"/>
      <c r="E38" s="517"/>
      <c r="F38" s="517"/>
      <c r="G38" s="517"/>
      <c r="H38" s="517"/>
    </row>
    <row r="39" spans="2:8">
      <c r="B39" s="517"/>
      <c r="C39" s="517"/>
      <c r="D39" s="517"/>
      <c r="E39" s="517"/>
      <c r="F39" s="517"/>
      <c r="G39" s="517"/>
      <c r="H39" s="517"/>
    </row>
    <row r="40" spans="2:8">
      <c r="B40" s="517"/>
      <c r="C40" s="517"/>
      <c r="D40" s="517"/>
      <c r="E40" s="517"/>
      <c r="F40" s="517"/>
      <c r="G40" s="517"/>
      <c r="H40" s="517"/>
    </row>
    <row r="41" spans="2:8">
      <c r="B41" s="517"/>
      <c r="C41" s="517"/>
      <c r="D41" s="517"/>
      <c r="E41" s="517"/>
      <c r="F41" s="517"/>
      <c r="G41" s="517"/>
      <c r="H41" s="517"/>
    </row>
    <row r="42" spans="2:8">
      <c r="B42" s="517"/>
      <c r="C42" s="517"/>
      <c r="D42" s="517"/>
      <c r="E42" s="517"/>
      <c r="F42" s="517"/>
      <c r="G42" s="517"/>
      <c r="H42" s="517"/>
    </row>
    <row r="43" spans="2:8">
      <c r="B43" s="517"/>
      <c r="C43" s="517"/>
      <c r="D43" s="517"/>
      <c r="E43" s="517"/>
      <c r="F43" s="517"/>
      <c r="G43" s="517"/>
      <c r="H43" s="517"/>
    </row>
    <row r="44" spans="2:8">
      <c r="B44" s="517"/>
      <c r="C44" s="517"/>
      <c r="D44" s="517"/>
      <c r="E44" s="517"/>
      <c r="F44" s="517"/>
      <c r="G44" s="517"/>
      <c r="H44" s="517"/>
    </row>
    <row r="45" spans="2:8">
      <c r="B45" s="517"/>
      <c r="C45" s="517"/>
      <c r="D45" s="517"/>
      <c r="E45" s="517"/>
      <c r="F45" s="517"/>
      <c r="G45" s="517"/>
      <c r="H45" s="517"/>
    </row>
    <row r="46" spans="2:8">
      <c r="B46" s="517"/>
      <c r="C46" s="517"/>
      <c r="D46" s="517"/>
      <c r="E46" s="517"/>
      <c r="F46" s="517"/>
      <c r="G46" s="517"/>
      <c r="H46" s="517"/>
    </row>
    <row r="47" spans="2:8">
      <c r="B47" s="517"/>
      <c r="C47" s="517"/>
      <c r="D47" s="517"/>
      <c r="E47" s="517"/>
      <c r="F47" s="517"/>
      <c r="G47" s="517"/>
      <c r="H47" s="517"/>
    </row>
    <row r="48" spans="2:8">
      <c r="B48" s="517"/>
      <c r="C48" s="517"/>
      <c r="D48" s="517"/>
      <c r="E48" s="517"/>
      <c r="F48" s="517"/>
      <c r="G48" s="517"/>
      <c r="H48" s="517"/>
    </row>
    <row r="49" spans="2:8">
      <c r="B49" s="517"/>
      <c r="C49" s="517"/>
      <c r="D49" s="517"/>
      <c r="E49" s="517"/>
      <c r="F49" s="517"/>
      <c r="G49" s="517"/>
      <c r="H49" s="517"/>
    </row>
    <row r="50" spans="2:8">
      <c r="B50" s="517"/>
      <c r="C50" s="517"/>
      <c r="D50" s="517"/>
      <c r="E50" s="517"/>
      <c r="F50" s="517"/>
      <c r="G50" s="517"/>
      <c r="H50" s="517"/>
    </row>
    <row r="51" spans="2:8">
      <c r="B51" s="517"/>
      <c r="C51" s="517"/>
      <c r="D51" s="517"/>
      <c r="E51" s="517"/>
      <c r="F51" s="517"/>
      <c r="G51" s="517"/>
      <c r="H51" s="517"/>
    </row>
    <row r="52" spans="2:8">
      <c r="B52" s="517"/>
      <c r="C52" s="517"/>
      <c r="D52" s="517"/>
      <c r="E52" s="517"/>
      <c r="F52" s="517"/>
      <c r="G52" s="517"/>
      <c r="H52" s="517"/>
    </row>
    <row r="53" spans="2:8">
      <c r="B53" s="517"/>
      <c r="C53" s="517"/>
      <c r="D53" s="517"/>
      <c r="E53" s="517"/>
      <c r="F53" s="517"/>
      <c r="G53" s="517"/>
      <c r="H53" s="517"/>
    </row>
    <row r="54" spans="2:8">
      <c r="B54" s="517"/>
      <c r="C54" s="517"/>
      <c r="D54" s="517"/>
      <c r="E54" s="517"/>
      <c r="F54" s="517"/>
      <c r="G54" s="517"/>
      <c r="H54" s="517"/>
    </row>
    <row r="55" spans="2:8">
      <c r="B55" s="517"/>
      <c r="C55" s="517"/>
      <c r="D55" s="517"/>
      <c r="E55" s="517"/>
      <c r="F55" s="517"/>
      <c r="G55" s="517"/>
      <c r="H55" s="517"/>
    </row>
    <row r="56" spans="2:8">
      <c r="B56" s="517"/>
      <c r="C56" s="517"/>
      <c r="D56" s="517"/>
      <c r="E56" s="517"/>
      <c r="F56" s="517"/>
      <c r="G56" s="517"/>
      <c r="H56" s="517"/>
    </row>
    <row r="57" spans="2:8">
      <c r="B57" s="517"/>
      <c r="C57" s="517"/>
      <c r="D57" s="517"/>
      <c r="E57" s="517"/>
      <c r="F57" s="517"/>
      <c r="G57" s="517"/>
      <c r="H57" s="517"/>
    </row>
    <row r="58" spans="2:8">
      <c r="B58" s="517"/>
      <c r="C58" s="517"/>
      <c r="D58" s="517"/>
      <c r="E58" s="517"/>
      <c r="F58" s="517"/>
      <c r="G58" s="517"/>
      <c r="H58" s="517"/>
    </row>
    <row r="59" spans="2:8">
      <c r="B59" s="517"/>
      <c r="C59" s="517"/>
      <c r="D59" s="517"/>
      <c r="E59" s="517"/>
      <c r="F59" s="517"/>
      <c r="G59" s="517"/>
      <c r="H59" s="517"/>
    </row>
    <row r="60" spans="2:8">
      <c r="B60" s="517"/>
      <c r="C60" s="517"/>
      <c r="D60" s="517"/>
      <c r="E60" s="517"/>
      <c r="F60" s="517"/>
      <c r="G60" s="517"/>
      <c r="H60" s="517"/>
    </row>
    <row r="61" spans="2:8">
      <c r="B61" s="517"/>
      <c r="C61" s="517"/>
      <c r="D61" s="517"/>
      <c r="E61" s="517"/>
      <c r="F61" s="517"/>
      <c r="G61" s="517"/>
      <c r="H61" s="517"/>
    </row>
    <row r="62" spans="2:8">
      <c r="B62" s="517"/>
      <c r="C62" s="517"/>
      <c r="D62" s="517"/>
      <c r="E62" s="517"/>
      <c r="F62" s="517"/>
      <c r="G62" s="517"/>
      <c r="H62" s="517"/>
    </row>
    <row r="63" spans="2:8">
      <c r="B63" s="517"/>
      <c r="C63" s="517"/>
      <c r="D63" s="517"/>
      <c r="E63" s="517"/>
      <c r="F63" s="517"/>
      <c r="G63" s="517"/>
      <c r="H63" s="517"/>
    </row>
    <row r="64" spans="2:8">
      <c r="B64" s="517"/>
      <c r="C64" s="517"/>
      <c r="D64" s="517"/>
      <c r="E64" s="517"/>
      <c r="F64" s="517"/>
      <c r="G64" s="517"/>
      <c r="H64" s="517"/>
    </row>
    <row r="65" spans="2:8">
      <c r="B65" s="517"/>
      <c r="C65" s="517"/>
      <c r="D65" s="517"/>
      <c r="E65" s="517"/>
      <c r="F65" s="517"/>
      <c r="G65" s="517"/>
      <c r="H65" s="517"/>
    </row>
    <row r="66" spans="2:8">
      <c r="B66" s="517"/>
      <c r="C66" s="517"/>
      <c r="D66" s="517"/>
      <c r="E66" s="517"/>
      <c r="F66" s="517"/>
      <c r="G66" s="517"/>
      <c r="H66" s="517"/>
    </row>
    <row r="67" spans="2:8">
      <c r="B67" s="517"/>
      <c r="C67" s="517"/>
      <c r="D67" s="517"/>
      <c r="E67" s="517"/>
      <c r="F67" s="517"/>
      <c r="G67" s="517"/>
      <c r="H67" s="517"/>
    </row>
    <row r="68" spans="2:8">
      <c r="B68" s="517"/>
      <c r="C68" s="517"/>
      <c r="D68" s="517"/>
      <c r="E68" s="517"/>
      <c r="F68" s="517"/>
      <c r="G68" s="517"/>
      <c r="H68" s="517"/>
    </row>
    <row r="69" spans="2:8">
      <c r="B69" s="517"/>
      <c r="C69" s="517"/>
      <c r="D69" s="517"/>
      <c r="E69" s="517"/>
      <c r="F69" s="517"/>
      <c r="G69" s="517"/>
      <c r="H69" s="517"/>
    </row>
    <row r="70" spans="2:8">
      <c r="B70" s="517"/>
      <c r="C70" s="517"/>
      <c r="D70" s="517"/>
      <c r="E70" s="517"/>
      <c r="F70" s="517"/>
      <c r="G70" s="517"/>
      <c r="H70" s="517"/>
    </row>
    <row r="71" spans="2:8">
      <c r="B71" s="517"/>
      <c r="C71" s="517"/>
      <c r="D71" s="517"/>
      <c r="E71" s="517"/>
      <c r="F71" s="517"/>
      <c r="G71" s="517"/>
      <c r="H71" s="517"/>
    </row>
    <row r="72" spans="2:8">
      <c r="B72" s="517"/>
      <c r="C72" s="517"/>
      <c r="D72" s="517"/>
      <c r="E72" s="517"/>
      <c r="F72" s="517"/>
      <c r="G72" s="517"/>
      <c r="H72" s="517"/>
    </row>
    <row r="73" spans="2:8">
      <c r="B73" s="517"/>
      <c r="C73" s="517"/>
      <c r="D73" s="517"/>
      <c r="E73" s="517"/>
      <c r="F73" s="517"/>
      <c r="G73" s="517"/>
      <c r="H73" s="517"/>
    </row>
    <row r="74" spans="2:8">
      <c r="B74" s="517"/>
      <c r="C74" s="517"/>
      <c r="D74" s="517"/>
      <c r="E74" s="517"/>
      <c r="F74" s="517"/>
      <c r="G74" s="517"/>
      <c r="H74" s="517"/>
    </row>
    <row r="75" spans="2:8">
      <c r="B75" s="517"/>
      <c r="C75" s="517"/>
      <c r="D75" s="517"/>
      <c r="E75" s="517"/>
      <c r="F75" s="517"/>
      <c r="G75" s="517"/>
      <c r="H75" s="517"/>
    </row>
    <row r="76" spans="2:8">
      <c r="B76" s="517"/>
      <c r="C76" s="517"/>
      <c r="D76" s="517"/>
      <c r="E76" s="517"/>
      <c r="F76" s="517"/>
      <c r="G76" s="517"/>
      <c r="H76" s="517"/>
    </row>
    <row r="77" spans="2:8">
      <c r="B77" s="517"/>
      <c r="C77" s="517"/>
      <c r="D77" s="517"/>
      <c r="E77" s="517"/>
      <c r="F77" s="517"/>
      <c r="G77" s="517"/>
      <c r="H77" s="517"/>
    </row>
    <row r="78" spans="2:8">
      <c r="B78" s="517"/>
      <c r="C78" s="517"/>
      <c r="D78" s="517"/>
      <c r="E78" s="517"/>
      <c r="F78" s="517"/>
      <c r="G78" s="517"/>
      <c r="H78" s="517"/>
    </row>
    <row r="79" spans="2:8">
      <c r="B79" s="517"/>
      <c r="C79" s="517"/>
      <c r="D79" s="517"/>
      <c r="E79" s="517"/>
      <c r="F79" s="517"/>
      <c r="G79" s="517"/>
      <c r="H79" s="517"/>
    </row>
    <row r="80" spans="2:8">
      <c r="B80" s="517"/>
      <c r="C80" s="517"/>
      <c r="D80" s="517"/>
      <c r="E80" s="517"/>
      <c r="F80" s="517"/>
      <c r="G80" s="517"/>
      <c r="H80" s="517"/>
    </row>
    <row r="81" spans="2:8">
      <c r="B81" s="517"/>
      <c r="C81" s="517"/>
      <c r="D81" s="517"/>
      <c r="E81" s="517"/>
      <c r="F81" s="517"/>
      <c r="G81" s="517"/>
      <c r="H81" s="517"/>
    </row>
    <row r="82" spans="2:8">
      <c r="B82" s="517"/>
      <c r="C82" s="517"/>
      <c r="D82" s="517"/>
      <c r="E82" s="517"/>
      <c r="F82" s="517"/>
      <c r="G82" s="517"/>
      <c r="H82" s="517"/>
    </row>
    <row r="83" spans="2:8">
      <c r="B83" s="517"/>
      <c r="C83" s="517"/>
      <c r="D83" s="517"/>
      <c r="E83" s="517"/>
      <c r="F83" s="517"/>
      <c r="G83" s="517"/>
      <c r="H83" s="517"/>
    </row>
    <row r="84" spans="2:8">
      <c r="B84" s="517"/>
      <c r="C84" s="517"/>
      <c r="D84" s="517"/>
      <c r="E84" s="517"/>
      <c r="F84" s="517"/>
      <c r="G84" s="517"/>
      <c r="H84" s="517"/>
    </row>
    <row r="85" spans="2:8">
      <c r="B85" s="517"/>
      <c r="C85" s="517"/>
      <c r="D85" s="517"/>
      <c r="E85" s="517"/>
      <c r="F85" s="517"/>
      <c r="G85" s="517"/>
      <c r="H85" s="517"/>
    </row>
    <row r="86" spans="2:8">
      <c r="B86" s="517"/>
      <c r="C86" s="517"/>
      <c r="D86" s="517"/>
      <c r="E86" s="517"/>
      <c r="F86" s="517"/>
      <c r="G86" s="517"/>
      <c r="H86" s="517"/>
    </row>
    <row r="87" spans="2:8">
      <c r="B87" s="517"/>
      <c r="C87" s="517"/>
      <c r="D87" s="517"/>
      <c r="E87" s="517"/>
      <c r="F87" s="517"/>
      <c r="G87" s="517"/>
      <c r="H87" s="517"/>
    </row>
    <row r="88" spans="2:8">
      <c r="B88" s="517"/>
      <c r="C88" s="517"/>
      <c r="D88" s="517"/>
      <c r="E88" s="517"/>
      <c r="F88" s="517"/>
      <c r="G88" s="517"/>
      <c r="H88" s="517"/>
    </row>
    <row r="89" spans="2:8">
      <c r="B89" s="517"/>
      <c r="C89" s="517"/>
      <c r="D89" s="517"/>
      <c r="E89" s="517"/>
      <c r="F89" s="517"/>
      <c r="G89" s="517"/>
      <c r="H89" s="517"/>
    </row>
    <row r="90" spans="2:8">
      <c r="B90" s="517"/>
      <c r="C90" s="517"/>
      <c r="D90" s="517"/>
      <c r="E90" s="517"/>
      <c r="F90" s="517"/>
      <c r="G90" s="517"/>
      <c r="H90" s="517"/>
    </row>
    <row r="91" spans="2:8">
      <c r="B91" s="517"/>
      <c r="C91" s="517"/>
      <c r="D91" s="517"/>
      <c r="E91" s="517"/>
      <c r="F91" s="517"/>
      <c r="G91" s="517"/>
      <c r="H91" s="517"/>
    </row>
    <row r="92" spans="2:8">
      <c r="B92" s="517"/>
      <c r="C92" s="517"/>
      <c r="D92" s="517"/>
      <c r="E92" s="517"/>
      <c r="F92" s="517"/>
      <c r="G92" s="517"/>
      <c r="H92" s="517"/>
    </row>
    <row r="93" spans="2:8">
      <c r="B93" s="517"/>
      <c r="C93" s="517"/>
      <c r="D93" s="517"/>
      <c r="E93" s="517"/>
      <c r="F93" s="517"/>
      <c r="G93" s="517"/>
      <c r="H93" s="517"/>
    </row>
    <row r="94" spans="2:8">
      <c r="B94" s="517"/>
      <c r="C94" s="517"/>
      <c r="D94" s="517"/>
      <c r="E94" s="517"/>
      <c r="F94" s="517"/>
      <c r="G94" s="517"/>
      <c r="H94" s="517"/>
    </row>
    <row r="95" spans="2:8">
      <c r="B95" s="517"/>
      <c r="C95" s="517"/>
      <c r="D95" s="517"/>
      <c r="E95" s="517"/>
      <c r="F95" s="517"/>
      <c r="G95" s="517"/>
      <c r="H95" s="517"/>
    </row>
    <row r="96" spans="2:8">
      <c r="B96" s="517"/>
      <c r="C96" s="517"/>
      <c r="D96" s="517"/>
      <c r="E96" s="517"/>
      <c r="F96" s="517"/>
      <c r="G96" s="517"/>
      <c r="H96" s="517"/>
    </row>
    <row r="97" spans="2:8">
      <c r="B97" s="517"/>
      <c r="C97" s="517"/>
      <c r="D97" s="517"/>
      <c r="E97" s="517"/>
      <c r="F97" s="517"/>
      <c r="G97" s="517"/>
      <c r="H97" s="517"/>
    </row>
    <row r="98" spans="2:8">
      <c r="B98" s="517"/>
      <c r="C98" s="517"/>
      <c r="D98" s="517"/>
      <c r="E98" s="517"/>
      <c r="F98" s="517"/>
      <c r="G98" s="517"/>
      <c r="H98" s="517"/>
    </row>
    <row r="99" spans="2:8">
      <c r="B99" s="517"/>
      <c r="C99" s="517"/>
      <c r="D99" s="517"/>
      <c r="E99" s="517"/>
      <c r="F99" s="517"/>
      <c r="G99" s="517"/>
      <c r="H99" s="517"/>
    </row>
    <row r="100" spans="2:8">
      <c r="B100" s="517"/>
      <c r="C100" s="517"/>
      <c r="D100" s="517"/>
      <c r="E100" s="517"/>
      <c r="F100" s="517"/>
      <c r="G100" s="517"/>
      <c r="H100" s="517"/>
    </row>
    <row r="101" spans="2:8">
      <c r="B101" s="517"/>
      <c r="C101" s="517"/>
      <c r="D101" s="517"/>
      <c r="E101" s="517"/>
      <c r="F101" s="517"/>
      <c r="G101" s="517"/>
      <c r="H101" s="517"/>
    </row>
    <row r="102" spans="2:8">
      <c r="B102" s="517"/>
      <c r="C102" s="517"/>
      <c r="D102" s="517"/>
      <c r="E102" s="517"/>
      <c r="F102" s="517"/>
      <c r="G102" s="517"/>
      <c r="H102" s="517"/>
    </row>
    <row r="103" spans="2:8">
      <c r="B103" s="517"/>
      <c r="C103" s="517"/>
      <c r="D103" s="517"/>
      <c r="E103" s="517"/>
      <c r="F103" s="517"/>
      <c r="G103" s="517"/>
      <c r="H103" s="517"/>
    </row>
    <row r="104" spans="2:8">
      <c r="B104" s="517"/>
      <c r="C104" s="517"/>
      <c r="D104" s="517"/>
      <c r="E104" s="517"/>
      <c r="F104" s="517"/>
      <c r="G104" s="517"/>
      <c r="H104" s="517"/>
    </row>
    <row r="105" spans="2:8">
      <c r="B105" s="517"/>
      <c r="C105" s="517"/>
      <c r="D105" s="517"/>
      <c r="E105" s="517"/>
      <c r="F105" s="517"/>
      <c r="G105" s="517"/>
      <c r="H105" s="517"/>
    </row>
    <row r="106" spans="2:8">
      <c r="B106" s="517"/>
      <c r="C106" s="517"/>
      <c r="D106" s="517"/>
      <c r="E106" s="517"/>
      <c r="F106" s="517"/>
      <c r="G106" s="517"/>
      <c r="H106" s="517"/>
    </row>
    <row r="107" spans="2:8">
      <c r="B107" s="517"/>
      <c r="C107" s="517"/>
      <c r="D107" s="517"/>
      <c r="E107" s="517"/>
      <c r="F107" s="517"/>
      <c r="G107" s="517"/>
      <c r="H107" s="517"/>
    </row>
    <row r="108" spans="2:8">
      <c r="B108" s="517"/>
      <c r="C108" s="517"/>
      <c r="D108" s="517"/>
      <c r="E108" s="517"/>
      <c r="F108" s="517"/>
      <c r="G108" s="517"/>
      <c r="H108" s="517"/>
    </row>
    <row r="109" spans="2:8">
      <c r="B109" s="517"/>
      <c r="C109" s="517"/>
      <c r="D109" s="517"/>
      <c r="E109" s="517"/>
      <c r="F109" s="517"/>
      <c r="G109" s="517"/>
      <c r="H109" s="517"/>
    </row>
    <row r="110" spans="2:8">
      <c r="B110" s="517"/>
      <c r="C110" s="517"/>
      <c r="D110" s="517"/>
      <c r="E110" s="517"/>
      <c r="F110" s="517"/>
      <c r="G110" s="517"/>
      <c r="H110" s="517"/>
    </row>
    <row r="111" spans="2:8">
      <c r="B111" s="517"/>
      <c r="C111" s="517"/>
      <c r="D111" s="517"/>
      <c r="E111" s="517"/>
      <c r="F111" s="517"/>
      <c r="G111" s="517"/>
      <c r="H111" s="517"/>
    </row>
    <row r="112" spans="2:8">
      <c r="B112" s="517"/>
      <c r="C112" s="517"/>
      <c r="D112" s="517"/>
      <c r="E112" s="517"/>
      <c r="F112" s="517"/>
      <c r="G112" s="517"/>
      <c r="H112" s="517"/>
    </row>
    <row r="113" spans="2:8">
      <c r="B113" s="517"/>
      <c r="C113" s="517"/>
      <c r="D113" s="517"/>
      <c r="E113" s="517"/>
      <c r="F113" s="517"/>
      <c r="G113" s="517"/>
      <c r="H113" s="517"/>
    </row>
    <row r="114" spans="2:8">
      <c r="B114" s="517"/>
      <c r="C114" s="517"/>
      <c r="D114" s="517"/>
      <c r="E114" s="517"/>
      <c r="F114" s="517"/>
      <c r="G114" s="517"/>
      <c r="H114" s="517"/>
    </row>
    <row r="115" spans="2:8">
      <c r="B115" s="517"/>
      <c r="C115" s="517"/>
      <c r="D115" s="517"/>
      <c r="E115" s="517"/>
      <c r="F115" s="517"/>
      <c r="G115" s="517"/>
      <c r="H115" s="517"/>
    </row>
    <row r="116" spans="2:8">
      <c r="B116" s="517"/>
      <c r="C116" s="517"/>
      <c r="D116" s="517"/>
      <c r="E116" s="517"/>
      <c r="F116" s="517"/>
      <c r="G116" s="517"/>
      <c r="H116" s="517"/>
    </row>
    <row r="117" spans="2:8">
      <c r="B117" s="517"/>
      <c r="C117" s="517"/>
      <c r="D117" s="517"/>
      <c r="E117" s="517"/>
      <c r="F117" s="517"/>
      <c r="G117" s="517"/>
      <c r="H117" s="517"/>
    </row>
    <row r="118" spans="2:8">
      <c r="B118" s="517"/>
      <c r="C118" s="517"/>
      <c r="D118" s="517"/>
      <c r="E118" s="517"/>
      <c r="F118" s="517"/>
      <c r="G118" s="517"/>
      <c r="H118" s="517"/>
    </row>
    <row r="119" spans="2:8">
      <c r="B119" s="517"/>
      <c r="C119" s="517"/>
      <c r="D119" s="517"/>
      <c r="E119" s="517"/>
      <c r="F119" s="517"/>
      <c r="G119" s="517"/>
      <c r="H119" s="517"/>
    </row>
    <row r="120" spans="2:8">
      <c r="B120" s="517"/>
      <c r="C120" s="517"/>
      <c r="D120" s="517"/>
      <c r="E120" s="517"/>
      <c r="F120" s="517"/>
      <c r="G120" s="517"/>
      <c r="H120" s="517"/>
    </row>
    <row r="121" spans="2:8">
      <c r="B121" s="517"/>
      <c r="C121" s="517"/>
      <c r="D121" s="517"/>
      <c r="E121" s="517"/>
      <c r="F121" s="517"/>
      <c r="G121" s="517"/>
      <c r="H121" s="517"/>
    </row>
    <row r="122" spans="2:8">
      <c r="B122" s="517"/>
      <c r="C122" s="517"/>
      <c r="D122" s="517"/>
      <c r="E122" s="517"/>
      <c r="F122" s="517"/>
      <c r="G122" s="517"/>
      <c r="H122" s="517"/>
    </row>
    <row r="123" spans="2:8">
      <c r="B123" s="517"/>
      <c r="C123" s="517"/>
      <c r="D123" s="517"/>
      <c r="E123" s="517"/>
      <c r="F123" s="517"/>
      <c r="G123" s="517"/>
      <c r="H123" s="517"/>
    </row>
    <row r="124" spans="2:8">
      <c r="B124" s="517"/>
      <c r="C124" s="517"/>
      <c r="D124" s="517"/>
      <c r="E124" s="517"/>
      <c r="F124" s="517"/>
      <c r="G124" s="517"/>
      <c r="H124" s="517"/>
    </row>
    <row r="125" spans="2:8">
      <c r="B125" s="517"/>
      <c r="C125" s="517"/>
      <c r="D125" s="517"/>
      <c r="E125" s="517"/>
      <c r="F125" s="517"/>
      <c r="G125" s="517"/>
      <c r="H125" s="517"/>
    </row>
    <row r="126" spans="2:8">
      <c r="B126" s="517"/>
      <c r="C126" s="517"/>
      <c r="D126" s="517"/>
      <c r="E126" s="517"/>
      <c r="F126" s="517"/>
      <c r="G126" s="517"/>
      <c r="H126" s="517"/>
    </row>
    <row r="127" spans="2:8">
      <c r="B127" s="517"/>
      <c r="C127" s="517"/>
      <c r="D127" s="517"/>
      <c r="E127" s="517"/>
      <c r="F127" s="517"/>
      <c r="G127" s="517"/>
      <c r="H127" s="517"/>
    </row>
    <row r="128" spans="2:8">
      <c r="B128" s="517"/>
      <c r="C128" s="517"/>
      <c r="D128" s="517"/>
      <c r="E128" s="517"/>
      <c r="F128" s="517"/>
      <c r="G128" s="517"/>
      <c r="H128" s="517"/>
    </row>
    <row r="129" spans="2:8">
      <c r="B129" s="517"/>
      <c r="C129" s="517"/>
      <c r="D129" s="517"/>
      <c r="E129" s="517"/>
      <c r="F129" s="517"/>
      <c r="G129" s="517"/>
      <c r="H129" s="517"/>
    </row>
    <row r="130" spans="2:8">
      <c r="B130" s="517"/>
      <c r="C130" s="517"/>
      <c r="D130" s="517"/>
      <c r="E130" s="517"/>
      <c r="F130" s="517"/>
      <c r="G130" s="517"/>
      <c r="H130" s="517"/>
    </row>
    <row r="131" spans="2:8">
      <c r="B131" s="517"/>
      <c r="C131" s="517"/>
      <c r="D131" s="517"/>
      <c r="E131" s="517"/>
      <c r="F131" s="517"/>
      <c r="G131" s="517"/>
      <c r="H131" s="517"/>
    </row>
    <row r="132" spans="2:8">
      <c r="B132" s="517"/>
      <c r="C132" s="517"/>
      <c r="D132" s="517"/>
      <c r="E132" s="517"/>
      <c r="F132" s="517"/>
      <c r="G132" s="517"/>
      <c r="H132" s="517"/>
    </row>
    <row r="133" spans="2:8">
      <c r="B133" s="517"/>
      <c r="C133" s="517"/>
      <c r="D133" s="517"/>
      <c r="E133" s="517"/>
      <c r="F133" s="517"/>
      <c r="G133" s="517"/>
      <c r="H133" s="517"/>
    </row>
    <row r="134" spans="2:8">
      <c r="B134" s="517"/>
      <c r="C134" s="517"/>
      <c r="D134" s="517"/>
      <c r="E134" s="517"/>
      <c r="F134" s="517"/>
      <c r="G134" s="517"/>
      <c r="H134" s="517"/>
    </row>
    <row r="135" spans="2:8">
      <c r="B135" s="517"/>
      <c r="C135" s="517"/>
      <c r="D135" s="517"/>
      <c r="E135" s="517"/>
      <c r="F135" s="517"/>
      <c r="G135" s="517"/>
      <c r="H135" s="517"/>
    </row>
    <row r="136" spans="2:8">
      <c r="B136" s="517"/>
      <c r="C136" s="517"/>
      <c r="D136" s="517"/>
      <c r="E136" s="517"/>
      <c r="F136" s="517"/>
      <c r="G136" s="517"/>
      <c r="H136" s="517"/>
    </row>
    <row r="137" spans="2:8">
      <c r="B137" s="517"/>
      <c r="C137" s="517"/>
      <c r="D137" s="517"/>
      <c r="E137" s="517"/>
      <c r="F137" s="517"/>
      <c r="G137" s="517"/>
      <c r="H137" s="517"/>
    </row>
    <row r="138" spans="2:8">
      <c r="B138" s="517"/>
      <c r="C138" s="517"/>
      <c r="D138" s="517"/>
      <c r="E138" s="517"/>
      <c r="F138" s="517"/>
      <c r="G138" s="517"/>
      <c r="H138" s="517"/>
    </row>
    <row r="139" spans="2:8">
      <c r="B139" s="517"/>
      <c r="C139" s="517"/>
      <c r="D139" s="517"/>
      <c r="E139" s="517"/>
      <c r="F139" s="517"/>
      <c r="G139" s="517"/>
      <c r="H139" s="517"/>
    </row>
    <row r="140" spans="2:8">
      <c r="B140" s="517"/>
      <c r="C140" s="517"/>
      <c r="D140" s="517"/>
      <c r="E140" s="517"/>
      <c r="F140" s="517"/>
      <c r="G140" s="517"/>
      <c r="H140" s="517"/>
    </row>
    <row r="141" spans="2:8">
      <c r="B141" s="517"/>
      <c r="C141" s="517"/>
      <c r="D141" s="517"/>
      <c r="E141" s="517"/>
      <c r="F141" s="517"/>
      <c r="G141" s="517"/>
      <c r="H141" s="517"/>
    </row>
    <row r="142" spans="2:8">
      <c r="B142" s="517"/>
      <c r="C142" s="517"/>
      <c r="D142" s="517"/>
      <c r="E142" s="517"/>
      <c r="F142" s="517"/>
      <c r="G142" s="517"/>
      <c r="H142" s="517"/>
    </row>
    <row r="143" spans="2:8">
      <c r="B143" s="517"/>
      <c r="C143" s="517"/>
      <c r="D143" s="517"/>
      <c r="E143" s="517"/>
      <c r="F143" s="517"/>
      <c r="G143" s="517"/>
      <c r="H143" s="517"/>
    </row>
    <row r="144" spans="2:8">
      <c r="B144" s="517"/>
      <c r="C144" s="517"/>
      <c r="D144" s="517"/>
      <c r="E144" s="517"/>
      <c r="F144" s="517"/>
      <c r="G144" s="517"/>
      <c r="H144" s="517"/>
    </row>
    <row r="145" spans="2:8">
      <c r="B145" s="517"/>
      <c r="C145" s="517"/>
      <c r="D145" s="517"/>
      <c r="E145" s="517"/>
      <c r="F145" s="517"/>
      <c r="G145" s="517"/>
      <c r="H145" s="517"/>
    </row>
    <row r="146" spans="2:8">
      <c r="B146" s="517"/>
      <c r="C146" s="517"/>
      <c r="D146" s="517"/>
      <c r="E146" s="517"/>
      <c r="F146" s="517"/>
      <c r="G146" s="517"/>
      <c r="H146" s="517"/>
    </row>
    <row r="147" spans="2:8">
      <c r="B147" s="517"/>
      <c r="C147" s="517"/>
      <c r="D147" s="517"/>
      <c r="E147" s="517"/>
      <c r="F147" s="517"/>
      <c r="G147" s="517"/>
      <c r="H147" s="517"/>
    </row>
    <row r="148" spans="2:8">
      <c r="B148" s="517"/>
      <c r="C148" s="517"/>
      <c r="D148" s="517"/>
      <c r="E148" s="517"/>
      <c r="F148" s="517"/>
      <c r="G148" s="517"/>
      <c r="H148" s="517"/>
    </row>
    <row r="149" spans="2:8">
      <c r="B149" s="517"/>
      <c r="C149" s="517"/>
      <c r="D149" s="517"/>
      <c r="E149" s="517"/>
      <c r="F149" s="517"/>
      <c r="G149" s="517"/>
      <c r="H149" s="517"/>
    </row>
    <row r="150" spans="2:8">
      <c r="B150" s="517"/>
      <c r="C150" s="517"/>
      <c r="D150" s="517"/>
      <c r="E150" s="517"/>
      <c r="F150" s="517"/>
      <c r="G150" s="517"/>
      <c r="H150" s="517"/>
    </row>
    <row r="151" spans="2:8">
      <c r="B151" s="517"/>
      <c r="C151" s="517"/>
      <c r="D151" s="517"/>
      <c r="E151" s="517"/>
      <c r="F151" s="517"/>
      <c r="G151" s="517"/>
      <c r="H151" s="517"/>
    </row>
  </sheetData>
  <mergeCells count="2">
    <mergeCell ref="A6:A10"/>
    <mergeCell ref="A11:A15"/>
  </mergeCells>
  <pageMargins left="0.7" right="0.196527777777778" top="3.9583333333333297E-2" bottom="3.9583333333333297E-2" header="0.511811023622047" footer="0.511811023622047"/>
  <pageSetup paperSize="9" orientation="landscape" horizontalDpi="300" verticalDpi="30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B050"/>
  </sheetPr>
  <dimension ref="A1:M154"/>
  <sheetViews>
    <sheetView zoomScale="90" zoomScaleNormal="90" workbookViewId="0">
      <selection activeCell="E1" sqref="E1"/>
    </sheetView>
  </sheetViews>
  <sheetFormatPr baseColWidth="10" defaultColWidth="11.42578125" defaultRowHeight="15"/>
  <cols>
    <col min="1" max="1" width="24.85546875" style="507" customWidth="1"/>
    <col min="2" max="2" width="10.7109375" style="507" customWidth="1"/>
    <col min="3" max="3" width="14" style="507" customWidth="1"/>
    <col min="4" max="4" width="14.140625" style="507" customWidth="1"/>
    <col min="5" max="5" width="15.7109375" style="507" customWidth="1"/>
    <col min="6" max="6" width="19.28515625" style="507" customWidth="1"/>
    <col min="7" max="7" width="20.28515625" style="507" customWidth="1"/>
    <col min="8" max="9" width="21.42578125" style="507" customWidth="1"/>
    <col min="10" max="10" width="17.42578125" style="507" customWidth="1"/>
    <col min="11" max="12" width="15.7109375" style="507" customWidth="1"/>
    <col min="13" max="16384" width="11.42578125" style="507"/>
  </cols>
  <sheetData>
    <row r="1" spans="1:11" s="20" customFormat="1" ht="80.45" customHeight="1"/>
    <row r="2" spans="1:11" ht="18.75">
      <c r="A2" s="511" t="s">
        <v>65</v>
      </c>
      <c r="B2" s="509"/>
      <c r="C2" s="509"/>
      <c r="D2" s="509"/>
      <c r="E2" s="509"/>
      <c r="F2" s="509"/>
      <c r="G2" s="509"/>
      <c r="H2" s="509"/>
      <c r="I2" s="509"/>
      <c r="J2" s="509"/>
      <c r="K2" s="509"/>
    </row>
    <row r="3" spans="1:11">
      <c r="A3" s="510"/>
      <c r="B3" s="509"/>
      <c r="C3" s="509"/>
      <c r="D3" s="509"/>
      <c r="E3" s="509"/>
      <c r="F3" s="509"/>
      <c r="G3" s="509"/>
      <c r="H3" s="509"/>
      <c r="I3" s="509"/>
      <c r="J3" s="509"/>
      <c r="K3" s="509"/>
    </row>
    <row r="4" spans="1:11" ht="15.75">
      <c r="A4" s="512" t="s">
        <v>66</v>
      </c>
      <c r="B4" s="509"/>
      <c r="C4" s="509"/>
      <c r="D4" s="509"/>
      <c r="E4" s="509"/>
      <c r="F4" s="509"/>
      <c r="G4" s="509"/>
      <c r="H4" s="509"/>
      <c r="I4" s="509"/>
      <c r="J4" s="509"/>
      <c r="K4" s="509"/>
    </row>
    <row r="5" spans="1:11">
      <c r="A5" s="510"/>
      <c r="B5" s="509"/>
      <c r="C5" s="509"/>
      <c r="D5" s="509"/>
      <c r="E5" s="509"/>
      <c r="F5" s="509"/>
      <c r="G5" s="509"/>
      <c r="H5" s="509"/>
      <c r="I5" s="509"/>
      <c r="J5" s="509"/>
      <c r="K5" s="509"/>
    </row>
    <row r="6" spans="1:11">
      <c r="A6" s="514" t="s">
        <v>2544</v>
      </c>
      <c r="B6" s="509"/>
      <c r="C6" s="509"/>
      <c r="D6" s="509"/>
      <c r="E6" s="509"/>
      <c r="F6" s="509"/>
      <c r="G6" s="509"/>
      <c r="H6" s="509"/>
      <c r="I6" s="509"/>
      <c r="J6" s="509"/>
      <c r="K6" s="509"/>
    </row>
    <row r="7" spans="1:11">
      <c r="A7" s="510"/>
      <c r="B7" s="509"/>
      <c r="C7" s="509"/>
      <c r="D7" s="509"/>
      <c r="E7" s="509"/>
      <c r="F7" s="509"/>
      <c r="G7" s="509"/>
      <c r="H7" s="509"/>
      <c r="I7" s="509"/>
      <c r="J7" s="509"/>
      <c r="K7" s="509"/>
    </row>
    <row r="8" spans="1:11">
      <c r="A8" s="20"/>
      <c r="B8" s="20"/>
      <c r="C8" s="20"/>
      <c r="D8" s="20"/>
      <c r="E8" s="20"/>
      <c r="F8" s="20"/>
      <c r="G8" s="20"/>
      <c r="H8" s="20"/>
      <c r="I8" s="20"/>
      <c r="J8" s="20"/>
      <c r="K8" s="509"/>
    </row>
    <row r="9" spans="1:11" ht="36">
      <c r="A9" s="538"/>
      <c r="B9" s="539"/>
      <c r="C9" s="516" t="s">
        <v>520</v>
      </c>
      <c r="D9" s="516" t="s">
        <v>2545</v>
      </c>
      <c r="E9" s="516" t="s">
        <v>2546</v>
      </c>
      <c r="F9" s="516" t="s">
        <v>2547</v>
      </c>
      <c r="G9" s="516" t="s">
        <v>2548</v>
      </c>
      <c r="H9" s="516" t="s">
        <v>2549</v>
      </c>
      <c r="I9" s="516" t="s">
        <v>2550</v>
      </c>
      <c r="K9" s="509"/>
    </row>
    <row r="10" spans="1:11" ht="19.350000000000001" customHeight="1">
      <c r="A10" s="901" t="s">
        <v>2551</v>
      </c>
      <c r="B10" s="519" t="s">
        <v>2552</v>
      </c>
      <c r="C10" s="540">
        <f t="shared" ref="C10:C16" si="0">SUM(D10:I10)</f>
        <v>40</v>
      </c>
      <c r="D10" s="531">
        <v>10</v>
      </c>
      <c r="E10" s="531">
        <v>10</v>
      </c>
      <c r="F10" s="531">
        <v>0</v>
      </c>
      <c r="G10" s="531">
        <v>1</v>
      </c>
      <c r="H10" s="531">
        <v>15</v>
      </c>
      <c r="I10" s="531">
        <v>4</v>
      </c>
    </row>
    <row r="11" spans="1:11">
      <c r="A11" s="901"/>
      <c r="B11" s="519" t="s">
        <v>2553</v>
      </c>
      <c r="C11" s="540">
        <f t="shared" si="0"/>
        <v>924438</v>
      </c>
      <c r="D11" s="531">
        <v>9589</v>
      </c>
      <c r="E11" s="531">
        <v>41221</v>
      </c>
      <c r="F11" s="531">
        <v>0</v>
      </c>
      <c r="G11" s="531">
        <v>12769</v>
      </c>
      <c r="H11" s="531">
        <v>442710</v>
      </c>
      <c r="I11" s="531">
        <v>418149</v>
      </c>
    </row>
    <row r="12" spans="1:11" ht="19.350000000000001" customHeight="1">
      <c r="A12" s="901" t="s">
        <v>2554</v>
      </c>
      <c r="B12" s="519" t="s">
        <v>2552</v>
      </c>
      <c r="C12" s="540">
        <f t="shared" si="0"/>
        <v>2219</v>
      </c>
      <c r="D12" s="531">
        <v>134</v>
      </c>
      <c r="E12" s="531">
        <v>293</v>
      </c>
      <c r="F12" s="531">
        <v>781</v>
      </c>
      <c r="G12" s="531">
        <v>491</v>
      </c>
      <c r="H12" s="531">
        <v>369</v>
      </c>
      <c r="I12" s="531">
        <v>151</v>
      </c>
    </row>
    <row r="13" spans="1:11">
      <c r="A13" s="901"/>
      <c r="B13" s="519" t="s">
        <v>2553</v>
      </c>
      <c r="C13" s="540">
        <f t="shared" si="0"/>
        <v>40411550</v>
      </c>
      <c r="D13" s="531">
        <v>287834</v>
      </c>
      <c r="E13" s="531">
        <v>1252681</v>
      </c>
      <c r="F13" s="531">
        <v>5419475</v>
      </c>
      <c r="G13" s="531">
        <v>9269228</v>
      </c>
      <c r="H13" s="531">
        <v>11260042</v>
      </c>
      <c r="I13" s="531">
        <v>12922290</v>
      </c>
    </row>
    <row r="14" spans="1:11" ht="19.350000000000001" customHeight="1">
      <c r="A14" s="898" t="s">
        <v>452</v>
      </c>
      <c r="B14" s="526" t="s">
        <v>2555</v>
      </c>
      <c r="C14" s="536">
        <f t="shared" si="0"/>
        <v>2259</v>
      </c>
      <c r="D14" s="536">
        <f t="shared" ref="D14:I15" si="1">D10+D12</f>
        <v>144</v>
      </c>
      <c r="E14" s="536">
        <f t="shared" si="1"/>
        <v>303</v>
      </c>
      <c r="F14" s="536">
        <f t="shared" si="1"/>
        <v>781</v>
      </c>
      <c r="G14" s="536">
        <f t="shared" si="1"/>
        <v>492</v>
      </c>
      <c r="H14" s="536">
        <f t="shared" si="1"/>
        <v>384</v>
      </c>
      <c r="I14" s="536">
        <f t="shared" si="1"/>
        <v>155</v>
      </c>
    </row>
    <row r="15" spans="1:11">
      <c r="A15" s="898"/>
      <c r="B15" s="526" t="s">
        <v>2553</v>
      </c>
      <c r="C15" s="536">
        <f t="shared" si="0"/>
        <v>41335988</v>
      </c>
      <c r="D15" s="536">
        <f t="shared" si="1"/>
        <v>297423</v>
      </c>
      <c r="E15" s="536">
        <f t="shared" si="1"/>
        <v>1293902</v>
      </c>
      <c r="F15" s="536">
        <f t="shared" si="1"/>
        <v>5419475</v>
      </c>
      <c r="G15" s="536">
        <f t="shared" si="1"/>
        <v>9281997</v>
      </c>
      <c r="H15" s="536">
        <f t="shared" si="1"/>
        <v>11702752</v>
      </c>
      <c r="I15" s="536">
        <f t="shared" si="1"/>
        <v>13340439</v>
      </c>
    </row>
    <row r="16" spans="1:11" ht="19.350000000000001" customHeight="1">
      <c r="A16" s="902" t="s">
        <v>2556</v>
      </c>
      <c r="B16" s="541" t="s">
        <v>2552</v>
      </c>
      <c r="C16" s="542">
        <f t="shared" si="0"/>
        <v>1</v>
      </c>
      <c r="D16" s="543">
        <f t="shared" ref="D16:I16" si="2">D14/$C$14</f>
        <v>6.3745019920318724E-2</v>
      </c>
      <c r="E16" s="543">
        <f t="shared" si="2"/>
        <v>0.13413014608233731</v>
      </c>
      <c r="F16" s="543">
        <f t="shared" si="2"/>
        <v>0.34572819831783974</v>
      </c>
      <c r="G16" s="543">
        <f t="shared" si="2"/>
        <v>0.21779548472775564</v>
      </c>
      <c r="H16" s="543">
        <f t="shared" si="2"/>
        <v>0.16998671978751659</v>
      </c>
      <c r="I16" s="543">
        <f t="shared" si="2"/>
        <v>6.8614431164231965E-2</v>
      </c>
    </row>
    <row r="17" spans="1:13" ht="21" customHeight="1">
      <c r="A17" s="902"/>
      <c r="B17" s="541" t="s">
        <v>2553</v>
      </c>
      <c r="C17" s="542">
        <v>1</v>
      </c>
      <c r="D17" s="543">
        <f t="shared" ref="D17:I17" si="3">D15/$C$15</f>
        <v>7.1952556208406101E-3</v>
      </c>
      <c r="E17" s="543">
        <f t="shared" si="3"/>
        <v>3.1302070244456234E-2</v>
      </c>
      <c r="F17" s="543">
        <f t="shared" si="3"/>
        <v>0.13110791013390075</v>
      </c>
      <c r="G17" s="543">
        <f t="shared" si="3"/>
        <v>0.2245500216421584</v>
      </c>
      <c r="H17" s="543">
        <f t="shared" si="3"/>
        <v>0.28311291361899948</v>
      </c>
      <c r="I17" s="543">
        <f t="shared" si="3"/>
        <v>0.32273182873964451</v>
      </c>
    </row>
    <row r="18" spans="1:13">
      <c r="A18" s="544"/>
      <c r="B18" s="518"/>
      <c r="C18" s="518"/>
      <c r="D18" s="518"/>
    </row>
    <row r="19" spans="1:13">
      <c r="A19" s="509"/>
      <c r="B19" s="544"/>
      <c r="C19" s="544"/>
      <c r="D19" s="544"/>
      <c r="E19" s="544"/>
      <c r="F19" s="544"/>
      <c r="G19" s="544"/>
      <c r="H19" s="544"/>
      <c r="I19" s="544"/>
      <c r="J19" s="544"/>
      <c r="K19" s="544"/>
      <c r="L19" s="518"/>
      <c r="M19" s="518"/>
    </row>
    <row r="20" spans="1:13">
      <c r="A20" s="509"/>
      <c r="B20" s="544"/>
      <c r="C20" s="544"/>
      <c r="D20" s="544"/>
      <c r="E20" s="544"/>
      <c r="F20" s="544"/>
      <c r="G20" s="544"/>
      <c r="H20" s="544"/>
      <c r="I20" s="544"/>
      <c r="J20" s="544"/>
      <c r="K20" s="544"/>
      <c r="L20" s="518"/>
      <c r="M20" s="518"/>
    </row>
    <row r="21" spans="1:13">
      <c r="A21" s="509"/>
      <c r="B21" s="544"/>
      <c r="C21" s="544"/>
      <c r="D21" s="544"/>
      <c r="E21" s="544"/>
      <c r="F21" s="544"/>
      <c r="G21" s="544"/>
      <c r="H21" s="544"/>
      <c r="I21" s="544"/>
      <c r="J21" s="544"/>
      <c r="K21" s="544"/>
      <c r="L21" s="518"/>
      <c r="M21" s="518"/>
    </row>
    <row r="22" spans="1:13">
      <c r="A22" s="509"/>
      <c r="B22" s="544"/>
      <c r="C22" s="544"/>
      <c r="D22" s="544"/>
      <c r="E22" s="544"/>
      <c r="F22" s="544"/>
      <c r="G22" s="544"/>
      <c r="H22" s="544"/>
      <c r="I22" s="544"/>
      <c r="J22" s="544"/>
      <c r="K22" s="544"/>
      <c r="L22" s="518"/>
      <c r="M22" s="518"/>
    </row>
    <row r="23" spans="1:13">
      <c r="A23" s="509"/>
      <c r="B23" s="544"/>
      <c r="C23" s="544"/>
      <c r="D23" s="544"/>
      <c r="E23" s="544"/>
      <c r="F23" s="544"/>
      <c r="G23" s="544"/>
      <c r="H23" s="544"/>
      <c r="I23" s="544"/>
      <c r="J23" s="544"/>
      <c r="K23" s="544"/>
      <c r="L23" s="518"/>
      <c r="M23" s="518"/>
    </row>
    <row r="24" spans="1:13">
      <c r="A24" s="509"/>
      <c r="B24" s="544"/>
      <c r="C24" s="544"/>
      <c r="D24" s="544"/>
      <c r="E24" s="544"/>
      <c r="F24" s="544"/>
      <c r="G24" s="544"/>
      <c r="H24" s="544"/>
      <c r="I24" s="544"/>
      <c r="J24" s="544"/>
      <c r="K24" s="544"/>
      <c r="L24" s="518"/>
      <c r="M24" s="518"/>
    </row>
    <row r="25" spans="1:13">
      <c r="A25" s="509"/>
      <c r="B25" s="544"/>
      <c r="C25" s="544"/>
      <c r="D25" s="544"/>
      <c r="E25" s="544"/>
      <c r="F25" s="544"/>
      <c r="G25" s="544"/>
      <c r="H25" s="544"/>
      <c r="I25" s="544"/>
      <c r="J25" s="544"/>
      <c r="K25" s="544"/>
      <c r="L25" s="518"/>
      <c r="M25" s="518"/>
    </row>
    <row r="26" spans="1:13">
      <c r="A26" s="509"/>
      <c r="B26" s="544"/>
      <c r="C26" s="544"/>
      <c r="D26" s="544"/>
      <c r="E26" s="544"/>
      <c r="F26" s="544"/>
      <c r="G26" s="544"/>
      <c r="H26" s="544"/>
      <c r="I26" s="544"/>
      <c r="J26" s="544"/>
      <c r="K26" s="544"/>
      <c r="L26" s="518"/>
      <c r="M26" s="518"/>
    </row>
    <row r="27" spans="1:13">
      <c r="A27" s="509"/>
      <c r="B27" s="544"/>
      <c r="C27" s="544"/>
      <c r="D27" s="544"/>
      <c r="E27" s="544"/>
      <c r="F27" s="544"/>
      <c r="G27" s="544"/>
      <c r="H27" s="544"/>
      <c r="I27" s="544"/>
      <c r="J27" s="544"/>
      <c r="K27" s="544"/>
      <c r="L27" s="518"/>
      <c r="M27" s="518"/>
    </row>
    <row r="28" spans="1:13">
      <c r="A28" s="509"/>
      <c r="B28" s="544"/>
      <c r="C28" s="544"/>
      <c r="D28" s="544"/>
      <c r="E28" s="544"/>
      <c r="F28" s="544"/>
      <c r="G28" s="544"/>
      <c r="H28" s="544"/>
      <c r="I28" s="544"/>
      <c r="J28" s="544"/>
      <c r="K28" s="544"/>
      <c r="L28" s="518"/>
      <c r="M28" s="518"/>
    </row>
    <row r="29" spans="1:13">
      <c r="A29" s="509"/>
      <c r="B29" s="544"/>
      <c r="C29" s="544"/>
      <c r="D29" s="544"/>
      <c r="E29" s="544"/>
      <c r="F29" s="544"/>
      <c r="G29" s="544"/>
      <c r="H29" s="544"/>
      <c r="I29" s="544"/>
      <c r="J29" s="544"/>
      <c r="K29" s="544"/>
      <c r="L29" s="518"/>
      <c r="M29" s="518"/>
    </row>
    <row r="30" spans="1:13">
      <c r="A30" s="509"/>
      <c r="B30" s="544"/>
      <c r="C30" s="544"/>
      <c r="D30" s="544"/>
      <c r="E30" s="544"/>
      <c r="F30" s="544"/>
      <c r="G30" s="544"/>
      <c r="H30" s="544"/>
      <c r="I30" s="544"/>
      <c r="J30" s="544"/>
      <c r="K30" s="544"/>
      <c r="L30" s="518"/>
      <c r="M30" s="518"/>
    </row>
    <row r="31" spans="1:13">
      <c r="B31" s="518"/>
      <c r="C31" s="518"/>
      <c r="D31" s="518"/>
      <c r="E31" s="518"/>
      <c r="F31" s="518"/>
      <c r="G31" s="518"/>
      <c r="H31" s="518"/>
      <c r="I31" s="518"/>
      <c r="J31" s="518"/>
      <c r="K31" s="518"/>
      <c r="L31" s="518"/>
      <c r="M31" s="518"/>
    </row>
    <row r="32" spans="1:13">
      <c r="B32" s="518"/>
      <c r="C32" s="518"/>
      <c r="D32" s="518"/>
      <c r="E32" s="518"/>
      <c r="F32" s="518"/>
      <c r="G32" s="518"/>
      <c r="H32" s="518"/>
      <c r="I32" s="518"/>
      <c r="J32" s="518"/>
      <c r="K32" s="518"/>
      <c r="L32" s="518"/>
      <c r="M32" s="518"/>
    </row>
    <row r="33" spans="2:13">
      <c r="B33" s="518"/>
      <c r="C33" s="518"/>
      <c r="D33" s="518"/>
      <c r="E33" s="518"/>
      <c r="F33" s="518"/>
      <c r="G33" s="518"/>
      <c r="H33" s="518"/>
      <c r="I33" s="518"/>
      <c r="J33" s="518"/>
      <c r="K33" s="518"/>
      <c r="L33" s="518"/>
      <c r="M33" s="518"/>
    </row>
    <row r="34" spans="2:13">
      <c r="B34" s="518"/>
      <c r="C34" s="518"/>
      <c r="D34" s="518"/>
      <c r="E34" s="518"/>
      <c r="F34" s="518"/>
      <c r="G34" s="518"/>
      <c r="H34" s="518"/>
      <c r="I34" s="518"/>
      <c r="J34" s="518"/>
      <c r="K34" s="518"/>
      <c r="L34" s="518"/>
      <c r="M34" s="518"/>
    </row>
    <row r="35" spans="2:13">
      <c r="B35" s="518"/>
      <c r="C35" s="518"/>
      <c r="D35" s="518"/>
      <c r="E35" s="518"/>
      <c r="F35" s="518"/>
      <c r="G35" s="518"/>
      <c r="H35" s="518"/>
      <c r="I35" s="518"/>
      <c r="J35" s="518"/>
      <c r="K35" s="518"/>
      <c r="L35" s="518"/>
      <c r="M35" s="518"/>
    </row>
    <row r="36" spans="2:13">
      <c r="B36" s="518"/>
      <c r="C36" s="518"/>
      <c r="D36" s="518"/>
      <c r="E36" s="518"/>
      <c r="F36" s="518"/>
      <c r="G36" s="518"/>
      <c r="H36" s="518"/>
      <c r="I36" s="518"/>
      <c r="J36" s="518"/>
      <c r="K36" s="518"/>
      <c r="L36" s="518"/>
      <c r="M36" s="518"/>
    </row>
    <row r="37" spans="2:13">
      <c r="B37" s="518"/>
      <c r="C37" s="518"/>
      <c r="D37" s="518"/>
      <c r="E37" s="518"/>
      <c r="F37" s="518"/>
      <c r="G37" s="518"/>
      <c r="H37" s="518"/>
      <c r="I37" s="518"/>
      <c r="J37" s="518"/>
      <c r="K37" s="518"/>
      <c r="L37" s="518"/>
      <c r="M37" s="518"/>
    </row>
    <row r="38" spans="2:13">
      <c r="B38" s="518"/>
      <c r="C38" s="518"/>
      <c r="D38" s="518"/>
      <c r="E38" s="518"/>
      <c r="F38" s="518"/>
      <c r="G38" s="518"/>
      <c r="H38" s="518"/>
      <c r="I38" s="518"/>
      <c r="J38" s="518"/>
      <c r="K38" s="518"/>
      <c r="L38" s="518"/>
      <c r="M38" s="518"/>
    </row>
    <row r="39" spans="2:13">
      <c r="B39" s="518"/>
      <c r="C39" s="518"/>
      <c r="D39" s="518"/>
      <c r="E39" s="518"/>
      <c r="F39" s="518"/>
      <c r="G39" s="518"/>
      <c r="H39" s="518"/>
      <c r="I39" s="518"/>
      <c r="J39" s="518"/>
      <c r="K39" s="518"/>
      <c r="L39" s="518"/>
      <c r="M39" s="518"/>
    </row>
    <row r="40" spans="2:13">
      <c r="B40" s="518"/>
      <c r="C40" s="518"/>
      <c r="D40" s="518"/>
      <c r="E40" s="518"/>
      <c r="F40" s="518"/>
      <c r="G40" s="518"/>
      <c r="H40" s="518"/>
      <c r="I40" s="518"/>
      <c r="J40" s="518"/>
      <c r="K40" s="518"/>
      <c r="L40" s="518"/>
      <c r="M40" s="518"/>
    </row>
    <row r="41" spans="2:13">
      <c r="B41" s="518"/>
      <c r="C41" s="518"/>
      <c r="D41" s="518"/>
      <c r="E41" s="518"/>
      <c r="F41" s="518"/>
      <c r="G41" s="518"/>
      <c r="H41" s="518"/>
      <c r="I41" s="518"/>
      <c r="J41" s="518"/>
      <c r="K41" s="518"/>
      <c r="L41" s="518"/>
      <c r="M41" s="518"/>
    </row>
    <row r="42" spans="2:13">
      <c r="B42" s="518"/>
      <c r="C42" s="518"/>
      <c r="D42" s="518"/>
      <c r="E42" s="518"/>
      <c r="F42" s="518"/>
      <c r="G42" s="518"/>
      <c r="H42" s="518"/>
      <c r="I42" s="518"/>
      <c r="J42" s="518"/>
      <c r="K42" s="518"/>
      <c r="L42" s="518"/>
      <c r="M42" s="518"/>
    </row>
    <row r="43" spans="2:13">
      <c r="B43" s="518"/>
      <c r="C43" s="518"/>
      <c r="D43" s="518"/>
      <c r="E43" s="518"/>
      <c r="F43" s="518"/>
      <c r="G43" s="518"/>
      <c r="H43" s="518"/>
      <c r="I43" s="518"/>
      <c r="J43" s="518"/>
      <c r="K43" s="518"/>
      <c r="L43" s="518"/>
      <c r="M43" s="518"/>
    </row>
    <row r="44" spans="2:13">
      <c r="B44" s="518"/>
      <c r="C44" s="518"/>
      <c r="D44" s="518"/>
      <c r="E44" s="518"/>
      <c r="F44" s="518"/>
      <c r="G44" s="518"/>
      <c r="H44" s="518"/>
      <c r="I44" s="518"/>
      <c r="J44" s="518"/>
      <c r="K44" s="518"/>
      <c r="L44" s="518"/>
      <c r="M44" s="518"/>
    </row>
    <row r="45" spans="2:13">
      <c r="B45" s="518"/>
      <c r="C45" s="518"/>
      <c r="D45" s="518"/>
      <c r="E45" s="518"/>
      <c r="F45" s="518"/>
      <c r="G45" s="518"/>
      <c r="H45" s="518"/>
      <c r="I45" s="518"/>
      <c r="J45" s="518"/>
      <c r="K45" s="518"/>
      <c r="L45" s="518"/>
      <c r="M45" s="518"/>
    </row>
    <row r="46" spans="2:13">
      <c r="B46" s="518"/>
      <c r="C46" s="518"/>
      <c r="D46" s="518"/>
      <c r="E46" s="518"/>
      <c r="F46" s="518"/>
      <c r="G46" s="518"/>
      <c r="H46" s="518"/>
      <c r="I46" s="518"/>
      <c r="J46" s="518"/>
      <c r="K46" s="518"/>
      <c r="L46" s="518"/>
      <c r="M46" s="518"/>
    </row>
    <row r="47" spans="2:13">
      <c r="B47" s="518"/>
      <c r="C47" s="518"/>
      <c r="D47" s="518"/>
      <c r="E47" s="518"/>
      <c r="F47" s="518"/>
      <c r="G47" s="518"/>
      <c r="H47" s="518"/>
      <c r="I47" s="518"/>
      <c r="J47" s="518"/>
      <c r="K47" s="518"/>
      <c r="L47" s="518"/>
      <c r="M47" s="518"/>
    </row>
    <row r="48" spans="2:13">
      <c r="B48" s="518"/>
      <c r="C48" s="518"/>
      <c r="D48" s="518"/>
      <c r="E48" s="518"/>
      <c r="F48" s="518"/>
      <c r="G48" s="518"/>
      <c r="H48" s="518"/>
      <c r="I48" s="518"/>
      <c r="J48" s="518"/>
      <c r="K48" s="518"/>
      <c r="L48" s="518"/>
      <c r="M48" s="518"/>
    </row>
    <row r="49" spans="2:13">
      <c r="B49" s="518"/>
      <c r="C49" s="518"/>
      <c r="D49" s="518"/>
      <c r="E49" s="518"/>
      <c r="F49" s="518"/>
      <c r="G49" s="518"/>
      <c r="H49" s="518"/>
      <c r="I49" s="518"/>
      <c r="J49" s="518"/>
      <c r="K49" s="518"/>
      <c r="L49" s="518"/>
      <c r="M49" s="518"/>
    </row>
    <row r="50" spans="2:13">
      <c r="B50" s="518"/>
      <c r="C50" s="518"/>
      <c r="D50" s="518"/>
      <c r="E50" s="518"/>
      <c r="F50" s="518"/>
      <c r="G50" s="518"/>
      <c r="H50" s="518"/>
      <c r="I50" s="518"/>
      <c r="J50" s="518"/>
      <c r="K50" s="518"/>
      <c r="L50" s="518"/>
      <c r="M50" s="518"/>
    </row>
    <row r="51" spans="2:13">
      <c r="B51" s="518"/>
      <c r="C51" s="518"/>
      <c r="D51" s="518"/>
      <c r="E51" s="518"/>
      <c r="F51" s="518"/>
      <c r="G51" s="518"/>
      <c r="H51" s="518"/>
      <c r="I51" s="518"/>
      <c r="J51" s="518"/>
      <c r="K51" s="518"/>
      <c r="L51" s="518"/>
      <c r="M51" s="518"/>
    </row>
    <row r="52" spans="2:13">
      <c r="B52" s="518"/>
      <c r="C52" s="518"/>
      <c r="D52" s="518"/>
      <c r="E52" s="518"/>
      <c r="F52" s="518"/>
      <c r="G52" s="518"/>
      <c r="H52" s="518"/>
      <c r="I52" s="518"/>
      <c r="J52" s="518"/>
      <c r="K52" s="518"/>
      <c r="L52" s="518"/>
      <c r="M52" s="518"/>
    </row>
    <row r="53" spans="2:13">
      <c r="B53" s="518"/>
      <c r="C53" s="518"/>
      <c r="D53" s="518"/>
      <c r="E53" s="518"/>
      <c r="F53" s="518"/>
      <c r="G53" s="518"/>
      <c r="H53" s="518"/>
      <c r="I53" s="518"/>
      <c r="J53" s="518"/>
      <c r="K53" s="518"/>
      <c r="L53" s="518"/>
      <c r="M53" s="518"/>
    </row>
    <row r="54" spans="2:13">
      <c r="B54" s="518"/>
      <c r="C54" s="518"/>
      <c r="D54" s="518"/>
      <c r="E54" s="518"/>
      <c r="F54" s="518"/>
      <c r="G54" s="518"/>
      <c r="H54" s="518"/>
      <c r="I54" s="518"/>
      <c r="J54" s="518"/>
      <c r="K54" s="518"/>
      <c r="L54" s="518"/>
      <c r="M54" s="518"/>
    </row>
    <row r="55" spans="2:13">
      <c r="B55" s="518"/>
      <c r="C55" s="518"/>
      <c r="D55" s="518"/>
      <c r="E55" s="518"/>
      <c r="F55" s="518"/>
      <c r="G55" s="518"/>
      <c r="H55" s="518"/>
      <c r="I55" s="518"/>
      <c r="J55" s="518"/>
      <c r="K55" s="518"/>
      <c r="L55" s="518"/>
      <c r="M55" s="518"/>
    </row>
    <row r="56" spans="2:13">
      <c r="B56" s="518"/>
      <c r="C56" s="518"/>
      <c r="D56" s="518"/>
      <c r="E56" s="518"/>
      <c r="F56" s="518"/>
      <c r="G56" s="518"/>
      <c r="H56" s="518"/>
      <c r="I56" s="518"/>
      <c r="J56" s="518"/>
      <c r="K56" s="518"/>
      <c r="L56" s="518"/>
      <c r="M56" s="518"/>
    </row>
    <row r="57" spans="2:13">
      <c r="B57" s="518"/>
      <c r="C57" s="518"/>
      <c r="D57" s="518"/>
      <c r="E57" s="518"/>
      <c r="F57" s="518"/>
      <c r="G57" s="518"/>
      <c r="H57" s="518"/>
      <c r="I57" s="518"/>
      <c r="J57" s="518"/>
      <c r="K57" s="518"/>
      <c r="L57" s="518"/>
      <c r="M57" s="518"/>
    </row>
    <row r="58" spans="2:13">
      <c r="B58" s="518"/>
      <c r="C58" s="518"/>
      <c r="D58" s="518"/>
      <c r="E58" s="518"/>
      <c r="F58" s="518"/>
      <c r="G58" s="518"/>
      <c r="H58" s="518"/>
      <c r="I58" s="518"/>
      <c r="J58" s="518"/>
      <c r="K58" s="518"/>
      <c r="L58" s="518"/>
      <c r="M58" s="518"/>
    </row>
    <row r="59" spans="2:13">
      <c r="B59" s="518"/>
      <c r="C59" s="518"/>
      <c r="D59" s="518"/>
      <c r="E59" s="518"/>
      <c r="F59" s="518"/>
      <c r="G59" s="518"/>
      <c r="H59" s="518"/>
      <c r="I59" s="518"/>
      <c r="J59" s="518"/>
      <c r="K59" s="518"/>
      <c r="L59" s="518"/>
      <c r="M59" s="518"/>
    </row>
    <row r="60" spans="2:13">
      <c r="B60" s="518"/>
      <c r="C60" s="518"/>
      <c r="D60" s="518"/>
      <c r="E60" s="518"/>
      <c r="F60" s="518"/>
      <c r="G60" s="518"/>
      <c r="H60" s="518"/>
      <c r="I60" s="518"/>
      <c r="J60" s="518"/>
      <c r="K60" s="518"/>
      <c r="L60" s="518"/>
      <c r="M60" s="518"/>
    </row>
    <row r="61" spans="2:13">
      <c r="B61" s="518"/>
      <c r="C61" s="518"/>
      <c r="D61" s="518"/>
      <c r="E61" s="518"/>
      <c r="F61" s="518"/>
      <c r="G61" s="518"/>
      <c r="H61" s="518"/>
      <c r="I61" s="518"/>
      <c r="J61" s="518"/>
      <c r="K61" s="518"/>
      <c r="L61" s="518"/>
      <c r="M61" s="518"/>
    </row>
    <row r="62" spans="2:13">
      <c r="B62" s="518"/>
      <c r="C62" s="518"/>
      <c r="D62" s="518"/>
      <c r="E62" s="518"/>
      <c r="F62" s="518"/>
      <c r="G62" s="518"/>
      <c r="H62" s="518"/>
      <c r="I62" s="518"/>
      <c r="J62" s="518"/>
      <c r="K62" s="518"/>
      <c r="L62" s="518"/>
      <c r="M62" s="518"/>
    </row>
    <row r="63" spans="2:13">
      <c r="B63" s="518"/>
      <c r="C63" s="518"/>
      <c r="D63" s="518"/>
      <c r="E63" s="518"/>
      <c r="F63" s="518"/>
      <c r="G63" s="518"/>
      <c r="H63" s="518"/>
      <c r="I63" s="518"/>
      <c r="J63" s="518"/>
      <c r="K63" s="518"/>
      <c r="L63" s="518"/>
      <c r="M63" s="518"/>
    </row>
    <row r="64" spans="2:13">
      <c r="B64" s="518"/>
      <c r="C64" s="518"/>
      <c r="D64" s="518"/>
      <c r="E64" s="518"/>
      <c r="F64" s="518"/>
      <c r="G64" s="518"/>
      <c r="H64" s="518"/>
      <c r="I64" s="518"/>
      <c r="J64" s="518"/>
      <c r="K64" s="518"/>
      <c r="L64" s="518"/>
      <c r="M64" s="518"/>
    </row>
    <row r="65" spans="2:13">
      <c r="B65" s="518"/>
      <c r="C65" s="518"/>
      <c r="D65" s="518"/>
      <c r="E65" s="518"/>
      <c r="F65" s="518"/>
      <c r="G65" s="518"/>
      <c r="H65" s="518"/>
      <c r="I65" s="518"/>
      <c r="J65" s="518"/>
      <c r="K65" s="518"/>
      <c r="L65" s="518"/>
      <c r="M65" s="518"/>
    </row>
    <row r="66" spans="2:13">
      <c r="B66" s="518"/>
      <c r="C66" s="518"/>
      <c r="D66" s="518"/>
      <c r="E66" s="518"/>
      <c r="F66" s="518"/>
      <c r="G66" s="518"/>
      <c r="H66" s="518"/>
      <c r="I66" s="518"/>
      <c r="J66" s="518"/>
      <c r="K66" s="518"/>
      <c r="L66" s="518"/>
      <c r="M66" s="518"/>
    </row>
    <row r="67" spans="2:13">
      <c r="B67" s="518"/>
      <c r="C67" s="518"/>
      <c r="D67" s="518"/>
      <c r="E67" s="518"/>
      <c r="F67" s="518"/>
      <c r="G67" s="518"/>
      <c r="H67" s="518"/>
      <c r="I67" s="518"/>
      <c r="J67" s="518"/>
      <c r="K67" s="518"/>
      <c r="L67" s="518"/>
      <c r="M67" s="518"/>
    </row>
    <row r="68" spans="2:13">
      <c r="B68" s="518"/>
      <c r="C68" s="518"/>
      <c r="D68" s="518"/>
      <c r="E68" s="518"/>
      <c r="F68" s="518"/>
      <c r="G68" s="518"/>
      <c r="H68" s="518"/>
      <c r="I68" s="518"/>
      <c r="J68" s="518"/>
      <c r="K68" s="518"/>
      <c r="L68" s="518"/>
      <c r="M68" s="518"/>
    </row>
    <row r="69" spans="2:13">
      <c r="B69" s="518"/>
      <c r="C69" s="518"/>
      <c r="D69" s="518"/>
      <c r="E69" s="518"/>
      <c r="F69" s="518"/>
      <c r="G69" s="518"/>
      <c r="H69" s="518"/>
      <c r="I69" s="518"/>
      <c r="J69" s="518"/>
      <c r="K69" s="518"/>
      <c r="L69" s="518"/>
      <c r="M69" s="518"/>
    </row>
    <row r="70" spans="2:13">
      <c r="B70" s="518"/>
      <c r="C70" s="518"/>
      <c r="D70" s="518"/>
      <c r="E70" s="518"/>
      <c r="F70" s="518"/>
      <c r="G70" s="518"/>
      <c r="H70" s="518"/>
      <c r="I70" s="518"/>
      <c r="J70" s="518"/>
      <c r="K70" s="518"/>
      <c r="L70" s="518"/>
      <c r="M70" s="518"/>
    </row>
    <row r="71" spans="2:13">
      <c r="B71" s="518"/>
      <c r="C71" s="518"/>
      <c r="D71" s="518"/>
      <c r="E71" s="518"/>
      <c r="F71" s="518"/>
      <c r="G71" s="518"/>
      <c r="H71" s="518"/>
      <c r="I71" s="518"/>
      <c r="J71" s="518"/>
      <c r="K71" s="518"/>
      <c r="L71" s="518"/>
      <c r="M71" s="518"/>
    </row>
    <row r="72" spans="2:13">
      <c r="B72" s="518"/>
      <c r="C72" s="518"/>
      <c r="D72" s="518"/>
      <c r="E72" s="518"/>
      <c r="F72" s="518"/>
      <c r="G72" s="518"/>
      <c r="H72" s="518"/>
      <c r="I72" s="518"/>
      <c r="J72" s="518"/>
      <c r="K72" s="518"/>
      <c r="L72" s="518"/>
      <c r="M72" s="518"/>
    </row>
    <row r="73" spans="2:13">
      <c r="B73" s="518"/>
      <c r="C73" s="518"/>
      <c r="D73" s="518"/>
      <c r="E73" s="518"/>
      <c r="F73" s="518"/>
      <c r="G73" s="518"/>
      <c r="H73" s="518"/>
      <c r="I73" s="518"/>
      <c r="J73" s="518"/>
      <c r="K73" s="518"/>
      <c r="L73" s="518"/>
      <c r="M73" s="518"/>
    </row>
    <row r="74" spans="2:13">
      <c r="B74" s="518"/>
      <c r="C74" s="518"/>
      <c r="D74" s="518"/>
      <c r="E74" s="518"/>
      <c r="F74" s="518"/>
      <c r="G74" s="518"/>
      <c r="H74" s="518"/>
      <c r="I74" s="518"/>
      <c r="J74" s="518"/>
      <c r="K74" s="518"/>
      <c r="L74" s="518"/>
      <c r="M74" s="518"/>
    </row>
    <row r="75" spans="2:13">
      <c r="B75" s="518"/>
      <c r="C75" s="518"/>
      <c r="D75" s="518"/>
      <c r="E75" s="518"/>
      <c r="F75" s="518"/>
      <c r="G75" s="518"/>
      <c r="H75" s="518"/>
      <c r="I75" s="518"/>
      <c r="J75" s="518"/>
      <c r="K75" s="518"/>
      <c r="L75" s="518"/>
      <c r="M75" s="518"/>
    </row>
    <row r="76" spans="2:13">
      <c r="B76" s="518"/>
      <c r="C76" s="518"/>
      <c r="D76" s="518"/>
      <c r="E76" s="518"/>
      <c r="F76" s="518"/>
      <c r="G76" s="518"/>
      <c r="H76" s="518"/>
      <c r="I76" s="518"/>
      <c r="J76" s="518"/>
      <c r="K76" s="518"/>
      <c r="L76" s="518"/>
      <c r="M76" s="518"/>
    </row>
    <row r="77" spans="2:13">
      <c r="B77" s="518"/>
      <c r="C77" s="518"/>
      <c r="D77" s="518"/>
      <c r="E77" s="518"/>
      <c r="F77" s="518"/>
      <c r="G77" s="518"/>
      <c r="H77" s="518"/>
      <c r="I77" s="518"/>
      <c r="J77" s="518"/>
      <c r="K77" s="518"/>
      <c r="L77" s="518"/>
      <c r="M77" s="518"/>
    </row>
    <row r="78" spans="2:13">
      <c r="B78" s="518"/>
      <c r="C78" s="518"/>
      <c r="D78" s="518"/>
      <c r="E78" s="518"/>
      <c r="F78" s="518"/>
      <c r="G78" s="518"/>
      <c r="H78" s="518"/>
      <c r="I78" s="518"/>
      <c r="J78" s="518"/>
      <c r="K78" s="518"/>
      <c r="L78" s="518"/>
      <c r="M78" s="518"/>
    </row>
    <row r="79" spans="2:13">
      <c r="B79" s="518"/>
      <c r="C79" s="518"/>
      <c r="D79" s="518"/>
      <c r="E79" s="518"/>
      <c r="F79" s="518"/>
      <c r="G79" s="518"/>
      <c r="H79" s="518"/>
      <c r="I79" s="518"/>
      <c r="J79" s="518"/>
      <c r="K79" s="518"/>
      <c r="L79" s="518"/>
      <c r="M79" s="518"/>
    </row>
    <row r="80" spans="2:13">
      <c r="B80" s="518"/>
      <c r="C80" s="518"/>
      <c r="D80" s="518"/>
      <c r="E80" s="518"/>
      <c r="F80" s="518"/>
      <c r="G80" s="518"/>
      <c r="H80" s="518"/>
      <c r="I80" s="518"/>
      <c r="J80" s="518"/>
      <c r="K80" s="518"/>
      <c r="L80" s="518"/>
      <c r="M80" s="518"/>
    </row>
    <row r="81" spans="2:13">
      <c r="B81" s="518"/>
      <c r="C81" s="518"/>
      <c r="D81" s="518"/>
      <c r="E81" s="518"/>
      <c r="F81" s="518"/>
      <c r="G81" s="518"/>
      <c r="H81" s="518"/>
      <c r="I81" s="518"/>
      <c r="J81" s="518"/>
      <c r="K81" s="518"/>
      <c r="L81" s="518"/>
      <c r="M81" s="518"/>
    </row>
    <row r="82" spans="2:13">
      <c r="B82" s="518"/>
      <c r="C82" s="518"/>
      <c r="D82" s="518"/>
      <c r="E82" s="518"/>
      <c r="F82" s="518"/>
      <c r="G82" s="518"/>
      <c r="H82" s="518"/>
      <c r="I82" s="518"/>
      <c r="J82" s="518"/>
      <c r="K82" s="518"/>
      <c r="L82" s="518"/>
      <c r="M82" s="518"/>
    </row>
    <row r="83" spans="2:13">
      <c r="B83" s="518"/>
      <c r="C83" s="518"/>
      <c r="D83" s="518"/>
      <c r="E83" s="518"/>
      <c r="F83" s="518"/>
      <c r="G83" s="518"/>
      <c r="H83" s="518"/>
      <c r="I83" s="518"/>
      <c r="J83" s="518"/>
      <c r="K83" s="518"/>
      <c r="L83" s="518"/>
      <c r="M83" s="518"/>
    </row>
    <row r="84" spans="2:13">
      <c r="B84" s="518"/>
      <c r="C84" s="518"/>
      <c r="D84" s="518"/>
      <c r="E84" s="518"/>
      <c r="F84" s="518"/>
      <c r="G84" s="518"/>
      <c r="H84" s="518"/>
      <c r="I84" s="518"/>
      <c r="J84" s="518"/>
      <c r="K84" s="518"/>
      <c r="L84" s="518"/>
      <c r="M84" s="518"/>
    </row>
    <row r="85" spans="2:13">
      <c r="B85" s="518"/>
      <c r="C85" s="518"/>
      <c r="D85" s="518"/>
      <c r="E85" s="518"/>
      <c r="F85" s="518"/>
      <c r="G85" s="518"/>
      <c r="H85" s="518"/>
      <c r="I85" s="518"/>
      <c r="J85" s="518"/>
      <c r="K85" s="518"/>
      <c r="L85" s="518"/>
      <c r="M85" s="518"/>
    </row>
    <row r="86" spans="2:13">
      <c r="B86" s="518"/>
      <c r="C86" s="518"/>
      <c r="D86" s="518"/>
      <c r="E86" s="518"/>
      <c r="F86" s="518"/>
      <c r="G86" s="518"/>
      <c r="H86" s="518"/>
      <c r="I86" s="518"/>
      <c r="J86" s="518"/>
      <c r="K86" s="518"/>
      <c r="L86" s="518"/>
      <c r="M86" s="518"/>
    </row>
    <row r="87" spans="2:13">
      <c r="B87" s="518"/>
      <c r="C87" s="518"/>
      <c r="D87" s="518"/>
      <c r="E87" s="518"/>
      <c r="F87" s="518"/>
      <c r="G87" s="518"/>
      <c r="H87" s="518"/>
      <c r="I87" s="518"/>
      <c r="J87" s="518"/>
      <c r="K87" s="518"/>
      <c r="L87" s="518"/>
      <c r="M87" s="518"/>
    </row>
    <row r="88" spans="2:13">
      <c r="B88" s="518"/>
      <c r="C88" s="518"/>
      <c r="D88" s="518"/>
      <c r="E88" s="518"/>
      <c r="F88" s="518"/>
      <c r="G88" s="518"/>
      <c r="H88" s="518"/>
      <c r="I88" s="518"/>
      <c r="J88" s="518"/>
      <c r="K88" s="518"/>
      <c r="L88" s="518"/>
      <c r="M88" s="518"/>
    </row>
    <row r="89" spans="2:13">
      <c r="B89" s="518"/>
      <c r="C89" s="518"/>
      <c r="D89" s="518"/>
      <c r="E89" s="518"/>
      <c r="F89" s="518"/>
      <c r="G89" s="518"/>
      <c r="H89" s="518"/>
      <c r="I89" s="518"/>
      <c r="J89" s="518"/>
      <c r="K89" s="518"/>
      <c r="L89" s="518"/>
      <c r="M89" s="518"/>
    </row>
    <row r="90" spans="2:13">
      <c r="B90" s="518"/>
      <c r="C90" s="518"/>
      <c r="D90" s="518"/>
      <c r="E90" s="518"/>
      <c r="F90" s="518"/>
      <c r="G90" s="518"/>
      <c r="H90" s="518"/>
      <c r="I90" s="518"/>
      <c r="J90" s="518"/>
      <c r="K90" s="518"/>
      <c r="L90" s="518"/>
      <c r="M90" s="518"/>
    </row>
    <row r="91" spans="2:13">
      <c r="B91" s="518"/>
      <c r="C91" s="518"/>
      <c r="D91" s="518"/>
      <c r="E91" s="518"/>
      <c r="F91" s="518"/>
      <c r="G91" s="518"/>
      <c r="H91" s="518"/>
      <c r="I91" s="518"/>
      <c r="J91" s="518"/>
      <c r="K91" s="518"/>
      <c r="L91" s="518"/>
      <c r="M91" s="518"/>
    </row>
    <row r="92" spans="2:13">
      <c r="B92" s="518"/>
      <c r="C92" s="518"/>
      <c r="D92" s="518"/>
      <c r="E92" s="518"/>
      <c r="F92" s="518"/>
      <c r="G92" s="518"/>
      <c r="H92" s="518"/>
      <c r="I92" s="518"/>
      <c r="J92" s="518"/>
      <c r="K92" s="518"/>
      <c r="L92" s="518"/>
      <c r="M92" s="518"/>
    </row>
    <row r="93" spans="2:13">
      <c r="B93" s="518"/>
      <c r="C93" s="518"/>
      <c r="D93" s="518"/>
      <c r="E93" s="518"/>
      <c r="F93" s="518"/>
      <c r="G93" s="518"/>
      <c r="H93" s="518"/>
      <c r="I93" s="518"/>
      <c r="J93" s="518"/>
      <c r="K93" s="518"/>
      <c r="L93" s="518"/>
      <c r="M93" s="518"/>
    </row>
    <row r="94" spans="2:13">
      <c r="B94" s="518"/>
      <c r="C94" s="518"/>
      <c r="D94" s="518"/>
      <c r="E94" s="518"/>
      <c r="F94" s="518"/>
      <c r="G94" s="518"/>
      <c r="H94" s="518"/>
      <c r="I94" s="518"/>
      <c r="J94" s="518"/>
      <c r="K94" s="518"/>
      <c r="L94" s="518"/>
      <c r="M94" s="518"/>
    </row>
    <row r="95" spans="2:13">
      <c r="B95" s="518"/>
      <c r="C95" s="518"/>
      <c r="D95" s="518"/>
      <c r="E95" s="518"/>
      <c r="F95" s="518"/>
      <c r="G95" s="518"/>
      <c r="H95" s="518"/>
      <c r="I95" s="518"/>
      <c r="J95" s="518"/>
      <c r="K95" s="518"/>
      <c r="L95" s="518"/>
      <c r="M95" s="518"/>
    </row>
    <row r="96" spans="2:13">
      <c r="B96" s="518"/>
      <c r="C96" s="518"/>
      <c r="D96" s="518"/>
      <c r="E96" s="518"/>
      <c r="F96" s="518"/>
      <c r="G96" s="518"/>
      <c r="H96" s="518"/>
      <c r="I96" s="518"/>
      <c r="J96" s="518"/>
      <c r="K96" s="518"/>
      <c r="L96" s="518"/>
      <c r="M96" s="518"/>
    </row>
    <row r="97" spans="2:13">
      <c r="B97" s="518"/>
      <c r="C97" s="518"/>
      <c r="D97" s="518"/>
      <c r="E97" s="518"/>
      <c r="F97" s="518"/>
      <c r="G97" s="518"/>
      <c r="H97" s="518"/>
      <c r="I97" s="518"/>
      <c r="J97" s="518"/>
      <c r="K97" s="518"/>
      <c r="L97" s="518"/>
      <c r="M97" s="518"/>
    </row>
    <row r="98" spans="2:13">
      <c r="B98" s="518"/>
      <c r="C98" s="518"/>
      <c r="D98" s="518"/>
      <c r="E98" s="518"/>
      <c r="F98" s="518"/>
      <c r="G98" s="518"/>
      <c r="H98" s="518"/>
      <c r="I98" s="518"/>
      <c r="J98" s="518"/>
      <c r="K98" s="518"/>
      <c r="L98" s="518"/>
      <c r="M98" s="518"/>
    </row>
    <row r="99" spans="2:13">
      <c r="B99" s="518"/>
      <c r="C99" s="518"/>
      <c r="D99" s="518"/>
      <c r="E99" s="518"/>
      <c r="F99" s="518"/>
      <c r="G99" s="518"/>
      <c r="H99" s="518"/>
      <c r="I99" s="518"/>
      <c r="J99" s="518"/>
      <c r="K99" s="518"/>
      <c r="L99" s="518"/>
      <c r="M99" s="518"/>
    </row>
    <row r="100" spans="2:13">
      <c r="B100" s="518"/>
      <c r="C100" s="518"/>
      <c r="D100" s="518"/>
      <c r="E100" s="518"/>
      <c r="F100" s="518"/>
      <c r="G100" s="518"/>
      <c r="H100" s="518"/>
      <c r="I100" s="518"/>
      <c r="J100" s="518"/>
      <c r="K100" s="518"/>
      <c r="L100" s="518"/>
      <c r="M100" s="518"/>
    </row>
    <row r="101" spans="2:13">
      <c r="B101" s="518"/>
      <c r="C101" s="518"/>
      <c r="D101" s="518"/>
      <c r="E101" s="518"/>
      <c r="F101" s="518"/>
      <c r="G101" s="518"/>
      <c r="H101" s="518"/>
      <c r="I101" s="518"/>
      <c r="J101" s="518"/>
      <c r="K101" s="518"/>
      <c r="L101" s="518"/>
      <c r="M101" s="518"/>
    </row>
    <row r="102" spans="2:13">
      <c r="B102" s="518"/>
      <c r="C102" s="518"/>
      <c r="D102" s="518"/>
      <c r="E102" s="518"/>
      <c r="F102" s="518"/>
      <c r="G102" s="518"/>
      <c r="H102" s="518"/>
      <c r="I102" s="518"/>
      <c r="J102" s="518"/>
      <c r="K102" s="518"/>
      <c r="L102" s="518"/>
      <c r="M102" s="518"/>
    </row>
    <row r="103" spans="2:13">
      <c r="B103" s="518"/>
      <c r="C103" s="518"/>
      <c r="D103" s="518"/>
      <c r="E103" s="518"/>
      <c r="F103" s="518"/>
      <c r="G103" s="518"/>
      <c r="H103" s="518"/>
      <c r="I103" s="518"/>
      <c r="J103" s="518"/>
      <c r="K103" s="518"/>
      <c r="L103" s="518"/>
      <c r="M103" s="518"/>
    </row>
    <row r="104" spans="2:13">
      <c r="B104" s="518"/>
      <c r="C104" s="518"/>
      <c r="D104" s="518"/>
      <c r="E104" s="518"/>
      <c r="F104" s="518"/>
      <c r="G104" s="518"/>
      <c r="H104" s="518"/>
      <c r="I104" s="518"/>
      <c r="J104" s="518"/>
      <c r="K104" s="518"/>
      <c r="L104" s="518"/>
      <c r="M104" s="518"/>
    </row>
    <row r="105" spans="2:13">
      <c r="B105" s="518"/>
      <c r="C105" s="518"/>
      <c r="D105" s="518"/>
      <c r="E105" s="518"/>
      <c r="F105" s="518"/>
      <c r="G105" s="518"/>
      <c r="H105" s="518"/>
      <c r="I105" s="518"/>
      <c r="J105" s="518"/>
      <c r="K105" s="518"/>
      <c r="L105" s="518"/>
      <c r="M105" s="518"/>
    </row>
    <row r="106" spans="2:13">
      <c r="B106" s="518"/>
      <c r="C106" s="518"/>
      <c r="D106" s="518"/>
      <c r="E106" s="518"/>
      <c r="F106" s="518"/>
      <c r="G106" s="518"/>
      <c r="H106" s="518"/>
      <c r="I106" s="518"/>
      <c r="J106" s="518"/>
      <c r="K106" s="518"/>
      <c r="L106" s="518"/>
      <c r="M106" s="518"/>
    </row>
    <row r="107" spans="2:13">
      <c r="B107" s="518"/>
      <c r="C107" s="518"/>
      <c r="D107" s="518"/>
      <c r="E107" s="518"/>
      <c r="F107" s="518"/>
      <c r="G107" s="518"/>
      <c r="H107" s="518"/>
      <c r="I107" s="518"/>
      <c r="J107" s="518"/>
      <c r="K107" s="518"/>
      <c r="L107" s="518"/>
      <c r="M107" s="518"/>
    </row>
    <row r="108" spans="2:13">
      <c r="B108" s="518"/>
      <c r="C108" s="518"/>
      <c r="D108" s="518"/>
      <c r="E108" s="518"/>
      <c r="F108" s="518"/>
      <c r="G108" s="518"/>
      <c r="H108" s="518"/>
      <c r="I108" s="518"/>
      <c r="J108" s="518"/>
      <c r="K108" s="518"/>
      <c r="L108" s="518"/>
      <c r="M108" s="518"/>
    </row>
    <row r="109" spans="2:13">
      <c r="B109" s="518"/>
      <c r="C109" s="518"/>
      <c r="D109" s="518"/>
      <c r="E109" s="518"/>
      <c r="F109" s="518"/>
      <c r="G109" s="518"/>
      <c r="H109" s="518"/>
      <c r="I109" s="518"/>
      <c r="J109" s="518"/>
      <c r="K109" s="518"/>
      <c r="L109" s="518"/>
      <c r="M109" s="518"/>
    </row>
    <row r="110" spans="2:13">
      <c r="B110" s="518"/>
      <c r="C110" s="518"/>
      <c r="D110" s="518"/>
      <c r="E110" s="518"/>
      <c r="F110" s="518"/>
      <c r="G110" s="518"/>
      <c r="H110" s="518"/>
      <c r="I110" s="518"/>
      <c r="J110" s="518"/>
      <c r="K110" s="518"/>
      <c r="L110" s="518"/>
      <c r="M110" s="518"/>
    </row>
    <row r="111" spans="2:13">
      <c r="B111" s="518"/>
      <c r="C111" s="518"/>
      <c r="D111" s="518"/>
      <c r="E111" s="518"/>
      <c r="F111" s="518"/>
      <c r="G111" s="518"/>
      <c r="H111" s="518"/>
      <c r="I111" s="518"/>
      <c r="J111" s="518"/>
      <c r="K111" s="518"/>
      <c r="L111" s="518"/>
      <c r="M111" s="518"/>
    </row>
    <row r="112" spans="2:13">
      <c r="B112" s="518"/>
      <c r="C112" s="518"/>
      <c r="D112" s="518"/>
      <c r="E112" s="518"/>
      <c r="F112" s="518"/>
      <c r="G112" s="518"/>
      <c r="H112" s="518"/>
      <c r="I112" s="518"/>
      <c r="J112" s="518"/>
      <c r="K112" s="518"/>
      <c r="L112" s="518"/>
      <c r="M112" s="518"/>
    </row>
    <row r="113" spans="2:13">
      <c r="B113" s="518"/>
      <c r="C113" s="518"/>
      <c r="D113" s="518"/>
      <c r="E113" s="518"/>
      <c r="F113" s="518"/>
      <c r="G113" s="518"/>
      <c r="H113" s="518"/>
      <c r="I113" s="518"/>
      <c r="J113" s="518"/>
      <c r="K113" s="518"/>
      <c r="L113" s="518"/>
      <c r="M113" s="518"/>
    </row>
    <row r="114" spans="2:13">
      <c r="B114" s="518"/>
      <c r="C114" s="518"/>
      <c r="D114" s="518"/>
      <c r="E114" s="518"/>
      <c r="F114" s="518"/>
      <c r="G114" s="518"/>
      <c r="H114" s="518"/>
      <c r="I114" s="518"/>
      <c r="J114" s="518"/>
      <c r="K114" s="518"/>
      <c r="L114" s="518"/>
      <c r="M114" s="518"/>
    </row>
    <row r="115" spans="2:13">
      <c r="B115" s="518"/>
      <c r="C115" s="518"/>
      <c r="D115" s="518"/>
      <c r="E115" s="518"/>
      <c r="F115" s="518"/>
      <c r="G115" s="518"/>
      <c r="H115" s="518"/>
      <c r="I115" s="518"/>
      <c r="J115" s="518"/>
      <c r="K115" s="518"/>
      <c r="L115" s="518"/>
      <c r="M115" s="518"/>
    </row>
    <row r="116" spans="2:13">
      <c r="B116" s="518"/>
      <c r="C116" s="518"/>
      <c r="D116" s="518"/>
      <c r="E116" s="518"/>
      <c r="F116" s="518"/>
      <c r="G116" s="518"/>
      <c r="H116" s="518"/>
      <c r="I116" s="518"/>
      <c r="J116" s="518"/>
      <c r="K116" s="518"/>
      <c r="L116" s="518"/>
      <c r="M116" s="518"/>
    </row>
    <row r="117" spans="2:13">
      <c r="B117" s="518"/>
      <c r="C117" s="518"/>
      <c r="D117" s="518"/>
      <c r="E117" s="518"/>
      <c r="F117" s="518"/>
      <c r="G117" s="518"/>
      <c r="H117" s="518"/>
      <c r="I117" s="518"/>
      <c r="J117" s="518"/>
      <c r="K117" s="518"/>
      <c r="L117" s="518"/>
      <c r="M117" s="518"/>
    </row>
    <row r="118" spans="2:13">
      <c r="B118" s="518"/>
      <c r="C118" s="518"/>
      <c r="D118" s="518"/>
      <c r="E118" s="518"/>
      <c r="F118" s="518"/>
      <c r="G118" s="518"/>
      <c r="H118" s="518"/>
      <c r="I118" s="518"/>
      <c r="J118" s="518"/>
      <c r="K118" s="518"/>
      <c r="L118" s="518"/>
      <c r="M118" s="518"/>
    </row>
    <row r="119" spans="2:13">
      <c r="B119" s="518"/>
      <c r="C119" s="518"/>
      <c r="D119" s="518"/>
      <c r="E119" s="518"/>
      <c r="F119" s="518"/>
      <c r="G119" s="518"/>
      <c r="H119" s="518"/>
      <c r="I119" s="518"/>
      <c r="J119" s="518"/>
      <c r="K119" s="518"/>
      <c r="L119" s="518"/>
      <c r="M119" s="518"/>
    </row>
    <row r="120" spans="2:13">
      <c r="B120" s="518"/>
      <c r="C120" s="518"/>
      <c r="D120" s="518"/>
      <c r="E120" s="518"/>
      <c r="F120" s="518"/>
      <c r="G120" s="518"/>
      <c r="H120" s="518"/>
      <c r="I120" s="518"/>
      <c r="J120" s="518"/>
      <c r="K120" s="518"/>
      <c r="L120" s="518"/>
      <c r="M120" s="518"/>
    </row>
    <row r="121" spans="2:13">
      <c r="B121" s="518"/>
      <c r="C121" s="518"/>
      <c r="D121" s="518"/>
      <c r="E121" s="518"/>
      <c r="F121" s="518"/>
      <c r="G121" s="518"/>
      <c r="H121" s="518"/>
      <c r="I121" s="518"/>
      <c r="J121" s="518"/>
      <c r="K121" s="518"/>
      <c r="L121" s="518"/>
      <c r="M121" s="518"/>
    </row>
    <row r="122" spans="2:13">
      <c r="B122" s="518"/>
      <c r="C122" s="518"/>
      <c r="D122" s="518"/>
      <c r="E122" s="518"/>
      <c r="F122" s="518"/>
      <c r="G122" s="518"/>
      <c r="H122" s="518"/>
      <c r="I122" s="518"/>
      <c r="J122" s="518"/>
      <c r="K122" s="518"/>
      <c r="L122" s="518"/>
      <c r="M122" s="518"/>
    </row>
    <row r="123" spans="2:13">
      <c r="B123" s="518"/>
      <c r="C123" s="518"/>
      <c r="D123" s="518"/>
      <c r="E123" s="518"/>
      <c r="F123" s="518"/>
      <c r="G123" s="518"/>
      <c r="H123" s="518"/>
      <c r="I123" s="518"/>
      <c r="J123" s="518"/>
      <c r="K123" s="518"/>
      <c r="L123" s="518"/>
      <c r="M123" s="518"/>
    </row>
    <row r="124" spans="2:13">
      <c r="B124" s="518"/>
      <c r="C124" s="518"/>
      <c r="D124" s="518"/>
      <c r="E124" s="518"/>
      <c r="F124" s="518"/>
      <c r="G124" s="518"/>
      <c r="H124" s="518"/>
      <c r="I124" s="518"/>
      <c r="J124" s="518"/>
      <c r="K124" s="518"/>
      <c r="L124" s="518"/>
      <c r="M124" s="518"/>
    </row>
    <row r="125" spans="2:13">
      <c r="B125" s="518"/>
      <c r="C125" s="518"/>
      <c r="D125" s="518"/>
      <c r="E125" s="518"/>
      <c r="F125" s="518"/>
      <c r="G125" s="518"/>
      <c r="H125" s="518"/>
      <c r="I125" s="518"/>
      <c r="J125" s="518"/>
      <c r="K125" s="518"/>
      <c r="L125" s="518"/>
      <c r="M125" s="518"/>
    </row>
    <row r="126" spans="2:13">
      <c r="B126" s="518"/>
      <c r="C126" s="518"/>
      <c r="D126" s="518"/>
      <c r="E126" s="518"/>
      <c r="F126" s="518"/>
      <c r="G126" s="518"/>
      <c r="H126" s="518"/>
      <c r="I126" s="518"/>
      <c r="J126" s="518"/>
      <c r="K126" s="518"/>
      <c r="L126" s="518"/>
      <c r="M126" s="518"/>
    </row>
    <row r="127" spans="2:13">
      <c r="B127" s="518"/>
      <c r="C127" s="518"/>
      <c r="D127" s="518"/>
      <c r="E127" s="518"/>
      <c r="F127" s="518"/>
      <c r="G127" s="518"/>
      <c r="H127" s="518"/>
      <c r="I127" s="518"/>
      <c r="J127" s="518"/>
      <c r="K127" s="518"/>
      <c r="L127" s="518"/>
      <c r="M127" s="518"/>
    </row>
    <row r="128" spans="2:13">
      <c r="B128" s="518"/>
      <c r="C128" s="518"/>
      <c r="D128" s="518"/>
      <c r="E128" s="518"/>
      <c r="F128" s="518"/>
      <c r="G128" s="518"/>
      <c r="H128" s="518"/>
      <c r="I128" s="518"/>
      <c r="J128" s="518"/>
      <c r="K128" s="518"/>
      <c r="L128" s="518"/>
      <c r="M128" s="518"/>
    </row>
    <row r="129" spans="2:13">
      <c r="B129" s="518"/>
      <c r="C129" s="518"/>
      <c r="D129" s="518"/>
      <c r="E129" s="518"/>
      <c r="F129" s="518"/>
      <c r="G129" s="518"/>
      <c r="H129" s="518"/>
      <c r="I129" s="518"/>
      <c r="J129" s="518"/>
      <c r="K129" s="518"/>
      <c r="L129" s="518"/>
      <c r="M129" s="518"/>
    </row>
    <row r="130" spans="2:13">
      <c r="B130" s="518"/>
      <c r="C130" s="518"/>
      <c r="D130" s="518"/>
      <c r="E130" s="518"/>
      <c r="F130" s="518"/>
      <c r="G130" s="518"/>
      <c r="H130" s="518"/>
      <c r="I130" s="518"/>
      <c r="J130" s="518"/>
      <c r="K130" s="518"/>
      <c r="L130" s="518"/>
      <c r="M130" s="518"/>
    </row>
    <row r="131" spans="2:13">
      <c r="B131" s="518"/>
      <c r="C131" s="518"/>
      <c r="D131" s="518"/>
      <c r="E131" s="518"/>
      <c r="F131" s="518"/>
      <c r="G131" s="518"/>
      <c r="H131" s="518"/>
      <c r="I131" s="518"/>
      <c r="J131" s="518"/>
      <c r="K131" s="518"/>
      <c r="L131" s="518"/>
      <c r="M131" s="518"/>
    </row>
    <row r="132" spans="2:13">
      <c r="B132" s="518"/>
      <c r="C132" s="518"/>
      <c r="D132" s="518"/>
      <c r="E132" s="518"/>
      <c r="F132" s="518"/>
      <c r="G132" s="518"/>
      <c r="H132" s="518"/>
      <c r="I132" s="518"/>
      <c r="J132" s="518"/>
      <c r="K132" s="518"/>
      <c r="L132" s="518"/>
      <c r="M132" s="518"/>
    </row>
    <row r="133" spans="2:13">
      <c r="B133" s="518"/>
      <c r="C133" s="518"/>
      <c r="D133" s="518"/>
      <c r="E133" s="518"/>
      <c r="F133" s="518"/>
      <c r="G133" s="518"/>
      <c r="H133" s="518"/>
      <c r="I133" s="518"/>
      <c r="J133" s="518"/>
      <c r="K133" s="518"/>
      <c r="L133" s="518"/>
      <c r="M133" s="518"/>
    </row>
    <row r="134" spans="2:13">
      <c r="B134" s="518"/>
      <c r="C134" s="518"/>
      <c r="D134" s="518"/>
      <c r="E134" s="518"/>
      <c r="F134" s="518"/>
      <c r="G134" s="518"/>
      <c r="H134" s="518"/>
      <c r="I134" s="518"/>
      <c r="J134" s="518"/>
      <c r="K134" s="518"/>
      <c r="L134" s="518"/>
      <c r="M134" s="518"/>
    </row>
    <row r="135" spans="2:13">
      <c r="B135" s="518"/>
      <c r="C135" s="518"/>
      <c r="D135" s="518"/>
      <c r="E135" s="518"/>
      <c r="F135" s="518"/>
      <c r="G135" s="518"/>
      <c r="H135" s="518"/>
      <c r="I135" s="518"/>
      <c r="J135" s="518"/>
      <c r="K135" s="518"/>
      <c r="L135" s="518"/>
      <c r="M135" s="518"/>
    </row>
    <row r="136" spans="2:13">
      <c r="B136" s="518"/>
      <c r="C136" s="518"/>
      <c r="D136" s="518"/>
      <c r="E136" s="518"/>
      <c r="F136" s="518"/>
      <c r="G136" s="518"/>
      <c r="H136" s="518"/>
      <c r="I136" s="518"/>
      <c r="J136" s="518"/>
      <c r="K136" s="518"/>
      <c r="L136" s="518"/>
      <c r="M136" s="518"/>
    </row>
    <row r="137" spans="2:13">
      <c r="B137" s="518"/>
      <c r="C137" s="518"/>
      <c r="D137" s="518"/>
      <c r="E137" s="518"/>
      <c r="F137" s="518"/>
      <c r="G137" s="518"/>
      <c r="H137" s="518"/>
      <c r="I137" s="518"/>
      <c r="J137" s="518"/>
      <c r="K137" s="518"/>
      <c r="L137" s="518"/>
      <c r="M137" s="518"/>
    </row>
    <row r="138" spans="2:13">
      <c r="B138" s="518"/>
      <c r="C138" s="518"/>
      <c r="D138" s="518"/>
      <c r="E138" s="518"/>
      <c r="F138" s="518"/>
      <c r="G138" s="518"/>
      <c r="H138" s="518"/>
      <c r="I138" s="518"/>
      <c r="J138" s="518"/>
      <c r="K138" s="518"/>
      <c r="L138" s="518"/>
      <c r="M138" s="518"/>
    </row>
    <row r="139" spans="2:13">
      <c r="B139" s="518"/>
      <c r="C139" s="518"/>
      <c r="D139" s="518"/>
      <c r="E139" s="518"/>
      <c r="F139" s="518"/>
      <c r="G139" s="518"/>
      <c r="H139" s="518"/>
      <c r="I139" s="518"/>
      <c r="J139" s="518"/>
      <c r="K139" s="518"/>
      <c r="L139" s="518"/>
      <c r="M139" s="518"/>
    </row>
    <row r="140" spans="2:13">
      <c r="B140" s="518"/>
      <c r="C140" s="518"/>
      <c r="D140" s="518"/>
      <c r="E140" s="518"/>
      <c r="F140" s="518"/>
      <c r="G140" s="518"/>
      <c r="H140" s="518"/>
      <c r="I140" s="518"/>
      <c r="J140" s="518"/>
      <c r="K140" s="518"/>
      <c r="L140" s="518"/>
      <c r="M140" s="518"/>
    </row>
    <row r="141" spans="2:13">
      <c r="B141" s="518"/>
      <c r="C141" s="518"/>
      <c r="D141" s="518"/>
      <c r="E141" s="518"/>
      <c r="F141" s="518"/>
      <c r="G141" s="518"/>
      <c r="H141" s="518"/>
      <c r="I141" s="518"/>
      <c r="J141" s="518"/>
      <c r="K141" s="518"/>
      <c r="L141" s="518"/>
      <c r="M141" s="518"/>
    </row>
    <row r="142" spans="2:13">
      <c r="B142" s="518"/>
      <c r="C142" s="518"/>
      <c r="D142" s="518"/>
      <c r="E142" s="518"/>
      <c r="F142" s="518"/>
      <c r="G142" s="518"/>
      <c r="H142" s="518"/>
      <c r="I142" s="518"/>
      <c r="J142" s="518"/>
      <c r="K142" s="518"/>
      <c r="L142" s="518"/>
      <c r="M142" s="518"/>
    </row>
    <row r="143" spans="2:13">
      <c r="B143" s="518"/>
      <c r="C143" s="518"/>
      <c r="D143" s="518"/>
      <c r="E143" s="518"/>
      <c r="F143" s="518"/>
      <c r="G143" s="518"/>
      <c r="H143" s="518"/>
      <c r="I143" s="518"/>
      <c r="J143" s="518"/>
      <c r="K143" s="518"/>
      <c r="L143" s="518"/>
      <c r="M143" s="518"/>
    </row>
    <row r="144" spans="2:13">
      <c r="B144" s="518"/>
      <c r="C144" s="518"/>
      <c r="D144" s="518"/>
      <c r="E144" s="518"/>
      <c r="F144" s="518"/>
      <c r="G144" s="518"/>
      <c r="H144" s="518"/>
      <c r="I144" s="518"/>
      <c r="J144" s="518"/>
      <c r="K144" s="518"/>
      <c r="L144" s="518"/>
      <c r="M144" s="518"/>
    </row>
    <row r="145" spans="2:13">
      <c r="B145" s="518"/>
      <c r="C145" s="518"/>
      <c r="D145" s="518"/>
      <c r="E145" s="518"/>
      <c r="F145" s="518"/>
      <c r="G145" s="518"/>
      <c r="H145" s="518"/>
      <c r="I145" s="518"/>
      <c r="J145" s="518"/>
      <c r="K145" s="518"/>
      <c r="L145" s="518"/>
      <c r="M145" s="518"/>
    </row>
    <row r="146" spans="2:13">
      <c r="B146" s="518"/>
      <c r="C146" s="518"/>
      <c r="D146" s="518"/>
      <c r="E146" s="518"/>
      <c r="F146" s="518"/>
      <c r="G146" s="518"/>
      <c r="H146" s="518"/>
      <c r="I146" s="518"/>
      <c r="J146" s="518"/>
      <c r="K146" s="518"/>
      <c r="L146" s="518"/>
      <c r="M146" s="518"/>
    </row>
    <row r="147" spans="2:13">
      <c r="B147" s="518"/>
      <c r="C147" s="518"/>
      <c r="D147" s="518"/>
      <c r="E147" s="518"/>
      <c r="F147" s="518"/>
      <c r="G147" s="518"/>
      <c r="H147" s="518"/>
      <c r="I147" s="518"/>
      <c r="J147" s="518"/>
      <c r="K147" s="518"/>
      <c r="L147" s="518"/>
      <c r="M147" s="518"/>
    </row>
    <row r="148" spans="2:13">
      <c r="B148" s="518"/>
      <c r="C148" s="518"/>
      <c r="D148" s="518"/>
      <c r="E148" s="518"/>
      <c r="F148" s="518"/>
      <c r="G148" s="518"/>
      <c r="H148" s="518"/>
      <c r="I148" s="518"/>
      <c r="J148" s="518"/>
      <c r="K148" s="518"/>
      <c r="L148" s="518"/>
      <c r="M148" s="518"/>
    </row>
    <row r="149" spans="2:13">
      <c r="B149" s="518"/>
      <c r="C149" s="518"/>
      <c r="D149" s="518"/>
      <c r="E149" s="518"/>
      <c r="F149" s="518"/>
      <c r="G149" s="518"/>
      <c r="H149" s="518"/>
      <c r="I149" s="518"/>
      <c r="J149" s="518"/>
      <c r="K149" s="518"/>
      <c r="L149" s="518"/>
      <c r="M149" s="518"/>
    </row>
    <row r="150" spans="2:13">
      <c r="B150" s="518"/>
      <c r="C150" s="518"/>
      <c r="D150" s="518"/>
      <c r="E150" s="518"/>
      <c r="F150" s="518"/>
      <c r="G150" s="518"/>
      <c r="H150" s="518"/>
      <c r="I150" s="518"/>
      <c r="J150" s="518"/>
      <c r="K150" s="518"/>
      <c r="L150" s="518"/>
      <c r="M150" s="518"/>
    </row>
    <row r="151" spans="2:13">
      <c r="B151" s="518"/>
      <c r="C151" s="518"/>
      <c r="D151" s="518"/>
      <c r="E151" s="518"/>
      <c r="F151" s="518"/>
      <c r="G151" s="518"/>
      <c r="H151" s="518"/>
      <c r="I151" s="518"/>
      <c r="J151" s="518"/>
      <c r="K151" s="518"/>
      <c r="L151" s="518"/>
      <c r="M151" s="518"/>
    </row>
    <row r="152" spans="2:13">
      <c r="B152" s="518"/>
      <c r="C152" s="518"/>
      <c r="D152" s="518"/>
      <c r="E152" s="518"/>
      <c r="F152" s="518"/>
      <c r="G152" s="518"/>
      <c r="H152" s="518"/>
      <c r="I152" s="518"/>
      <c r="J152" s="518"/>
      <c r="K152" s="518"/>
      <c r="L152" s="518"/>
      <c r="M152" s="518"/>
    </row>
    <row r="153" spans="2:13">
      <c r="B153" s="518"/>
      <c r="C153" s="518"/>
      <c r="D153" s="518"/>
      <c r="E153" s="518"/>
      <c r="F153" s="518"/>
      <c r="G153" s="518"/>
      <c r="H153" s="518"/>
      <c r="I153" s="518"/>
      <c r="J153" s="518"/>
      <c r="K153" s="518"/>
      <c r="L153" s="518"/>
      <c r="M153" s="518"/>
    </row>
    <row r="154" spans="2:13">
      <c r="B154" s="518"/>
      <c r="C154" s="518"/>
      <c r="D154" s="518"/>
      <c r="E154" s="518"/>
      <c r="F154" s="518"/>
      <c r="G154" s="518"/>
      <c r="H154" s="518"/>
      <c r="I154" s="518"/>
      <c r="J154" s="518"/>
      <c r="K154" s="518"/>
      <c r="L154" s="518"/>
      <c r="M154" s="518"/>
    </row>
  </sheetData>
  <mergeCells count="4">
    <mergeCell ref="A10:A11"/>
    <mergeCell ref="A12:A13"/>
    <mergeCell ref="A14:A15"/>
    <mergeCell ref="A16:A17"/>
  </mergeCells>
  <pageMargins left="0.47013888888888899" right="0.196527777777778" top="3.9583333333333297E-2" bottom="3.9583333333333297E-2" header="0.511811023622047" footer="0.511811023622047"/>
  <pageSetup paperSize="9" scale="84" orientation="landscape" horizontalDpi="300" verticalDpi="30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0B050"/>
  </sheetPr>
  <dimension ref="A1:K141"/>
  <sheetViews>
    <sheetView zoomScale="90" zoomScaleNormal="90" workbookViewId="0">
      <selection activeCell="E57" sqref="E57"/>
    </sheetView>
  </sheetViews>
  <sheetFormatPr baseColWidth="10" defaultColWidth="11.42578125" defaultRowHeight="15"/>
  <cols>
    <col min="1" max="1" width="35.7109375" style="507" customWidth="1"/>
    <col min="2" max="11" width="14.7109375" style="507" customWidth="1"/>
    <col min="12" max="16384" width="11.42578125" style="507"/>
  </cols>
  <sheetData>
    <row r="1" spans="1:8" s="20" customFormat="1" ht="63.75" customHeight="1"/>
    <row r="2" spans="1:8">
      <c r="A2" s="514" t="s">
        <v>2557</v>
      </c>
      <c r="B2" s="509"/>
      <c r="C2" s="509"/>
      <c r="D2" s="509"/>
    </row>
    <row r="3" spans="1:8">
      <c r="A3" s="509"/>
      <c r="B3" s="509"/>
      <c r="C3" s="509"/>
      <c r="D3" s="509"/>
    </row>
    <row r="4" spans="1:8">
      <c r="A4" s="20"/>
      <c r="B4" s="20"/>
      <c r="C4" s="20"/>
      <c r="D4" s="509"/>
    </row>
    <row r="5" spans="1:8" ht="24">
      <c r="A5" s="545" t="s">
        <v>2558</v>
      </c>
      <c r="B5" s="546" t="s">
        <v>2559</v>
      </c>
      <c r="C5" s="546" t="s">
        <v>2553</v>
      </c>
    </row>
    <row r="6" spans="1:8">
      <c r="A6" s="547" t="s">
        <v>2560</v>
      </c>
      <c r="B6" s="548">
        <v>18</v>
      </c>
      <c r="C6" s="548">
        <v>264313</v>
      </c>
    </row>
    <row r="7" spans="1:8">
      <c r="A7" s="547" t="s">
        <v>2561</v>
      </c>
      <c r="B7" s="548">
        <v>40</v>
      </c>
      <c r="C7" s="548">
        <v>207589</v>
      </c>
      <c r="D7" s="518"/>
      <c r="E7" s="518"/>
      <c r="F7" s="518"/>
      <c r="G7" s="518"/>
      <c r="H7" s="518"/>
    </row>
    <row r="8" spans="1:8">
      <c r="A8" s="547" t="s">
        <v>2562</v>
      </c>
      <c r="B8" s="548">
        <v>7</v>
      </c>
      <c r="C8" s="548">
        <v>218300</v>
      </c>
      <c r="D8" s="518"/>
      <c r="E8" s="518"/>
      <c r="F8" s="518"/>
      <c r="G8" s="518"/>
      <c r="H8" s="518"/>
    </row>
    <row r="9" spans="1:8">
      <c r="A9" s="547" t="s">
        <v>2563</v>
      </c>
      <c r="B9" s="548">
        <v>1</v>
      </c>
      <c r="C9" s="548">
        <v>24167</v>
      </c>
      <c r="D9" s="518"/>
      <c r="E9" s="518"/>
      <c r="F9" s="518"/>
      <c r="G9" s="518"/>
      <c r="H9" s="518"/>
    </row>
    <row r="10" spans="1:8">
      <c r="A10" s="547" t="s">
        <v>2564</v>
      </c>
      <c r="B10" s="548">
        <v>33</v>
      </c>
      <c r="C10" s="548">
        <v>275618</v>
      </c>
      <c r="D10" s="518"/>
      <c r="E10" s="518"/>
      <c r="F10" s="518"/>
      <c r="G10" s="518"/>
      <c r="H10" s="518"/>
    </row>
    <row r="11" spans="1:8">
      <c r="A11" s="547" t="s">
        <v>2565</v>
      </c>
      <c r="B11" s="548">
        <v>18</v>
      </c>
      <c r="C11" s="548">
        <v>116183</v>
      </c>
      <c r="D11" s="518"/>
      <c r="E11" s="518"/>
      <c r="F11" s="518"/>
      <c r="G11" s="518"/>
      <c r="H11" s="518"/>
    </row>
    <row r="12" spans="1:8">
      <c r="A12" s="547" t="s">
        <v>2566</v>
      </c>
      <c r="B12" s="548">
        <v>2</v>
      </c>
      <c r="C12" s="548">
        <v>40281</v>
      </c>
      <c r="D12" s="518"/>
      <c r="E12" s="518"/>
      <c r="F12" s="518"/>
      <c r="G12" s="518"/>
      <c r="H12" s="518"/>
    </row>
    <row r="13" spans="1:8">
      <c r="A13" s="547" t="s">
        <v>436</v>
      </c>
      <c r="B13" s="548">
        <v>15</v>
      </c>
      <c r="C13" s="548">
        <v>1461063</v>
      </c>
      <c r="D13" s="518"/>
      <c r="E13" s="518"/>
      <c r="F13" s="518"/>
      <c r="G13" s="518"/>
      <c r="H13" s="518"/>
    </row>
    <row r="14" spans="1:8">
      <c r="A14" s="547" t="s">
        <v>2567</v>
      </c>
      <c r="B14" s="548">
        <v>3</v>
      </c>
      <c r="C14" s="548">
        <v>229535</v>
      </c>
      <c r="D14" s="518"/>
      <c r="E14" s="518"/>
      <c r="F14" s="518"/>
      <c r="G14" s="518"/>
      <c r="H14" s="518"/>
    </row>
    <row r="15" spans="1:8">
      <c r="A15" s="547" t="s">
        <v>2568</v>
      </c>
      <c r="B15" s="548">
        <v>14</v>
      </c>
      <c r="C15" s="548">
        <v>252262</v>
      </c>
      <c r="D15" s="518"/>
      <c r="E15" s="518"/>
      <c r="F15" s="518"/>
      <c r="G15" s="518"/>
      <c r="H15" s="518"/>
    </row>
    <row r="16" spans="1:8">
      <c r="A16" s="547" t="s">
        <v>437</v>
      </c>
      <c r="B16" s="548">
        <v>265</v>
      </c>
      <c r="C16" s="548">
        <v>5654030</v>
      </c>
      <c r="D16" s="518"/>
      <c r="E16" s="518"/>
      <c r="F16" s="518"/>
      <c r="G16" s="518"/>
      <c r="H16" s="518"/>
    </row>
    <row r="17" spans="1:8">
      <c r="A17" s="547" t="s">
        <v>2569</v>
      </c>
      <c r="B17" s="548">
        <v>32</v>
      </c>
      <c r="C17" s="548">
        <v>292935</v>
      </c>
      <c r="D17" s="518"/>
      <c r="E17" s="518"/>
      <c r="F17" s="518"/>
      <c r="G17" s="518"/>
      <c r="H17" s="518"/>
    </row>
    <row r="18" spans="1:8">
      <c r="A18" s="547" t="s">
        <v>2570</v>
      </c>
      <c r="B18" s="548">
        <v>2</v>
      </c>
      <c r="C18" s="548">
        <v>42518</v>
      </c>
      <c r="D18" s="518"/>
      <c r="E18" s="518"/>
      <c r="F18" s="518"/>
      <c r="G18" s="518"/>
      <c r="H18" s="518"/>
    </row>
    <row r="19" spans="1:8">
      <c r="A19" s="547" t="s">
        <v>2571</v>
      </c>
      <c r="B19" s="548">
        <v>40</v>
      </c>
      <c r="C19" s="548">
        <v>924438</v>
      </c>
      <c r="D19" s="518"/>
      <c r="E19" s="518"/>
      <c r="F19" s="518"/>
      <c r="G19" s="518"/>
      <c r="H19" s="518"/>
    </row>
    <row r="20" spans="1:8">
      <c r="A20" s="547" t="s">
        <v>2572</v>
      </c>
      <c r="B20" s="548">
        <v>2</v>
      </c>
      <c r="C20" s="548">
        <v>50061</v>
      </c>
      <c r="D20" s="518"/>
      <c r="E20" s="518"/>
      <c r="F20" s="518"/>
      <c r="G20" s="518"/>
      <c r="H20" s="518"/>
    </row>
    <row r="21" spans="1:8">
      <c r="A21" s="547" t="s">
        <v>2573</v>
      </c>
      <c r="B21" s="548">
        <v>18</v>
      </c>
      <c r="C21" s="548">
        <v>158486</v>
      </c>
      <c r="D21" s="518"/>
      <c r="E21" s="518"/>
      <c r="F21" s="518"/>
      <c r="G21" s="518"/>
      <c r="H21" s="518"/>
    </row>
    <row r="22" spans="1:8">
      <c r="A22" s="547" t="s">
        <v>2574</v>
      </c>
      <c r="B22" s="548">
        <v>4</v>
      </c>
      <c r="C22" s="548">
        <v>255579</v>
      </c>
      <c r="D22" s="518"/>
      <c r="E22" s="518"/>
      <c r="F22" s="518"/>
      <c r="G22" s="518"/>
      <c r="H22" s="518"/>
    </row>
    <row r="23" spans="1:8">
      <c r="A23" s="547" t="s">
        <v>2575</v>
      </c>
      <c r="B23" s="548">
        <v>7</v>
      </c>
      <c r="C23" s="548">
        <v>41374</v>
      </c>
      <c r="D23" s="518"/>
      <c r="E23" s="518"/>
      <c r="F23" s="518"/>
      <c r="G23" s="518"/>
      <c r="H23" s="518"/>
    </row>
    <row r="24" spans="1:8">
      <c r="A24" s="547" t="s">
        <v>2576</v>
      </c>
      <c r="B24" s="548">
        <v>26</v>
      </c>
      <c r="C24" s="548">
        <v>947078</v>
      </c>
      <c r="D24" s="518"/>
      <c r="E24" s="518"/>
      <c r="F24" s="518"/>
      <c r="G24" s="518"/>
      <c r="H24" s="518"/>
    </row>
    <row r="25" spans="1:8">
      <c r="A25" s="547" t="s">
        <v>2577</v>
      </c>
      <c r="B25" s="548">
        <v>24</v>
      </c>
      <c r="C25" s="548">
        <v>1445206</v>
      </c>
      <c r="D25" s="518"/>
      <c r="E25" s="518"/>
      <c r="F25" s="518"/>
      <c r="G25" s="518"/>
      <c r="H25" s="518"/>
    </row>
    <row r="26" spans="1:8">
      <c r="A26" s="547" t="s">
        <v>2578</v>
      </c>
      <c r="B26" s="548">
        <v>1</v>
      </c>
      <c r="C26" s="548">
        <v>9994</v>
      </c>
      <c r="D26" s="518"/>
      <c r="E26" s="518"/>
      <c r="F26" s="518"/>
      <c r="G26" s="518"/>
      <c r="H26" s="518"/>
    </row>
    <row r="27" spans="1:8">
      <c r="A27" s="547" t="s">
        <v>2579</v>
      </c>
      <c r="B27" s="548">
        <v>92</v>
      </c>
      <c r="C27" s="548">
        <v>599327</v>
      </c>
      <c r="D27" s="518"/>
      <c r="E27" s="518"/>
      <c r="F27" s="518"/>
      <c r="G27" s="518"/>
      <c r="H27" s="518"/>
    </row>
    <row r="28" spans="1:8">
      <c r="A28" s="547" t="s">
        <v>2580</v>
      </c>
      <c r="B28" s="548">
        <v>28</v>
      </c>
      <c r="C28" s="548">
        <v>1026780</v>
      </c>
      <c r="D28" s="518"/>
      <c r="E28" s="518"/>
      <c r="F28" s="518"/>
      <c r="G28" s="518"/>
      <c r="H28" s="518"/>
    </row>
    <row r="29" spans="1:8">
      <c r="A29" s="547" t="s">
        <v>2581</v>
      </c>
      <c r="B29" s="548">
        <v>2</v>
      </c>
      <c r="C29" s="548">
        <v>59729</v>
      </c>
      <c r="D29" s="518"/>
      <c r="E29" s="518"/>
      <c r="F29" s="518"/>
      <c r="G29" s="518"/>
      <c r="H29" s="518"/>
    </row>
    <row r="30" spans="1:8">
      <c r="A30" s="547" t="s">
        <v>2582</v>
      </c>
      <c r="B30" s="548">
        <v>3</v>
      </c>
      <c r="C30" s="548">
        <v>22653</v>
      </c>
      <c r="D30" s="518"/>
      <c r="E30" s="518"/>
      <c r="F30" s="518"/>
      <c r="G30" s="518"/>
      <c r="H30" s="518"/>
    </row>
    <row r="31" spans="1:8">
      <c r="A31" s="547" t="s">
        <v>2583</v>
      </c>
      <c r="B31" s="548">
        <v>6</v>
      </c>
      <c r="C31" s="548">
        <v>49429</v>
      </c>
      <c r="D31" s="518"/>
      <c r="E31" s="518"/>
      <c r="F31" s="518"/>
      <c r="G31" s="518"/>
      <c r="H31" s="518"/>
    </row>
    <row r="32" spans="1:8">
      <c r="A32" s="547" t="s">
        <v>2584</v>
      </c>
      <c r="B32" s="548">
        <v>196</v>
      </c>
      <c r="C32" s="548">
        <v>5759128</v>
      </c>
      <c r="D32" s="518"/>
      <c r="E32" s="518"/>
      <c r="F32" s="518"/>
      <c r="G32" s="518"/>
      <c r="H32" s="518"/>
    </row>
    <row r="33" spans="1:8">
      <c r="A33" s="547" t="s">
        <v>2585</v>
      </c>
      <c r="B33" s="548">
        <v>6</v>
      </c>
      <c r="C33" s="548">
        <v>136991</v>
      </c>
      <c r="D33" s="518"/>
      <c r="E33" s="518"/>
      <c r="F33" s="518"/>
      <c r="G33" s="518"/>
      <c r="H33" s="518"/>
    </row>
    <row r="34" spans="1:8">
      <c r="A34" s="547" t="s">
        <v>2586</v>
      </c>
      <c r="B34" s="548">
        <v>7</v>
      </c>
      <c r="C34" s="548">
        <v>275836</v>
      </c>
      <c r="D34" s="518"/>
      <c r="E34" s="518"/>
      <c r="F34" s="518"/>
      <c r="G34" s="518"/>
      <c r="H34" s="518"/>
    </row>
    <row r="35" spans="1:8">
      <c r="A35" s="547" t="s">
        <v>2587</v>
      </c>
      <c r="B35" s="548">
        <v>1</v>
      </c>
      <c r="C35" s="548">
        <v>8837</v>
      </c>
      <c r="D35" s="518"/>
      <c r="E35" s="518"/>
      <c r="F35" s="518"/>
      <c r="G35" s="518"/>
      <c r="H35" s="518"/>
    </row>
    <row r="36" spans="1:8">
      <c r="A36" s="547" t="s">
        <v>2588</v>
      </c>
      <c r="B36" s="548">
        <v>132</v>
      </c>
      <c r="C36" s="548">
        <v>1290527</v>
      </c>
      <c r="D36" s="518"/>
      <c r="E36" s="518"/>
      <c r="F36" s="518"/>
      <c r="G36" s="518"/>
      <c r="H36" s="518"/>
    </row>
    <row r="37" spans="1:8">
      <c r="A37" s="547" t="s">
        <v>2589</v>
      </c>
      <c r="B37" s="548">
        <v>2</v>
      </c>
      <c r="C37" s="548">
        <v>42230</v>
      </c>
      <c r="D37" s="518"/>
      <c r="E37" s="518"/>
      <c r="F37" s="518"/>
      <c r="G37" s="518"/>
      <c r="H37" s="518"/>
    </row>
    <row r="38" spans="1:8">
      <c r="A38" s="547" t="s">
        <v>2590</v>
      </c>
      <c r="B38" s="548">
        <v>8</v>
      </c>
      <c r="C38" s="548">
        <v>18676</v>
      </c>
      <c r="D38" s="518"/>
      <c r="E38" s="518"/>
      <c r="F38" s="518"/>
      <c r="G38" s="518"/>
      <c r="H38" s="518"/>
    </row>
    <row r="39" spans="1:8">
      <c r="A39" s="547" t="s">
        <v>2591</v>
      </c>
      <c r="B39" s="548">
        <v>1</v>
      </c>
      <c r="C39" s="548">
        <v>11918</v>
      </c>
      <c r="D39" s="518"/>
      <c r="E39" s="518"/>
      <c r="F39" s="518"/>
      <c r="G39" s="518"/>
      <c r="H39" s="518"/>
    </row>
    <row r="40" spans="1:8">
      <c r="A40" s="547" t="s">
        <v>438</v>
      </c>
      <c r="B40" s="548">
        <v>169</v>
      </c>
      <c r="C40" s="548">
        <v>5348692</v>
      </c>
      <c r="D40" s="518"/>
      <c r="E40" s="518"/>
      <c r="F40" s="518"/>
      <c r="G40" s="518"/>
      <c r="H40" s="518"/>
    </row>
    <row r="41" spans="1:8">
      <c r="A41" s="547" t="s">
        <v>2592</v>
      </c>
      <c r="B41" s="548">
        <v>2</v>
      </c>
      <c r="C41" s="548">
        <v>90646</v>
      </c>
      <c r="D41" s="518"/>
      <c r="E41" s="518"/>
      <c r="F41" s="518"/>
      <c r="G41" s="518"/>
      <c r="H41" s="518"/>
    </row>
    <row r="42" spans="1:8">
      <c r="A42" s="547" t="s">
        <v>2593</v>
      </c>
      <c r="B42" s="548">
        <v>3</v>
      </c>
      <c r="C42" s="548">
        <v>14046</v>
      </c>
      <c r="D42" s="518"/>
      <c r="E42" s="518"/>
      <c r="F42" s="518"/>
      <c r="G42" s="518"/>
      <c r="H42" s="518"/>
    </row>
    <row r="43" spans="1:8">
      <c r="A43" s="547" t="s">
        <v>2594</v>
      </c>
      <c r="B43" s="548">
        <v>433</v>
      </c>
      <c r="C43" s="548">
        <v>5170135</v>
      </c>
      <c r="D43" s="518"/>
      <c r="E43" s="518"/>
      <c r="F43" s="518"/>
      <c r="G43" s="518"/>
      <c r="H43" s="518"/>
    </row>
    <row r="44" spans="1:8">
      <c r="A44" s="547" t="s">
        <v>2595</v>
      </c>
      <c r="B44" s="548">
        <v>10</v>
      </c>
      <c r="C44" s="548">
        <v>11021</v>
      </c>
      <c r="D44" s="518"/>
      <c r="E44" s="518"/>
      <c r="F44" s="518"/>
      <c r="G44" s="518"/>
      <c r="H44" s="518"/>
    </row>
    <row r="45" spans="1:8">
      <c r="A45" s="547" t="s">
        <v>2596</v>
      </c>
      <c r="B45" s="548">
        <v>1</v>
      </c>
      <c r="C45" s="548">
        <v>24288</v>
      </c>
      <c r="D45" s="518"/>
      <c r="E45" s="518"/>
      <c r="F45" s="518"/>
      <c r="G45" s="518"/>
      <c r="H45" s="518"/>
    </row>
    <row r="46" spans="1:8">
      <c r="A46" s="547" t="s">
        <v>2597</v>
      </c>
      <c r="B46" s="548">
        <v>19</v>
      </c>
      <c r="C46" s="548">
        <v>411029</v>
      </c>
      <c r="D46" s="518"/>
      <c r="E46" s="518"/>
      <c r="F46" s="518"/>
      <c r="G46" s="518"/>
      <c r="H46" s="518"/>
    </row>
    <row r="47" spans="1:8">
      <c r="A47" s="547" t="s">
        <v>2598</v>
      </c>
      <c r="B47" s="548">
        <v>8</v>
      </c>
      <c r="C47" s="548">
        <v>103615</v>
      </c>
      <c r="D47" s="518"/>
      <c r="E47" s="518"/>
      <c r="F47" s="518"/>
      <c r="G47" s="518"/>
      <c r="H47" s="518"/>
    </row>
    <row r="48" spans="1:8">
      <c r="A48" s="547" t="s">
        <v>2599</v>
      </c>
      <c r="B48" s="548">
        <v>142</v>
      </c>
      <c r="C48" s="548">
        <v>2301502</v>
      </c>
      <c r="D48" s="518"/>
      <c r="E48" s="518"/>
      <c r="F48" s="518"/>
      <c r="G48" s="518"/>
      <c r="H48" s="518"/>
    </row>
    <row r="49" spans="1:11">
      <c r="A49" s="547" t="s">
        <v>2600</v>
      </c>
      <c r="B49" s="548">
        <v>213</v>
      </c>
      <c r="C49" s="548">
        <v>2551818</v>
      </c>
      <c r="D49" s="518"/>
      <c r="E49" s="518"/>
      <c r="F49" s="518"/>
      <c r="G49" s="518"/>
      <c r="H49" s="518"/>
    </row>
    <row r="50" spans="1:11">
      <c r="A50" s="547" t="s">
        <v>2601</v>
      </c>
      <c r="B50" s="548">
        <v>18</v>
      </c>
      <c r="C50" s="548">
        <v>409669</v>
      </c>
      <c r="D50" s="518"/>
      <c r="E50" s="518"/>
      <c r="F50" s="518"/>
      <c r="G50" s="518"/>
      <c r="H50" s="518"/>
    </row>
    <row r="51" spans="1:11">
      <c r="A51" s="547" t="s">
        <v>2602</v>
      </c>
      <c r="B51" s="548">
        <v>1</v>
      </c>
      <c r="C51" s="548">
        <v>11565</v>
      </c>
      <c r="D51" s="518"/>
      <c r="E51" s="518"/>
      <c r="F51" s="518"/>
      <c r="G51" s="518"/>
      <c r="H51" s="518"/>
    </row>
    <row r="52" spans="1:11">
      <c r="A52" s="547" t="s">
        <v>2603</v>
      </c>
      <c r="B52" s="548">
        <v>2</v>
      </c>
      <c r="C52" s="548">
        <v>17508</v>
      </c>
      <c r="D52" s="518"/>
      <c r="E52" s="518"/>
      <c r="F52" s="518"/>
      <c r="G52" s="518"/>
      <c r="H52" s="518"/>
    </row>
    <row r="53" spans="1:11">
      <c r="A53" s="547" t="s">
        <v>2604</v>
      </c>
      <c r="B53" s="548">
        <v>2</v>
      </c>
      <c r="C53" s="548">
        <v>7786</v>
      </c>
      <c r="D53" s="518"/>
      <c r="E53" s="518"/>
      <c r="F53" s="518"/>
      <c r="G53" s="518"/>
      <c r="H53" s="518"/>
    </row>
    <row r="54" spans="1:11">
      <c r="A54" s="547" t="s">
        <v>2605</v>
      </c>
      <c r="B54" s="548">
        <v>1</v>
      </c>
      <c r="C54" s="548">
        <v>27007</v>
      </c>
      <c r="D54" s="518"/>
      <c r="E54" s="518"/>
      <c r="F54" s="518"/>
      <c r="G54" s="518"/>
      <c r="H54" s="518"/>
    </row>
    <row r="55" spans="1:11">
      <c r="A55" s="547" t="s">
        <v>2606</v>
      </c>
      <c r="B55" s="548">
        <v>114</v>
      </c>
      <c r="C55" s="548">
        <v>2096056</v>
      </c>
      <c r="D55" s="518"/>
      <c r="E55" s="518"/>
      <c r="F55" s="518"/>
      <c r="G55" s="518"/>
      <c r="H55" s="518"/>
    </row>
    <row r="56" spans="1:11">
      <c r="A56" s="547" t="s">
        <v>2607</v>
      </c>
      <c r="B56" s="548">
        <v>12</v>
      </c>
      <c r="C56" s="548">
        <v>90180</v>
      </c>
      <c r="D56" s="518"/>
      <c r="E56" s="518"/>
      <c r="F56" s="518"/>
      <c r="G56" s="518"/>
      <c r="H56" s="518"/>
    </row>
    <row r="57" spans="1:11">
      <c r="A57" s="547" t="s">
        <v>2608</v>
      </c>
      <c r="B57" s="548">
        <v>2</v>
      </c>
      <c r="C57" s="548">
        <v>43450</v>
      </c>
      <c r="D57" s="534"/>
      <c r="E57" s="518"/>
      <c r="F57" s="517"/>
      <c r="G57" s="518"/>
      <c r="H57" s="518"/>
      <c r="I57" s="518"/>
      <c r="J57" s="518"/>
      <c r="K57" s="518"/>
    </row>
    <row r="58" spans="1:11">
      <c r="A58" s="547" t="s">
        <v>2609</v>
      </c>
      <c r="B58" s="548">
        <v>48</v>
      </c>
      <c r="C58" s="548">
        <v>387886</v>
      </c>
      <c r="D58" s="534"/>
      <c r="E58" s="518"/>
      <c r="F58" s="517"/>
      <c r="G58" s="518"/>
      <c r="H58" s="518"/>
      <c r="I58" s="518"/>
      <c r="J58" s="518"/>
      <c r="K58" s="518"/>
    </row>
    <row r="59" spans="1:11">
      <c r="A59" s="547" t="s">
        <v>2610</v>
      </c>
      <c r="B59" s="548">
        <v>3</v>
      </c>
      <c r="C59" s="548">
        <v>5018</v>
      </c>
      <c r="D59" s="534"/>
      <c r="E59" s="518"/>
      <c r="F59" s="517"/>
      <c r="G59" s="518"/>
      <c r="H59" s="518"/>
      <c r="I59" s="518"/>
      <c r="J59" s="518"/>
      <c r="K59" s="518"/>
    </row>
    <row r="60" spans="1:11">
      <c r="A60" s="549" t="s">
        <v>452</v>
      </c>
      <c r="B60" s="550">
        <v>2259</v>
      </c>
      <c r="C60" s="550">
        <v>41335988</v>
      </c>
      <c r="D60" s="534"/>
      <c r="E60" s="518"/>
      <c r="F60" s="517"/>
      <c r="G60" s="518"/>
      <c r="H60" s="518"/>
      <c r="I60" s="518"/>
      <c r="J60" s="518"/>
      <c r="K60" s="518"/>
    </row>
    <row r="61" spans="1:11">
      <c r="A61" s="509"/>
      <c r="B61" s="534"/>
      <c r="C61" s="544"/>
      <c r="D61" s="534"/>
      <c r="E61" s="518"/>
      <c r="F61" s="517"/>
      <c r="G61" s="518"/>
      <c r="H61" s="518"/>
      <c r="I61" s="518"/>
      <c r="J61" s="518"/>
      <c r="K61" s="518"/>
    </row>
    <row r="62" spans="1:11">
      <c r="A62" s="509"/>
      <c r="B62" s="534"/>
      <c r="C62" s="544"/>
      <c r="D62" s="534"/>
      <c r="E62" s="518"/>
      <c r="F62" s="517"/>
      <c r="G62" s="518"/>
      <c r="H62" s="518"/>
      <c r="I62" s="518"/>
      <c r="J62" s="518"/>
      <c r="K62" s="518"/>
    </row>
    <row r="63" spans="1:11">
      <c r="A63" s="509"/>
      <c r="B63" s="534"/>
      <c r="C63" s="544"/>
      <c r="D63" s="534"/>
      <c r="E63" s="518"/>
      <c r="F63" s="517"/>
      <c r="G63" s="518"/>
      <c r="H63" s="518"/>
      <c r="I63" s="518"/>
      <c r="J63" s="518"/>
      <c r="K63" s="518"/>
    </row>
    <row r="64" spans="1:11">
      <c r="A64" s="509"/>
      <c r="B64" s="534"/>
      <c r="C64" s="544"/>
      <c r="D64" s="534"/>
      <c r="E64" s="518"/>
      <c r="F64" s="517"/>
      <c r="G64" s="518"/>
      <c r="H64" s="518"/>
      <c r="I64" s="518"/>
      <c r="J64" s="518"/>
      <c r="K64" s="518"/>
    </row>
    <row r="65" spans="1:11">
      <c r="A65" s="509"/>
      <c r="B65" s="534"/>
      <c r="C65" s="544"/>
      <c r="D65" s="534"/>
      <c r="E65" s="518"/>
      <c r="F65" s="517"/>
      <c r="G65" s="518"/>
      <c r="H65" s="518"/>
      <c r="I65" s="518"/>
      <c r="J65" s="518"/>
      <c r="K65" s="518"/>
    </row>
    <row r="66" spans="1:11">
      <c r="A66" s="509"/>
      <c r="B66" s="534"/>
      <c r="C66" s="544"/>
      <c r="D66" s="534"/>
      <c r="E66" s="518"/>
      <c r="F66" s="517"/>
      <c r="G66" s="518"/>
      <c r="H66" s="518"/>
      <c r="I66" s="518"/>
      <c r="J66" s="518"/>
      <c r="K66" s="518"/>
    </row>
    <row r="67" spans="1:11">
      <c r="A67" s="509"/>
      <c r="B67" s="534"/>
      <c r="C67" s="544"/>
      <c r="D67" s="534"/>
      <c r="E67" s="518"/>
      <c r="F67" s="517"/>
      <c r="G67" s="518"/>
      <c r="H67" s="518"/>
      <c r="I67" s="518"/>
      <c r="J67" s="518"/>
      <c r="K67" s="518"/>
    </row>
    <row r="68" spans="1:11">
      <c r="A68" s="509"/>
      <c r="B68" s="534"/>
      <c r="C68" s="544"/>
      <c r="D68" s="534"/>
      <c r="E68" s="518"/>
      <c r="F68" s="517"/>
      <c r="G68" s="518"/>
      <c r="H68" s="518"/>
      <c r="I68" s="518"/>
      <c r="J68" s="518"/>
      <c r="K68" s="518"/>
    </row>
    <row r="69" spans="1:11">
      <c r="A69" s="509"/>
      <c r="B69" s="534"/>
      <c r="C69" s="544"/>
      <c r="D69" s="534"/>
      <c r="E69" s="518"/>
      <c r="F69" s="517"/>
      <c r="G69" s="518"/>
      <c r="H69" s="518"/>
      <c r="I69" s="518"/>
      <c r="J69" s="518"/>
      <c r="K69" s="518"/>
    </row>
    <row r="70" spans="1:11">
      <c r="A70" s="509"/>
      <c r="B70" s="534"/>
      <c r="C70" s="544"/>
      <c r="D70" s="534"/>
      <c r="E70" s="518"/>
      <c r="F70" s="517"/>
      <c r="G70" s="518"/>
      <c r="H70" s="518"/>
      <c r="I70" s="518"/>
      <c r="J70" s="518"/>
      <c r="K70" s="518"/>
    </row>
    <row r="71" spans="1:11">
      <c r="A71" s="509"/>
      <c r="B71" s="534"/>
      <c r="C71" s="544"/>
      <c r="D71" s="534"/>
      <c r="E71" s="518"/>
      <c r="F71" s="517"/>
      <c r="G71" s="518"/>
      <c r="H71" s="518"/>
      <c r="I71" s="518"/>
      <c r="J71" s="518"/>
      <c r="K71" s="518"/>
    </row>
    <row r="72" spans="1:11">
      <c r="A72" s="509"/>
      <c r="B72" s="534"/>
      <c r="C72" s="544"/>
      <c r="D72" s="534"/>
      <c r="E72" s="518"/>
      <c r="F72" s="517"/>
      <c r="G72" s="518"/>
      <c r="H72" s="518"/>
      <c r="I72" s="518"/>
      <c r="J72" s="518"/>
      <c r="K72" s="518"/>
    </row>
    <row r="73" spans="1:11">
      <c r="A73" s="509"/>
      <c r="B73" s="534"/>
      <c r="C73" s="544"/>
      <c r="D73" s="534"/>
      <c r="E73" s="518"/>
      <c r="F73" s="517"/>
      <c r="G73" s="518"/>
      <c r="H73" s="518"/>
      <c r="I73" s="518"/>
      <c r="J73" s="518"/>
      <c r="K73" s="518"/>
    </row>
    <row r="74" spans="1:11">
      <c r="A74" s="509"/>
      <c r="B74" s="534"/>
      <c r="C74" s="544"/>
      <c r="D74" s="534"/>
      <c r="E74" s="518"/>
      <c r="F74" s="517"/>
      <c r="G74" s="518"/>
      <c r="H74" s="518"/>
      <c r="I74" s="518"/>
      <c r="J74" s="518"/>
      <c r="K74" s="518"/>
    </row>
    <row r="75" spans="1:11">
      <c r="A75" s="509"/>
      <c r="B75" s="534"/>
      <c r="C75" s="544"/>
      <c r="D75" s="534"/>
      <c r="E75" s="518"/>
      <c r="F75" s="517"/>
      <c r="G75" s="518"/>
      <c r="H75" s="518"/>
      <c r="I75" s="518"/>
      <c r="J75" s="518"/>
      <c r="K75" s="518"/>
    </row>
    <row r="76" spans="1:11">
      <c r="A76" s="509"/>
      <c r="B76" s="534"/>
      <c r="C76" s="544"/>
      <c r="D76" s="534"/>
      <c r="E76" s="518"/>
      <c r="F76" s="517"/>
      <c r="G76" s="518"/>
      <c r="H76" s="518"/>
      <c r="I76" s="518"/>
      <c r="J76" s="518"/>
      <c r="K76" s="518"/>
    </row>
    <row r="77" spans="1:11">
      <c r="A77" s="509"/>
      <c r="B77" s="534"/>
      <c r="C77" s="544"/>
      <c r="D77" s="534"/>
      <c r="E77" s="518"/>
      <c r="F77" s="517"/>
      <c r="G77" s="518"/>
      <c r="H77" s="518"/>
      <c r="I77" s="518"/>
      <c r="J77" s="518"/>
      <c r="K77" s="518"/>
    </row>
    <row r="78" spans="1:11">
      <c r="A78" s="509"/>
      <c r="B78" s="534"/>
      <c r="C78" s="544"/>
      <c r="D78" s="534"/>
      <c r="E78" s="518"/>
      <c r="F78" s="517"/>
      <c r="G78" s="518"/>
      <c r="H78" s="518"/>
      <c r="I78" s="518"/>
      <c r="J78" s="518"/>
      <c r="K78" s="518"/>
    </row>
    <row r="79" spans="1:11">
      <c r="A79" s="509"/>
      <c r="B79" s="534"/>
      <c r="C79" s="544"/>
      <c r="D79" s="534"/>
      <c r="E79" s="518"/>
      <c r="F79" s="517"/>
      <c r="G79" s="518"/>
      <c r="H79" s="518"/>
      <c r="I79" s="518"/>
      <c r="J79" s="518"/>
      <c r="K79" s="518"/>
    </row>
    <row r="80" spans="1:11">
      <c r="A80" s="509"/>
      <c r="B80" s="534"/>
      <c r="C80" s="544"/>
      <c r="D80" s="534"/>
      <c r="E80" s="518"/>
      <c r="F80" s="517"/>
      <c r="G80" s="518"/>
      <c r="H80" s="518"/>
      <c r="I80" s="518"/>
      <c r="J80" s="518"/>
      <c r="K80" s="518"/>
    </row>
    <row r="81" spans="1:11">
      <c r="A81" s="509"/>
      <c r="B81" s="534"/>
      <c r="C81" s="544"/>
      <c r="D81" s="534"/>
      <c r="E81" s="518"/>
      <c r="F81" s="517"/>
      <c r="G81" s="518"/>
      <c r="H81" s="518"/>
      <c r="I81" s="518"/>
      <c r="J81" s="518"/>
      <c r="K81" s="518"/>
    </row>
    <row r="82" spans="1:11">
      <c r="A82" s="509"/>
      <c r="B82" s="534"/>
      <c r="C82" s="544"/>
      <c r="D82" s="534"/>
      <c r="E82" s="518"/>
      <c r="F82" s="517"/>
      <c r="G82" s="518"/>
      <c r="H82" s="518"/>
      <c r="I82" s="518"/>
      <c r="J82" s="518"/>
      <c r="K82" s="518"/>
    </row>
    <row r="83" spans="1:11">
      <c r="A83" s="509"/>
      <c r="B83" s="534"/>
      <c r="C83" s="544"/>
      <c r="D83" s="534"/>
      <c r="E83" s="518"/>
      <c r="F83" s="517"/>
      <c r="G83" s="518"/>
      <c r="H83" s="518"/>
      <c r="I83" s="518"/>
      <c r="J83" s="518"/>
      <c r="K83" s="518"/>
    </row>
    <row r="84" spans="1:11">
      <c r="A84" s="509"/>
      <c r="B84" s="534"/>
      <c r="C84" s="544"/>
      <c r="D84" s="534"/>
      <c r="E84" s="518"/>
      <c r="F84" s="517"/>
      <c r="G84" s="518"/>
      <c r="H84" s="518"/>
      <c r="I84" s="518"/>
      <c r="J84" s="518"/>
      <c r="K84" s="518"/>
    </row>
    <row r="85" spans="1:11">
      <c r="A85" s="509"/>
      <c r="B85" s="534"/>
      <c r="C85" s="544"/>
      <c r="D85" s="534"/>
      <c r="E85" s="518"/>
      <c r="F85" s="517"/>
      <c r="G85" s="518"/>
      <c r="H85" s="518"/>
      <c r="I85" s="518"/>
      <c r="J85" s="518"/>
      <c r="K85" s="518"/>
    </row>
    <row r="86" spans="1:11">
      <c r="A86" s="509"/>
      <c r="B86" s="534"/>
      <c r="C86" s="544"/>
      <c r="D86" s="534"/>
      <c r="E86" s="518"/>
      <c r="F86" s="517"/>
      <c r="G86" s="518"/>
      <c r="H86" s="518"/>
      <c r="I86" s="518"/>
      <c r="J86" s="518"/>
      <c r="K86" s="518"/>
    </row>
    <row r="87" spans="1:11">
      <c r="A87" s="509"/>
      <c r="B87" s="534"/>
      <c r="C87" s="544"/>
      <c r="D87" s="534"/>
      <c r="E87" s="518"/>
      <c r="F87" s="517"/>
      <c r="G87" s="518"/>
      <c r="H87" s="518"/>
      <c r="I87" s="518"/>
      <c r="J87" s="518"/>
      <c r="K87" s="518"/>
    </row>
    <row r="88" spans="1:11">
      <c r="A88" s="509"/>
      <c r="B88" s="534"/>
      <c r="C88" s="544"/>
      <c r="D88" s="534"/>
      <c r="E88" s="518"/>
      <c r="F88" s="517"/>
      <c r="G88" s="518"/>
      <c r="H88" s="518"/>
      <c r="I88" s="518"/>
      <c r="J88" s="518"/>
      <c r="K88" s="518"/>
    </row>
    <row r="89" spans="1:11">
      <c r="A89" s="509"/>
      <c r="B89" s="534"/>
      <c r="C89" s="544"/>
      <c r="D89" s="534"/>
      <c r="E89" s="518"/>
      <c r="F89" s="517"/>
      <c r="G89" s="518"/>
      <c r="H89" s="518"/>
      <c r="I89" s="518"/>
      <c r="J89" s="518"/>
      <c r="K89" s="518"/>
    </row>
    <row r="90" spans="1:11">
      <c r="A90" s="509"/>
      <c r="B90" s="534"/>
      <c r="C90" s="544"/>
      <c r="D90" s="534"/>
      <c r="E90" s="518"/>
      <c r="F90" s="517"/>
      <c r="G90" s="518"/>
      <c r="H90" s="518"/>
      <c r="I90" s="518"/>
      <c r="J90" s="518"/>
      <c r="K90" s="518"/>
    </row>
    <row r="91" spans="1:11">
      <c r="A91" s="509"/>
      <c r="B91" s="534"/>
      <c r="C91" s="544"/>
      <c r="D91" s="534"/>
      <c r="E91" s="518"/>
      <c r="F91" s="517"/>
      <c r="G91" s="518"/>
      <c r="H91" s="518"/>
      <c r="I91" s="518"/>
      <c r="J91" s="518"/>
      <c r="K91" s="518"/>
    </row>
    <row r="92" spans="1:11">
      <c r="A92" s="509"/>
      <c r="B92" s="534"/>
      <c r="C92" s="544"/>
      <c r="D92" s="534"/>
      <c r="E92" s="518"/>
      <c r="F92" s="517"/>
      <c r="G92" s="518"/>
      <c r="H92" s="518"/>
      <c r="I92" s="518"/>
      <c r="J92" s="518"/>
      <c r="K92" s="518"/>
    </row>
    <row r="93" spans="1:11">
      <c r="A93" s="509"/>
      <c r="B93" s="534"/>
      <c r="C93" s="544"/>
      <c r="D93" s="534"/>
      <c r="E93" s="518"/>
      <c r="F93" s="517"/>
      <c r="G93" s="518"/>
      <c r="H93" s="518"/>
      <c r="I93" s="518"/>
      <c r="J93" s="518"/>
      <c r="K93" s="518"/>
    </row>
    <row r="94" spans="1:11">
      <c r="A94" s="509"/>
      <c r="B94" s="534"/>
      <c r="C94" s="544"/>
      <c r="D94" s="534"/>
      <c r="E94" s="518"/>
      <c r="F94" s="517"/>
      <c r="G94" s="518"/>
      <c r="H94" s="518"/>
      <c r="I94" s="518"/>
      <c r="J94" s="518"/>
      <c r="K94" s="518"/>
    </row>
    <row r="95" spans="1:11">
      <c r="A95" s="509"/>
      <c r="B95" s="534"/>
      <c r="C95" s="544"/>
      <c r="D95" s="534"/>
      <c r="E95" s="518"/>
      <c r="F95" s="517"/>
      <c r="G95" s="518"/>
      <c r="H95" s="518"/>
      <c r="I95" s="518"/>
      <c r="J95" s="518"/>
      <c r="K95" s="518"/>
    </row>
    <row r="96" spans="1:11">
      <c r="A96" s="509"/>
      <c r="B96" s="534"/>
      <c r="C96" s="544"/>
      <c r="D96" s="534"/>
      <c r="E96" s="518"/>
      <c r="F96" s="517"/>
      <c r="G96" s="518"/>
      <c r="H96" s="518"/>
      <c r="I96" s="518"/>
      <c r="J96" s="518"/>
      <c r="K96" s="518"/>
    </row>
    <row r="97" spans="1:11">
      <c r="A97" s="509"/>
      <c r="B97" s="534"/>
      <c r="C97" s="544"/>
      <c r="D97" s="534"/>
      <c r="E97" s="518"/>
      <c r="F97" s="517"/>
      <c r="G97" s="518"/>
      <c r="H97" s="518"/>
      <c r="I97" s="518"/>
      <c r="J97" s="518"/>
      <c r="K97" s="518"/>
    </row>
    <row r="98" spans="1:11">
      <c r="A98" s="509"/>
      <c r="B98" s="534"/>
      <c r="C98" s="544"/>
      <c r="D98" s="534"/>
      <c r="E98" s="518"/>
      <c r="F98" s="517"/>
      <c r="G98" s="518"/>
      <c r="H98" s="518"/>
      <c r="I98" s="518"/>
      <c r="J98" s="518"/>
      <c r="K98" s="518"/>
    </row>
    <row r="99" spans="1:11">
      <c r="A99" s="509"/>
      <c r="B99" s="534"/>
      <c r="C99" s="544"/>
      <c r="D99" s="534"/>
      <c r="E99" s="518"/>
      <c r="F99" s="517"/>
      <c r="G99" s="518"/>
      <c r="H99" s="518"/>
      <c r="I99" s="518"/>
      <c r="J99" s="518"/>
      <c r="K99" s="518"/>
    </row>
    <row r="100" spans="1:11">
      <c r="A100" s="509"/>
      <c r="B100" s="534"/>
      <c r="C100" s="544"/>
      <c r="D100" s="534"/>
      <c r="E100" s="518"/>
      <c r="F100" s="517"/>
      <c r="G100" s="518"/>
      <c r="H100" s="518"/>
      <c r="I100" s="518"/>
      <c r="J100" s="518"/>
      <c r="K100" s="518"/>
    </row>
    <row r="101" spans="1:11">
      <c r="A101" s="509"/>
      <c r="B101" s="534"/>
      <c r="C101" s="544"/>
      <c r="D101" s="534"/>
      <c r="E101" s="518"/>
      <c r="F101" s="517"/>
      <c r="G101" s="518"/>
      <c r="H101" s="518"/>
      <c r="I101" s="518"/>
      <c r="J101" s="518"/>
      <c r="K101" s="518"/>
    </row>
    <row r="102" spans="1:11">
      <c r="A102" s="509"/>
      <c r="B102" s="534"/>
      <c r="C102" s="544"/>
      <c r="D102" s="534"/>
      <c r="E102" s="518"/>
      <c r="F102" s="517"/>
      <c r="G102" s="518"/>
      <c r="H102" s="518"/>
      <c r="I102" s="518"/>
      <c r="J102" s="518"/>
      <c r="K102" s="518"/>
    </row>
    <row r="103" spans="1:11">
      <c r="A103" s="509"/>
      <c r="B103" s="534"/>
      <c r="C103" s="544"/>
      <c r="D103" s="534"/>
      <c r="E103" s="518"/>
      <c r="F103" s="517"/>
      <c r="G103" s="518"/>
      <c r="H103" s="518"/>
      <c r="I103" s="518"/>
      <c r="J103" s="518"/>
      <c r="K103" s="518"/>
    </row>
    <row r="104" spans="1:11">
      <c r="A104" s="509"/>
      <c r="B104" s="534"/>
      <c r="C104" s="544"/>
      <c r="D104" s="534"/>
      <c r="E104" s="518"/>
      <c r="F104" s="517"/>
      <c r="G104" s="518"/>
      <c r="H104" s="518"/>
      <c r="I104" s="518"/>
      <c r="J104" s="518"/>
      <c r="K104" s="518"/>
    </row>
    <row r="105" spans="1:11">
      <c r="A105" s="509"/>
      <c r="B105" s="534"/>
      <c r="C105" s="544"/>
      <c r="D105" s="534"/>
      <c r="E105" s="518"/>
      <c r="F105" s="517"/>
      <c r="G105" s="518"/>
      <c r="H105" s="518"/>
      <c r="I105" s="518"/>
      <c r="J105" s="518"/>
      <c r="K105" s="518"/>
    </row>
    <row r="106" spans="1:11">
      <c r="A106" s="509"/>
      <c r="B106" s="534"/>
      <c r="C106" s="544"/>
      <c r="D106" s="534"/>
      <c r="E106" s="518"/>
      <c r="F106" s="517"/>
      <c r="G106" s="518"/>
      <c r="H106" s="518"/>
      <c r="I106" s="518"/>
      <c r="J106" s="518"/>
      <c r="K106" s="518"/>
    </row>
    <row r="107" spans="1:11">
      <c r="A107" s="509"/>
      <c r="B107" s="534"/>
      <c r="C107" s="544"/>
      <c r="D107" s="534"/>
      <c r="E107" s="518"/>
      <c r="F107" s="517"/>
      <c r="G107" s="518"/>
      <c r="H107" s="518"/>
      <c r="I107" s="518"/>
      <c r="J107" s="518"/>
      <c r="K107" s="518"/>
    </row>
    <row r="108" spans="1:11">
      <c r="A108" s="509"/>
      <c r="B108" s="534"/>
      <c r="C108" s="544"/>
      <c r="D108" s="534"/>
      <c r="E108" s="518"/>
      <c r="F108" s="517"/>
      <c r="G108" s="518"/>
      <c r="H108" s="518"/>
      <c r="I108" s="518"/>
      <c r="J108" s="518"/>
      <c r="K108" s="518"/>
    </row>
    <row r="109" spans="1:11">
      <c r="A109" s="509"/>
      <c r="B109" s="534"/>
      <c r="C109" s="544"/>
      <c r="D109" s="534"/>
      <c r="E109" s="518"/>
      <c r="F109" s="517"/>
      <c r="G109" s="518"/>
      <c r="H109" s="518"/>
      <c r="I109" s="518"/>
      <c r="J109" s="518"/>
      <c r="K109" s="518"/>
    </row>
    <row r="110" spans="1:11">
      <c r="A110" s="509"/>
      <c r="B110" s="534"/>
      <c r="C110" s="544"/>
      <c r="D110" s="534"/>
      <c r="E110" s="518"/>
      <c r="F110" s="517"/>
      <c r="G110" s="518"/>
      <c r="H110" s="518"/>
      <c r="I110" s="518"/>
      <c r="J110" s="518"/>
      <c r="K110" s="518"/>
    </row>
    <row r="111" spans="1:11">
      <c r="A111" s="509"/>
      <c r="B111" s="534"/>
      <c r="C111" s="544"/>
      <c r="D111" s="534"/>
      <c r="E111" s="518"/>
      <c r="F111" s="517"/>
      <c r="G111" s="518"/>
      <c r="H111" s="518"/>
      <c r="I111" s="518"/>
      <c r="J111" s="518"/>
      <c r="K111" s="518"/>
    </row>
    <row r="112" spans="1:11">
      <c r="A112" s="509"/>
      <c r="B112" s="534"/>
      <c r="C112" s="544"/>
      <c r="D112" s="534"/>
      <c r="E112" s="518"/>
      <c r="F112" s="517"/>
      <c r="G112" s="518"/>
      <c r="H112" s="518"/>
      <c r="I112" s="518"/>
      <c r="J112" s="518"/>
      <c r="K112" s="518"/>
    </row>
    <row r="113" spans="1:11">
      <c r="A113" s="509"/>
      <c r="B113" s="534"/>
      <c r="C113" s="544"/>
      <c r="D113" s="534"/>
      <c r="E113" s="518"/>
      <c r="F113" s="517"/>
      <c r="G113" s="518"/>
      <c r="H113" s="518"/>
      <c r="I113" s="518"/>
      <c r="J113" s="518"/>
      <c r="K113" s="518"/>
    </row>
    <row r="114" spans="1:11">
      <c r="A114" s="509"/>
      <c r="B114" s="534"/>
      <c r="C114" s="544"/>
      <c r="D114" s="534"/>
      <c r="E114" s="518"/>
      <c r="F114" s="517"/>
      <c r="G114" s="518"/>
      <c r="H114" s="518"/>
      <c r="I114" s="518"/>
      <c r="J114" s="518"/>
      <c r="K114" s="518"/>
    </row>
    <row r="115" spans="1:11">
      <c r="A115" s="509"/>
      <c r="B115" s="534"/>
      <c r="C115" s="544"/>
      <c r="D115" s="534"/>
      <c r="E115" s="518"/>
      <c r="F115" s="517"/>
      <c r="G115" s="518"/>
      <c r="H115" s="518"/>
      <c r="I115" s="518"/>
      <c r="J115" s="518"/>
      <c r="K115" s="518"/>
    </row>
    <row r="116" spans="1:11">
      <c r="A116" s="509"/>
      <c r="B116" s="534"/>
      <c r="C116" s="544"/>
      <c r="D116" s="534"/>
      <c r="E116" s="518"/>
      <c r="F116" s="517"/>
      <c r="G116" s="518"/>
      <c r="H116" s="518"/>
      <c r="I116" s="518"/>
      <c r="J116" s="518"/>
      <c r="K116" s="518"/>
    </row>
    <row r="117" spans="1:11">
      <c r="A117" s="509"/>
      <c r="B117" s="534"/>
      <c r="C117" s="544"/>
      <c r="D117" s="534"/>
      <c r="E117" s="518"/>
      <c r="F117" s="517"/>
      <c r="G117" s="518"/>
      <c r="H117" s="518"/>
      <c r="I117" s="518"/>
      <c r="J117" s="518"/>
      <c r="K117" s="518"/>
    </row>
    <row r="118" spans="1:11">
      <c r="A118" s="509"/>
      <c r="B118" s="534"/>
      <c r="C118" s="544"/>
      <c r="D118" s="534"/>
      <c r="E118" s="518"/>
      <c r="F118" s="517"/>
      <c r="G118" s="518"/>
      <c r="H118" s="518"/>
      <c r="I118" s="518"/>
      <c r="J118" s="518"/>
      <c r="K118" s="518"/>
    </row>
    <row r="119" spans="1:11">
      <c r="A119" s="509"/>
      <c r="B119" s="534"/>
      <c r="C119" s="544"/>
      <c r="D119" s="534"/>
      <c r="E119" s="518"/>
      <c r="F119" s="517"/>
      <c r="G119" s="518"/>
      <c r="H119" s="518"/>
      <c r="I119" s="518"/>
      <c r="J119" s="518"/>
      <c r="K119" s="518"/>
    </row>
    <row r="120" spans="1:11">
      <c r="A120" s="509"/>
      <c r="B120" s="534"/>
      <c r="C120" s="544"/>
      <c r="D120" s="534"/>
      <c r="E120" s="518"/>
      <c r="F120" s="517"/>
      <c r="G120" s="518"/>
      <c r="H120" s="518"/>
      <c r="I120" s="518"/>
      <c r="J120" s="518"/>
      <c r="K120" s="518"/>
    </row>
    <row r="121" spans="1:11">
      <c r="A121" s="509"/>
      <c r="B121" s="534"/>
      <c r="C121" s="544"/>
      <c r="D121" s="534"/>
      <c r="E121" s="518"/>
      <c r="F121" s="517"/>
      <c r="G121" s="518"/>
      <c r="H121" s="518"/>
      <c r="I121" s="518"/>
      <c r="J121" s="518"/>
      <c r="K121" s="518"/>
    </row>
    <row r="122" spans="1:11">
      <c r="A122" s="509"/>
      <c r="B122" s="534"/>
      <c r="C122" s="544"/>
      <c r="D122" s="534"/>
      <c r="E122" s="518"/>
      <c r="F122" s="517"/>
      <c r="G122" s="518"/>
      <c r="H122" s="518"/>
      <c r="I122" s="518"/>
      <c r="J122" s="518"/>
      <c r="K122" s="518"/>
    </row>
    <row r="123" spans="1:11">
      <c r="A123" s="509"/>
      <c r="B123" s="534"/>
      <c r="C123" s="544"/>
      <c r="D123" s="534"/>
      <c r="E123" s="518"/>
      <c r="F123" s="517"/>
      <c r="G123" s="518"/>
      <c r="H123" s="518"/>
      <c r="I123" s="518"/>
      <c r="J123" s="518"/>
      <c r="K123" s="518"/>
    </row>
    <row r="124" spans="1:11">
      <c r="A124" s="509"/>
      <c r="B124" s="534"/>
      <c r="C124" s="544"/>
      <c r="D124" s="534"/>
      <c r="E124" s="518"/>
      <c r="F124" s="517"/>
      <c r="G124" s="518"/>
      <c r="H124" s="518"/>
      <c r="I124" s="518"/>
      <c r="J124" s="518"/>
      <c r="K124" s="518"/>
    </row>
    <row r="125" spans="1:11">
      <c r="B125" s="517"/>
      <c r="C125" s="518"/>
      <c r="D125" s="517"/>
      <c r="E125" s="518"/>
      <c r="F125" s="517"/>
      <c r="G125" s="518"/>
      <c r="H125" s="518"/>
      <c r="I125" s="518"/>
      <c r="J125" s="518"/>
      <c r="K125" s="518"/>
    </row>
    <row r="126" spans="1:11">
      <c r="B126" s="517"/>
      <c r="C126" s="518"/>
      <c r="D126" s="517"/>
      <c r="E126" s="518"/>
      <c r="F126" s="517"/>
      <c r="G126" s="518"/>
      <c r="H126" s="518"/>
      <c r="I126" s="518"/>
      <c r="J126" s="518"/>
      <c r="K126" s="518"/>
    </row>
    <row r="127" spans="1:11">
      <c r="B127" s="517"/>
      <c r="C127" s="518"/>
      <c r="D127" s="517"/>
      <c r="E127" s="518"/>
      <c r="F127" s="517"/>
      <c r="G127" s="518"/>
      <c r="H127" s="518"/>
      <c r="I127" s="518"/>
      <c r="J127" s="518"/>
      <c r="K127" s="518"/>
    </row>
    <row r="128" spans="1:11">
      <c r="B128" s="517"/>
      <c r="C128" s="518"/>
      <c r="D128" s="517"/>
      <c r="E128" s="518"/>
      <c r="F128" s="517"/>
      <c r="G128" s="518"/>
      <c r="H128" s="518"/>
      <c r="I128" s="518"/>
      <c r="J128" s="518"/>
      <c r="K128" s="518"/>
    </row>
    <row r="129" spans="2:11">
      <c r="B129" s="517"/>
      <c r="C129" s="518"/>
      <c r="D129" s="517"/>
      <c r="E129" s="518"/>
      <c r="F129" s="517"/>
      <c r="G129" s="518"/>
      <c r="H129" s="518"/>
      <c r="I129" s="518"/>
      <c r="J129" s="518"/>
      <c r="K129" s="518"/>
    </row>
    <row r="130" spans="2:11">
      <c r="B130" s="517"/>
      <c r="C130" s="518"/>
      <c r="D130" s="517"/>
      <c r="E130" s="518"/>
      <c r="F130" s="517"/>
      <c r="G130" s="518"/>
      <c r="H130" s="518"/>
      <c r="I130" s="518"/>
      <c r="J130" s="518"/>
      <c r="K130" s="518"/>
    </row>
    <row r="131" spans="2:11">
      <c r="B131" s="517"/>
      <c r="C131" s="518"/>
      <c r="D131" s="517"/>
      <c r="E131" s="518"/>
      <c r="F131" s="517"/>
      <c r="G131" s="518"/>
      <c r="H131" s="518"/>
      <c r="I131" s="518"/>
      <c r="J131" s="518"/>
      <c r="K131" s="518"/>
    </row>
    <row r="132" spans="2:11">
      <c r="B132" s="517"/>
      <c r="C132" s="518"/>
      <c r="D132" s="517"/>
      <c r="E132" s="518"/>
      <c r="F132" s="517"/>
      <c r="G132" s="518"/>
      <c r="H132" s="518"/>
      <c r="I132" s="518"/>
      <c r="J132" s="518"/>
      <c r="K132" s="518"/>
    </row>
    <row r="133" spans="2:11">
      <c r="B133" s="517"/>
      <c r="C133" s="518"/>
      <c r="D133" s="517"/>
      <c r="E133" s="518"/>
      <c r="F133" s="517"/>
      <c r="G133" s="518"/>
      <c r="H133" s="518"/>
      <c r="I133" s="518"/>
      <c r="J133" s="518"/>
      <c r="K133" s="518"/>
    </row>
    <row r="134" spans="2:11">
      <c r="B134" s="517"/>
      <c r="C134" s="518"/>
      <c r="D134" s="517"/>
      <c r="E134" s="518"/>
      <c r="F134" s="517"/>
      <c r="G134" s="518"/>
      <c r="H134" s="518"/>
      <c r="I134" s="518"/>
      <c r="J134" s="518"/>
      <c r="K134" s="518"/>
    </row>
    <row r="135" spans="2:11">
      <c r="B135" s="517"/>
      <c r="C135" s="518"/>
      <c r="D135" s="517"/>
      <c r="E135" s="518"/>
      <c r="F135" s="517"/>
      <c r="G135" s="518"/>
      <c r="H135" s="518"/>
      <c r="I135" s="518"/>
      <c r="J135" s="518"/>
      <c r="K135" s="518"/>
    </row>
    <row r="136" spans="2:11">
      <c r="B136" s="517"/>
      <c r="C136" s="518"/>
      <c r="D136" s="517"/>
      <c r="E136" s="518"/>
      <c r="F136" s="517"/>
      <c r="G136" s="518"/>
      <c r="H136" s="518"/>
      <c r="I136" s="518"/>
      <c r="J136" s="518"/>
      <c r="K136" s="518"/>
    </row>
    <row r="137" spans="2:11">
      <c r="B137" s="517"/>
      <c r="C137" s="518"/>
      <c r="D137" s="517"/>
      <c r="E137" s="518"/>
      <c r="F137" s="517"/>
      <c r="G137" s="518"/>
      <c r="H137" s="518"/>
      <c r="I137" s="518"/>
      <c r="J137" s="518"/>
      <c r="K137" s="518"/>
    </row>
    <row r="138" spans="2:11">
      <c r="B138" s="517"/>
      <c r="C138" s="518"/>
      <c r="D138" s="517"/>
      <c r="E138" s="518"/>
      <c r="F138" s="517"/>
      <c r="G138" s="518"/>
      <c r="H138" s="518"/>
      <c r="I138" s="518"/>
      <c r="J138" s="518"/>
      <c r="K138" s="518"/>
    </row>
    <row r="139" spans="2:11">
      <c r="B139" s="517"/>
      <c r="C139" s="518"/>
      <c r="D139" s="517"/>
      <c r="E139" s="518"/>
      <c r="F139" s="517"/>
      <c r="G139" s="518"/>
      <c r="H139" s="518"/>
      <c r="I139" s="518"/>
      <c r="J139" s="518"/>
      <c r="K139" s="518"/>
    </row>
    <row r="140" spans="2:11">
      <c r="B140" s="517"/>
      <c r="C140" s="518"/>
      <c r="D140" s="517"/>
      <c r="E140" s="518"/>
      <c r="F140" s="517"/>
      <c r="G140" s="518"/>
      <c r="H140" s="518"/>
      <c r="I140" s="518"/>
      <c r="J140" s="518"/>
      <c r="K140" s="518"/>
    </row>
    <row r="141" spans="2:11">
      <c r="B141" s="517"/>
      <c r="C141" s="518"/>
      <c r="D141" s="517"/>
      <c r="E141" s="518"/>
      <c r="F141" s="517"/>
      <c r="G141" s="518"/>
      <c r="H141" s="518"/>
      <c r="I141" s="518"/>
      <c r="J141" s="518"/>
      <c r="K141" s="518"/>
    </row>
  </sheetData>
  <pageMargins left="0.70833333333333304" right="0.196527777777778" top="3.9583333333333297E-2" bottom="3.9583333333333297E-2" header="0.511811023622047" footer="0.511811023622047"/>
  <pageSetup paperSize="9" scale="85" orientation="portrait" horizontalDpi="300" verticalDpi="30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B050"/>
  </sheetPr>
  <dimension ref="A1:K116"/>
  <sheetViews>
    <sheetView zoomScale="90" zoomScaleNormal="90" workbookViewId="0">
      <selection activeCell="C1" sqref="C1"/>
    </sheetView>
  </sheetViews>
  <sheetFormatPr baseColWidth="10" defaultColWidth="11.42578125" defaultRowHeight="15"/>
  <cols>
    <col min="1" max="1" width="30.85546875" style="507" customWidth="1"/>
    <col min="2" max="2" width="26.140625" style="507" customWidth="1"/>
    <col min="3" max="11" width="14.7109375" style="507" customWidth="1"/>
    <col min="12" max="16384" width="11.42578125" style="507"/>
  </cols>
  <sheetData>
    <row r="1" spans="1:11" s="20" customFormat="1" ht="70.5" customHeight="1"/>
    <row r="2" spans="1:11">
      <c r="A2" s="514" t="s">
        <v>2611</v>
      </c>
      <c r="B2" s="509"/>
      <c r="C2" s="509"/>
      <c r="D2" s="509"/>
      <c r="E2" s="509"/>
      <c r="F2" s="509"/>
      <c r="G2" s="509"/>
      <c r="H2" s="509"/>
    </row>
    <row r="3" spans="1:11">
      <c r="A3" s="509"/>
      <c r="B3" s="509"/>
      <c r="C3" s="509"/>
      <c r="D3" s="509"/>
      <c r="E3" s="509"/>
      <c r="F3" s="509"/>
      <c r="G3" s="509"/>
      <c r="H3" s="509"/>
    </row>
    <row r="4" spans="1:11" ht="15" customHeight="1">
      <c r="A4" s="903" t="s">
        <v>2612</v>
      </c>
      <c r="B4" s="903"/>
      <c r="C4" s="900" t="s">
        <v>2551</v>
      </c>
      <c r="D4" s="900"/>
      <c r="E4" s="900" t="s">
        <v>2554</v>
      </c>
      <c r="F4" s="900"/>
      <c r="G4" s="900" t="s">
        <v>1422</v>
      </c>
      <c r="H4" s="900"/>
      <c r="I4" s="518"/>
      <c r="J4" s="518"/>
      <c r="K4" s="518"/>
    </row>
    <row r="5" spans="1:11">
      <c r="A5" s="903"/>
      <c r="B5" s="903"/>
      <c r="C5" s="516" t="s">
        <v>2552</v>
      </c>
      <c r="D5" s="516" t="s">
        <v>2553</v>
      </c>
      <c r="E5" s="516" t="s">
        <v>2552</v>
      </c>
      <c r="F5" s="516" t="s">
        <v>2553</v>
      </c>
      <c r="G5" s="516" t="s">
        <v>2555</v>
      </c>
      <c r="H5" s="516" t="s">
        <v>2553</v>
      </c>
      <c r="I5" s="518"/>
      <c r="J5" s="518"/>
      <c r="K5" s="518"/>
    </row>
    <row r="6" spans="1:11" ht="15" customHeight="1">
      <c r="A6" s="901" t="s">
        <v>2613</v>
      </c>
      <c r="B6" s="519" t="s">
        <v>2614</v>
      </c>
      <c r="C6" s="531">
        <v>2</v>
      </c>
      <c r="D6" s="531">
        <v>185657</v>
      </c>
      <c r="E6" s="531">
        <v>1367</v>
      </c>
      <c r="F6" s="531">
        <v>26714619</v>
      </c>
      <c r="G6" s="532">
        <f t="shared" ref="G6:H10" si="0">C6+E6</f>
        <v>1369</v>
      </c>
      <c r="H6" s="532">
        <f t="shared" si="0"/>
        <v>26900276</v>
      </c>
      <c r="I6" s="518"/>
      <c r="J6" s="518"/>
      <c r="K6" s="518"/>
    </row>
    <row r="7" spans="1:11">
      <c r="A7" s="901"/>
      <c r="B7" s="526" t="s">
        <v>452</v>
      </c>
      <c r="C7" s="536">
        <f>SUM(C6)</f>
        <v>2</v>
      </c>
      <c r="D7" s="536">
        <f>SUM(D6)</f>
        <v>185657</v>
      </c>
      <c r="E7" s="536">
        <f>SUM(E6)</f>
        <v>1367</v>
      </c>
      <c r="F7" s="536">
        <f>SUM(F6)</f>
        <v>26714619</v>
      </c>
      <c r="G7" s="536">
        <f t="shared" si="0"/>
        <v>1369</v>
      </c>
      <c r="H7" s="536">
        <f t="shared" si="0"/>
        <v>26900276</v>
      </c>
      <c r="I7" s="518"/>
      <c r="J7" s="518"/>
      <c r="K7" s="518"/>
    </row>
    <row r="8" spans="1:11" ht="15" customHeight="1">
      <c r="A8" s="901" t="s">
        <v>2615</v>
      </c>
      <c r="B8" s="519" t="s">
        <v>2616</v>
      </c>
      <c r="C8" s="531">
        <v>2</v>
      </c>
      <c r="D8" s="531">
        <v>7556</v>
      </c>
      <c r="E8" s="531">
        <v>214</v>
      </c>
      <c r="F8" s="531">
        <v>5154357</v>
      </c>
      <c r="G8" s="532">
        <f t="shared" si="0"/>
        <v>216</v>
      </c>
      <c r="H8" s="532">
        <f t="shared" si="0"/>
        <v>5161913</v>
      </c>
      <c r="I8" s="518"/>
      <c r="J8" s="518"/>
      <c r="K8" s="518"/>
    </row>
    <row r="9" spans="1:11">
      <c r="A9" s="901"/>
      <c r="B9" s="526" t="s">
        <v>452</v>
      </c>
      <c r="C9" s="536">
        <f>SUM(C8)</f>
        <v>2</v>
      </c>
      <c r="D9" s="536">
        <f>SUM(D8)</f>
        <v>7556</v>
      </c>
      <c r="E9" s="536">
        <f>SUM(E8)</f>
        <v>214</v>
      </c>
      <c r="F9" s="536">
        <f>SUM(F8)</f>
        <v>5154357</v>
      </c>
      <c r="G9" s="536">
        <f t="shared" si="0"/>
        <v>216</v>
      </c>
      <c r="H9" s="536">
        <f t="shared" si="0"/>
        <v>5161913</v>
      </c>
      <c r="I9" s="518"/>
      <c r="J9" s="518"/>
      <c r="K9" s="518"/>
    </row>
    <row r="10" spans="1:11" ht="15" customHeight="1">
      <c r="A10" s="901" t="s">
        <v>2617</v>
      </c>
      <c r="B10" s="519" t="s">
        <v>2618</v>
      </c>
      <c r="C10" s="531">
        <v>13</v>
      </c>
      <c r="D10" s="531">
        <v>275127</v>
      </c>
      <c r="E10" s="531">
        <v>262</v>
      </c>
      <c r="F10" s="531">
        <v>2180607</v>
      </c>
      <c r="G10" s="551">
        <f t="shared" si="0"/>
        <v>275</v>
      </c>
      <c r="H10" s="532">
        <f t="shared" si="0"/>
        <v>2455734</v>
      </c>
      <c r="I10" s="518"/>
      <c r="J10" s="518"/>
      <c r="K10" s="518"/>
    </row>
    <row r="11" spans="1:11">
      <c r="A11" s="901"/>
      <c r="B11" s="519" t="s">
        <v>2619</v>
      </c>
      <c r="C11" s="531">
        <v>0</v>
      </c>
      <c r="D11" s="531">
        <v>0</v>
      </c>
      <c r="E11" s="531">
        <v>0</v>
      </c>
      <c r="F11" s="531">
        <v>0</v>
      </c>
      <c r="G11" s="532">
        <v>0</v>
      </c>
      <c r="H11" s="532">
        <f t="shared" ref="H11:H27" si="1">D11+F11</f>
        <v>0</v>
      </c>
      <c r="I11" s="518"/>
      <c r="J11" s="518"/>
      <c r="K11" s="518"/>
    </row>
    <row r="12" spans="1:11">
      <c r="A12" s="901"/>
      <c r="B12" s="526" t="s">
        <v>452</v>
      </c>
      <c r="C12" s="536">
        <f>SUM(C10:C11)</f>
        <v>13</v>
      </c>
      <c r="D12" s="536">
        <f>SUM(D10:D11)</f>
        <v>275127</v>
      </c>
      <c r="E12" s="536">
        <f>SUM(E10:E11)</f>
        <v>262</v>
      </c>
      <c r="F12" s="536">
        <f>SUM(F10:F11)</f>
        <v>2180607</v>
      </c>
      <c r="G12" s="536">
        <f t="shared" ref="G12:G27" si="2">C12+E12</f>
        <v>275</v>
      </c>
      <c r="H12" s="536">
        <f t="shared" si="1"/>
        <v>2455734</v>
      </c>
      <c r="I12" s="518"/>
      <c r="J12" s="518"/>
      <c r="K12" s="518"/>
    </row>
    <row r="13" spans="1:11" ht="15" customHeight="1">
      <c r="A13" s="901" t="s">
        <v>2620</v>
      </c>
      <c r="B13" s="519" t="s">
        <v>2621</v>
      </c>
      <c r="C13" s="531">
        <v>0</v>
      </c>
      <c r="D13" s="531">
        <v>0</v>
      </c>
      <c r="E13" s="531">
        <v>0</v>
      </c>
      <c r="F13" s="531">
        <v>0</v>
      </c>
      <c r="G13" s="532">
        <f t="shared" si="2"/>
        <v>0</v>
      </c>
      <c r="H13" s="532">
        <f t="shared" si="1"/>
        <v>0</v>
      </c>
      <c r="I13" s="518"/>
      <c r="J13" s="518"/>
      <c r="K13" s="518"/>
    </row>
    <row r="14" spans="1:11">
      <c r="A14" s="901"/>
      <c r="B14" s="519" t="s">
        <v>2622</v>
      </c>
      <c r="C14" s="531">
        <v>0</v>
      </c>
      <c r="D14" s="531">
        <v>0</v>
      </c>
      <c r="E14" s="531">
        <v>3</v>
      </c>
      <c r="F14" s="531">
        <v>33516</v>
      </c>
      <c r="G14" s="532">
        <f t="shared" si="2"/>
        <v>3</v>
      </c>
      <c r="H14" s="532">
        <f t="shared" si="1"/>
        <v>33516</v>
      </c>
      <c r="I14" s="518"/>
      <c r="J14" s="518"/>
      <c r="K14" s="518"/>
    </row>
    <row r="15" spans="1:11">
      <c r="A15" s="901"/>
      <c r="B15" s="519" t="s">
        <v>2623</v>
      </c>
      <c r="C15" s="531">
        <v>16</v>
      </c>
      <c r="D15" s="531">
        <v>455479</v>
      </c>
      <c r="E15" s="531">
        <v>167</v>
      </c>
      <c r="F15" s="531">
        <v>4441717</v>
      </c>
      <c r="G15" s="532">
        <f t="shared" si="2"/>
        <v>183</v>
      </c>
      <c r="H15" s="532">
        <f t="shared" si="1"/>
        <v>4897196</v>
      </c>
      <c r="I15" s="518"/>
      <c r="J15" s="518"/>
      <c r="K15" s="518"/>
    </row>
    <row r="16" spans="1:11">
      <c r="A16" s="901"/>
      <c r="B16" s="526" t="s">
        <v>452</v>
      </c>
      <c r="C16" s="536">
        <f>SUM(C13:C15)</f>
        <v>16</v>
      </c>
      <c r="D16" s="536">
        <f>SUM(D13:D15)</f>
        <v>455479</v>
      </c>
      <c r="E16" s="536">
        <f>SUM(E13:E15)</f>
        <v>170</v>
      </c>
      <c r="F16" s="536">
        <f>SUM(F13:F15)</f>
        <v>4475233</v>
      </c>
      <c r="G16" s="536">
        <f t="shared" si="2"/>
        <v>186</v>
      </c>
      <c r="H16" s="536">
        <f t="shared" si="1"/>
        <v>4930712</v>
      </c>
      <c r="I16" s="518"/>
      <c r="J16" s="518"/>
      <c r="K16" s="518"/>
    </row>
    <row r="17" spans="1:11" ht="15" customHeight="1">
      <c r="A17" s="901" t="s">
        <v>2624</v>
      </c>
      <c r="B17" s="519" t="s">
        <v>2625</v>
      </c>
      <c r="C17" s="531">
        <v>5</v>
      </c>
      <c r="D17" s="531">
        <v>359</v>
      </c>
      <c r="E17" s="531">
        <v>14</v>
      </c>
      <c r="F17" s="531">
        <v>32419</v>
      </c>
      <c r="G17" s="532">
        <f t="shared" si="2"/>
        <v>19</v>
      </c>
      <c r="H17" s="532">
        <f t="shared" si="1"/>
        <v>32778</v>
      </c>
      <c r="I17" s="518"/>
      <c r="J17" s="518"/>
      <c r="K17" s="518"/>
    </row>
    <row r="18" spans="1:11">
      <c r="A18" s="901"/>
      <c r="B18" s="519" t="s">
        <v>2626</v>
      </c>
      <c r="C18" s="531">
        <v>0</v>
      </c>
      <c r="D18" s="531">
        <v>0</v>
      </c>
      <c r="E18" s="531">
        <v>0</v>
      </c>
      <c r="F18" s="531">
        <v>0</v>
      </c>
      <c r="G18" s="532">
        <f t="shared" si="2"/>
        <v>0</v>
      </c>
      <c r="H18" s="532">
        <f t="shared" si="1"/>
        <v>0</v>
      </c>
      <c r="I18" s="518"/>
      <c r="J18" s="518"/>
      <c r="K18" s="518"/>
    </row>
    <row r="19" spans="1:11">
      <c r="A19" s="901"/>
      <c r="B19" s="519" t="s">
        <v>2627</v>
      </c>
      <c r="C19" s="531">
        <v>0</v>
      </c>
      <c r="D19" s="531">
        <v>0</v>
      </c>
      <c r="E19" s="531">
        <v>0</v>
      </c>
      <c r="F19" s="531">
        <v>0</v>
      </c>
      <c r="G19" s="532">
        <f t="shared" si="2"/>
        <v>0</v>
      </c>
      <c r="H19" s="532">
        <f t="shared" si="1"/>
        <v>0</v>
      </c>
      <c r="I19" s="518"/>
      <c r="J19" s="518"/>
      <c r="K19" s="518"/>
    </row>
    <row r="20" spans="1:11">
      <c r="A20" s="901"/>
      <c r="B20" s="526" t="s">
        <v>452</v>
      </c>
      <c r="C20" s="536">
        <f>SUM(C17:C19)</f>
        <v>5</v>
      </c>
      <c r="D20" s="536">
        <f>SUM(D17:D19)</f>
        <v>359</v>
      </c>
      <c r="E20" s="536">
        <f>SUM(E17:E19)</f>
        <v>14</v>
      </c>
      <c r="F20" s="536">
        <f>SUM(F17:F19)</f>
        <v>32419</v>
      </c>
      <c r="G20" s="536">
        <f t="shared" si="2"/>
        <v>19</v>
      </c>
      <c r="H20" s="536">
        <f t="shared" si="1"/>
        <v>32778</v>
      </c>
      <c r="I20" s="518"/>
      <c r="J20" s="518"/>
      <c r="K20" s="518"/>
    </row>
    <row r="21" spans="1:11" ht="15" customHeight="1">
      <c r="A21" s="901" t="s">
        <v>2628</v>
      </c>
      <c r="B21" s="519" t="s">
        <v>2629</v>
      </c>
      <c r="C21" s="531">
        <v>0</v>
      </c>
      <c r="D21" s="531">
        <v>0</v>
      </c>
      <c r="E21" s="531">
        <v>157</v>
      </c>
      <c r="F21" s="531">
        <v>1443356</v>
      </c>
      <c r="G21" s="532">
        <f t="shared" si="2"/>
        <v>157</v>
      </c>
      <c r="H21" s="532">
        <f t="shared" si="1"/>
        <v>1443356</v>
      </c>
      <c r="I21" s="518"/>
      <c r="J21" s="518"/>
      <c r="K21" s="518"/>
    </row>
    <row r="22" spans="1:11">
      <c r="A22" s="901"/>
      <c r="B22" s="526" t="s">
        <v>452</v>
      </c>
      <c r="C22" s="536">
        <f>SUM(C21)</f>
        <v>0</v>
      </c>
      <c r="D22" s="536">
        <f>SUM(D21)</f>
        <v>0</v>
      </c>
      <c r="E22" s="536">
        <f>SUM(E21)</f>
        <v>157</v>
      </c>
      <c r="F22" s="536">
        <f>SUM(F21)</f>
        <v>1443356</v>
      </c>
      <c r="G22" s="536">
        <f t="shared" si="2"/>
        <v>157</v>
      </c>
      <c r="H22" s="536">
        <f t="shared" si="1"/>
        <v>1443356</v>
      </c>
      <c r="I22" s="518"/>
      <c r="J22" s="518"/>
      <c r="K22" s="518"/>
    </row>
    <row r="23" spans="1:11" ht="15" customHeight="1">
      <c r="A23" s="901" t="s">
        <v>2630</v>
      </c>
      <c r="B23" s="519" t="s">
        <v>2631</v>
      </c>
      <c r="C23" s="531">
        <v>0</v>
      </c>
      <c r="D23" s="531">
        <v>0</v>
      </c>
      <c r="E23" s="531">
        <v>11</v>
      </c>
      <c r="F23" s="531">
        <v>1948</v>
      </c>
      <c r="G23" s="532">
        <f t="shared" si="2"/>
        <v>11</v>
      </c>
      <c r="H23" s="532">
        <f t="shared" si="1"/>
        <v>1948</v>
      </c>
      <c r="I23" s="518"/>
      <c r="J23" s="518"/>
      <c r="K23" s="518"/>
    </row>
    <row r="24" spans="1:11">
      <c r="A24" s="901"/>
      <c r="B24" s="519" t="s">
        <v>2632</v>
      </c>
      <c r="C24" s="531">
        <v>2</v>
      </c>
      <c r="D24" s="531">
        <v>260</v>
      </c>
      <c r="E24" s="531">
        <v>24</v>
      </c>
      <c r="F24" s="531">
        <v>409011</v>
      </c>
      <c r="G24" s="532">
        <f t="shared" si="2"/>
        <v>26</v>
      </c>
      <c r="H24" s="532">
        <f t="shared" si="1"/>
        <v>409271</v>
      </c>
      <c r="I24" s="518"/>
      <c r="J24" s="518"/>
      <c r="K24" s="518"/>
    </row>
    <row r="25" spans="1:11">
      <c r="A25" s="901"/>
      <c r="B25" s="519" t="s">
        <v>2633</v>
      </c>
      <c r="C25" s="531">
        <v>0</v>
      </c>
      <c r="D25" s="531">
        <v>0</v>
      </c>
      <c r="E25" s="531">
        <v>0</v>
      </c>
      <c r="F25" s="531">
        <v>0</v>
      </c>
      <c r="G25" s="532">
        <f t="shared" si="2"/>
        <v>0</v>
      </c>
      <c r="H25" s="532">
        <f t="shared" si="1"/>
        <v>0</v>
      </c>
      <c r="I25" s="518"/>
      <c r="J25" s="518"/>
      <c r="K25" s="518"/>
    </row>
    <row r="26" spans="1:11">
      <c r="A26" s="901"/>
      <c r="B26" s="526" t="s">
        <v>452</v>
      </c>
      <c r="C26" s="536">
        <f>SUM(C23:C25)</f>
        <v>2</v>
      </c>
      <c r="D26" s="536">
        <f>SUM(D23:D25)</f>
        <v>260</v>
      </c>
      <c r="E26" s="536">
        <f>SUM(E23:E25)</f>
        <v>35</v>
      </c>
      <c r="F26" s="536">
        <f>SUM(F23:F25)</f>
        <v>410959</v>
      </c>
      <c r="G26" s="536">
        <f t="shared" si="2"/>
        <v>37</v>
      </c>
      <c r="H26" s="536">
        <f t="shared" si="1"/>
        <v>411219</v>
      </c>
      <c r="I26" s="518"/>
      <c r="J26" s="518"/>
      <c r="K26" s="518"/>
    </row>
    <row r="27" spans="1:11">
      <c r="A27" s="529" t="s">
        <v>452</v>
      </c>
      <c r="B27" s="537"/>
      <c r="C27" s="536">
        <f>C7+C9+C12+C16+C20+C22+C26</f>
        <v>40</v>
      </c>
      <c r="D27" s="536">
        <f>D7+D9+D12+D16+D20+D22+D26</f>
        <v>924438</v>
      </c>
      <c r="E27" s="536">
        <f>E7+E9+E12+E16+E20+E22+E26</f>
        <v>2219</v>
      </c>
      <c r="F27" s="536">
        <f>F7+F9+F12+F16+F20+F22+F26</f>
        <v>40411550</v>
      </c>
      <c r="G27" s="536">
        <f t="shared" si="2"/>
        <v>2259</v>
      </c>
      <c r="H27" s="536">
        <f t="shared" si="1"/>
        <v>41335988</v>
      </c>
      <c r="I27" s="518"/>
      <c r="J27" s="518"/>
      <c r="K27" s="518"/>
    </row>
    <row r="28" spans="1:11">
      <c r="B28" s="517"/>
      <c r="C28" s="518"/>
      <c r="D28" s="517"/>
      <c r="E28" s="518"/>
      <c r="F28" s="517"/>
      <c r="G28" s="518"/>
      <c r="H28" s="518"/>
      <c r="I28" s="518"/>
      <c r="J28" s="518"/>
      <c r="K28" s="518"/>
    </row>
    <row r="29" spans="1:11">
      <c r="B29" s="517"/>
      <c r="C29" s="518"/>
      <c r="D29" s="517"/>
      <c r="E29" s="518"/>
      <c r="F29" s="517"/>
      <c r="G29" s="518"/>
      <c r="H29" s="518"/>
      <c r="I29" s="518"/>
      <c r="J29" s="518"/>
      <c r="K29" s="518"/>
    </row>
    <row r="30" spans="1:11">
      <c r="B30" s="517"/>
      <c r="C30" s="518"/>
      <c r="D30" s="517"/>
      <c r="E30" s="518"/>
      <c r="F30" s="517"/>
      <c r="G30" s="518"/>
      <c r="H30" s="518"/>
      <c r="I30" s="518"/>
      <c r="J30" s="518"/>
      <c r="K30" s="518"/>
    </row>
    <row r="31" spans="1:11">
      <c r="B31" s="517"/>
      <c r="C31" s="518"/>
      <c r="D31" s="517"/>
      <c r="E31" s="518"/>
      <c r="F31" s="517"/>
      <c r="G31" s="518"/>
      <c r="H31" s="518"/>
      <c r="I31" s="518"/>
      <c r="J31" s="518"/>
      <c r="K31" s="518"/>
    </row>
    <row r="32" spans="1:11">
      <c r="B32" s="517"/>
      <c r="C32" s="518"/>
      <c r="D32" s="517"/>
      <c r="E32" s="518"/>
      <c r="F32" s="517"/>
      <c r="G32" s="518"/>
      <c r="H32" s="518"/>
      <c r="I32" s="518"/>
      <c r="J32" s="518"/>
      <c r="K32" s="518"/>
    </row>
    <row r="33" spans="2:11">
      <c r="B33" s="517"/>
      <c r="C33" s="518"/>
      <c r="D33" s="517"/>
      <c r="E33" s="518"/>
      <c r="F33" s="517"/>
      <c r="G33" s="518"/>
      <c r="H33" s="518"/>
      <c r="I33" s="518"/>
      <c r="J33" s="518"/>
      <c r="K33" s="518"/>
    </row>
    <row r="34" spans="2:11">
      <c r="B34" s="517"/>
      <c r="C34" s="518"/>
      <c r="D34" s="517"/>
      <c r="E34" s="518"/>
      <c r="F34" s="517"/>
      <c r="G34" s="518"/>
      <c r="H34" s="518"/>
      <c r="I34" s="518"/>
      <c r="J34" s="518"/>
      <c r="K34" s="518"/>
    </row>
    <row r="35" spans="2:11">
      <c r="B35" s="517"/>
      <c r="C35" s="518"/>
      <c r="D35" s="517"/>
      <c r="E35" s="518"/>
      <c r="F35" s="517"/>
      <c r="G35" s="518"/>
      <c r="H35" s="518"/>
      <c r="I35" s="518"/>
      <c r="J35" s="518"/>
      <c r="K35" s="518"/>
    </row>
    <row r="36" spans="2:11">
      <c r="B36" s="517"/>
      <c r="C36" s="518"/>
      <c r="D36" s="517"/>
      <c r="E36" s="518"/>
      <c r="F36" s="517"/>
      <c r="G36" s="518"/>
      <c r="H36" s="518"/>
      <c r="I36" s="518"/>
      <c r="J36" s="518"/>
      <c r="K36" s="518"/>
    </row>
    <row r="37" spans="2:11">
      <c r="B37" s="517"/>
      <c r="C37" s="518"/>
      <c r="D37" s="517"/>
      <c r="E37" s="518"/>
      <c r="F37" s="517"/>
      <c r="G37" s="518"/>
      <c r="H37" s="518"/>
      <c r="I37" s="518"/>
      <c r="J37" s="518"/>
      <c r="K37" s="518"/>
    </row>
    <row r="38" spans="2:11">
      <c r="B38" s="517"/>
      <c r="C38" s="518"/>
      <c r="D38" s="517"/>
      <c r="E38" s="518"/>
      <c r="F38" s="517"/>
      <c r="G38" s="518"/>
      <c r="H38" s="518"/>
      <c r="I38" s="518"/>
      <c r="J38" s="518"/>
      <c r="K38" s="518"/>
    </row>
    <row r="39" spans="2:11">
      <c r="B39" s="517"/>
      <c r="C39" s="518"/>
      <c r="D39" s="517"/>
      <c r="E39" s="518"/>
      <c r="F39" s="517"/>
      <c r="G39" s="518"/>
      <c r="H39" s="518"/>
      <c r="I39" s="518"/>
      <c r="J39" s="518"/>
      <c r="K39" s="518"/>
    </row>
    <row r="40" spans="2:11">
      <c r="B40" s="517"/>
      <c r="C40" s="518"/>
      <c r="D40" s="517"/>
      <c r="E40" s="518"/>
      <c r="F40" s="517"/>
      <c r="G40" s="518"/>
      <c r="H40" s="518"/>
      <c r="I40" s="518"/>
      <c r="J40" s="518"/>
      <c r="K40" s="518"/>
    </row>
    <row r="41" spans="2:11">
      <c r="B41" s="517"/>
      <c r="C41" s="518"/>
      <c r="D41" s="517"/>
      <c r="E41" s="518"/>
      <c r="F41" s="517"/>
      <c r="G41" s="518"/>
      <c r="H41" s="518"/>
      <c r="I41" s="518"/>
      <c r="J41" s="518"/>
      <c r="K41" s="518"/>
    </row>
    <row r="42" spans="2:11">
      <c r="B42" s="517"/>
      <c r="C42" s="518"/>
      <c r="D42" s="517"/>
      <c r="E42" s="518"/>
      <c r="F42" s="517"/>
      <c r="G42" s="518"/>
      <c r="H42" s="518"/>
      <c r="I42" s="518"/>
      <c r="J42" s="518"/>
      <c r="K42" s="518"/>
    </row>
    <row r="43" spans="2:11">
      <c r="B43" s="517"/>
      <c r="C43" s="518"/>
      <c r="D43" s="517"/>
      <c r="E43" s="518"/>
      <c r="F43" s="517"/>
      <c r="G43" s="518"/>
      <c r="H43" s="518"/>
      <c r="I43" s="518"/>
      <c r="J43" s="518"/>
      <c r="K43" s="518"/>
    </row>
    <row r="44" spans="2:11">
      <c r="B44" s="517"/>
      <c r="C44" s="518"/>
      <c r="D44" s="517"/>
      <c r="E44" s="518"/>
      <c r="F44" s="517"/>
      <c r="G44" s="518"/>
      <c r="H44" s="518"/>
      <c r="I44" s="518"/>
      <c r="J44" s="518"/>
      <c r="K44" s="518"/>
    </row>
    <row r="45" spans="2:11">
      <c r="B45" s="517"/>
      <c r="C45" s="518"/>
      <c r="D45" s="517"/>
      <c r="E45" s="518"/>
      <c r="F45" s="517"/>
      <c r="G45" s="518"/>
      <c r="H45" s="518"/>
      <c r="I45" s="518"/>
      <c r="J45" s="518"/>
      <c r="K45" s="518"/>
    </row>
    <row r="46" spans="2:11">
      <c r="B46" s="517"/>
      <c r="C46" s="518"/>
      <c r="D46" s="517"/>
      <c r="E46" s="518"/>
      <c r="F46" s="517"/>
      <c r="G46" s="518"/>
      <c r="H46" s="518"/>
      <c r="I46" s="518"/>
      <c r="J46" s="518"/>
      <c r="K46" s="518"/>
    </row>
    <row r="47" spans="2:11">
      <c r="B47" s="517"/>
      <c r="C47" s="518"/>
      <c r="D47" s="517"/>
      <c r="E47" s="518"/>
      <c r="F47" s="517"/>
      <c r="G47" s="518"/>
      <c r="H47" s="518"/>
      <c r="I47" s="518"/>
      <c r="J47" s="518"/>
      <c r="K47" s="518"/>
    </row>
    <row r="48" spans="2:11">
      <c r="B48" s="517"/>
      <c r="C48" s="518"/>
      <c r="D48" s="517"/>
      <c r="E48" s="518"/>
      <c r="F48" s="517"/>
      <c r="G48" s="518"/>
      <c r="H48" s="518"/>
      <c r="I48" s="518"/>
      <c r="J48" s="518"/>
      <c r="K48" s="518"/>
    </row>
    <row r="49" spans="2:11">
      <c r="B49" s="517"/>
      <c r="C49" s="518"/>
      <c r="D49" s="517"/>
      <c r="E49" s="518"/>
      <c r="F49" s="517"/>
      <c r="G49" s="518"/>
      <c r="H49" s="518"/>
      <c r="I49" s="518"/>
      <c r="J49" s="518"/>
      <c r="K49" s="518"/>
    </row>
    <row r="50" spans="2:11">
      <c r="B50" s="517"/>
      <c r="C50" s="518"/>
      <c r="D50" s="517"/>
      <c r="E50" s="518"/>
      <c r="F50" s="517"/>
      <c r="G50" s="518"/>
      <c r="H50" s="518"/>
      <c r="I50" s="518"/>
      <c r="J50" s="518"/>
      <c r="K50" s="518"/>
    </row>
    <row r="51" spans="2:11">
      <c r="B51" s="517"/>
      <c r="C51" s="518"/>
      <c r="D51" s="517"/>
      <c r="E51" s="518"/>
      <c r="F51" s="517"/>
      <c r="G51" s="518"/>
      <c r="H51" s="518"/>
      <c r="I51" s="518"/>
      <c r="J51" s="518"/>
      <c r="K51" s="518"/>
    </row>
    <row r="52" spans="2:11">
      <c r="B52" s="517"/>
      <c r="C52" s="518"/>
      <c r="D52" s="517"/>
      <c r="E52" s="518"/>
      <c r="F52" s="517"/>
      <c r="G52" s="518"/>
      <c r="H52" s="518"/>
      <c r="I52" s="518"/>
      <c r="J52" s="518"/>
      <c r="K52" s="518"/>
    </row>
    <row r="53" spans="2:11">
      <c r="B53" s="517"/>
      <c r="C53" s="518"/>
      <c r="D53" s="517"/>
      <c r="E53" s="518"/>
      <c r="F53" s="517"/>
      <c r="G53" s="518"/>
      <c r="H53" s="518"/>
      <c r="I53" s="518"/>
      <c r="J53" s="518"/>
      <c r="K53" s="518"/>
    </row>
    <row r="54" spans="2:11">
      <c r="B54" s="517"/>
      <c r="C54" s="518"/>
      <c r="D54" s="517"/>
      <c r="E54" s="518"/>
      <c r="F54" s="517"/>
      <c r="G54" s="518"/>
      <c r="H54" s="518"/>
      <c r="I54" s="518"/>
      <c r="J54" s="518"/>
      <c r="K54" s="518"/>
    </row>
    <row r="55" spans="2:11">
      <c r="B55" s="517"/>
      <c r="C55" s="518"/>
      <c r="D55" s="517"/>
      <c r="E55" s="518"/>
      <c r="F55" s="517"/>
      <c r="G55" s="518"/>
      <c r="H55" s="518"/>
      <c r="I55" s="518"/>
      <c r="J55" s="518"/>
      <c r="K55" s="518"/>
    </row>
    <row r="56" spans="2:11">
      <c r="B56" s="517"/>
      <c r="C56" s="518"/>
      <c r="D56" s="517"/>
      <c r="E56" s="518"/>
      <c r="F56" s="517"/>
      <c r="G56" s="518"/>
      <c r="H56" s="518"/>
      <c r="I56" s="518"/>
      <c r="J56" s="518"/>
      <c r="K56" s="518"/>
    </row>
    <row r="57" spans="2:11">
      <c r="B57" s="517"/>
      <c r="C57" s="518"/>
      <c r="D57" s="517"/>
      <c r="E57" s="518"/>
      <c r="F57" s="517"/>
      <c r="G57" s="518"/>
      <c r="H57" s="518"/>
      <c r="I57" s="518"/>
      <c r="J57" s="518"/>
      <c r="K57" s="518"/>
    </row>
    <row r="58" spans="2:11">
      <c r="B58" s="517"/>
      <c r="C58" s="518"/>
      <c r="D58" s="517"/>
      <c r="E58" s="518"/>
      <c r="F58" s="517"/>
      <c r="G58" s="518"/>
      <c r="H58" s="518"/>
      <c r="I58" s="518"/>
      <c r="J58" s="518"/>
      <c r="K58" s="518"/>
    </row>
    <row r="59" spans="2:11">
      <c r="B59" s="517"/>
      <c r="C59" s="518"/>
      <c r="D59" s="517"/>
      <c r="E59" s="518"/>
      <c r="F59" s="517"/>
      <c r="G59" s="518"/>
      <c r="H59" s="518"/>
      <c r="I59" s="518"/>
      <c r="J59" s="518"/>
      <c r="K59" s="518"/>
    </row>
    <row r="60" spans="2:11">
      <c r="B60" s="517"/>
      <c r="C60" s="518"/>
      <c r="D60" s="517"/>
      <c r="E60" s="518"/>
      <c r="F60" s="517"/>
      <c r="G60" s="518"/>
      <c r="H60" s="518"/>
      <c r="I60" s="518"/>
      <c r="J60" s="518"/>
      <c r="K60" s="518"/>
    </row>
    <row r="61" spans="2:11">
      <c r="B61" s="517"/>
      <c r="C61" s="518"/>
      <c r="D61" s="517"/>
      <c r="E61" s="518"/>
      <c r="F61" s="517"/>
      <c r="G61" s="518"/>
      <c r="H61" s="518"/>
      <c r="I61" s="518"/>
      <c r="J61" s="518"/>
      <c r="K61" s="518"/>
    </row>
    <row r="62" spans="2:11">
      <c r="B62" s="517"/>
      <c r="C62" s="518"/>
      <c r="D62" s="517"/>
      <c r="E62" s="518"/>
      <c r="F62" s="517"/>
      <c r="G62" s="518"/>
      <c r="H62" s="518"/>
      <c r="I62" s="518"/>
      <c r="J62" s="518"/>
      <c r="K62" s="518"/>
    </row>
    <row r="63" spans="2:11">
      <c r="B63" s="517"/>
      <c r="C63" s="518"/>
      <c r="D63" s="517"/>
      <c r="E63" s="518"/>
      <c r="F63" s="517"/>
      <c r="G63" s="518"/>
      <c r="H63" s="518"/>
      <c r="I63" s="518"/>
      <c r="J63" s="518"/>
      <c r="K63" s="518"/>
    </row>
    <row r="64" spans="2:11">
      <c r="B64" s="517"/>
      <c r="C64" s="518"/>
      <c r="D64" s="517"/>
      <c r="E64" s="518"/>
      <c r="F64" s="517"/>
      <c r="G64" s="518"/>
      <c r="H64" s="518"/>
      <c r="I64" s="518"/>
      <c r="J64" s="518"/>
      <c r="K64" s="518"/>
    </row>
    <row r="65" spans="2:11">
      <c r="B65" s="517"/>
      <c r="C65" s="518"/>
      <c r="D65" s="517"/>
      <c r="E65" s="518"/>
      <c r="F65" s="517"/>
      <c r="G65" s="518"/>
      <c r="H65" s="518"/>
      <c r="I65" s="518"/>
      <c r="J65" s="518"/>
      <c r="K65" s="518"/>
    </row>
    <row r="66" spans="2:11">
      <c r="B66" s="517"/>
      <c r="C66" s="518"/>
      <c r="D66" s="517"/>
      <c r="E66" s="518"/>
      <c r="F66" s="517"/>
      <c r="G66" s="518"/>
      <c r="H66" s="518"/>
      <c r="I66" s="518"/>
      <c r="J66" s="518"/>
      <c r="K66" s="518"/>
    </row>
    <row r="67" spans="2:11">
      <c r="B67" s="517"/>
      <c r="C67" s="518"/>
      <c r="D67" s="517"/>
      <c r="E67" s="518"/>
      <c r="F67" s="517"/>
      <c r="G67" s="518"/>
      <c r="H67" s="518"/>
      <c r="I67" s="518"/>
      <c r="J67" s="518"/>
      <c r="K67" s="518"/>
    </row>
    <row r="68" spans="2:11">
      <c r="B68" s="517"/>
      <c r="C68" s="518"/>
      <c r="D68" s="517"/>
      <c r="E68" s="518"/>
      <c r="F68" s="517"/>
      <c r="G68" s="518"/>
      <c r="H68" s="518"/>
      <c r="I68" s="518"/>
      <c r="J68" s="518"/>
      <c r="K68" s="518"/>
    </row>
    <row r="69" spans="2:11">
      <c r="B69" s="517"/>
      <c r="C69" s="518"/>
      <c r="D69" s="517"/>
      <c r="E69" s="518"/>
      <c r="F69" s="517"/>
      <c r="G69" s="518"/>
      <c r="H69" s="518"/>
      <c r="I69" s="518"/>
      <c r="J69" s="518"/>
      <c r="K69" s="518"/>
    </row>
    <row r="70" spans="2:11">
      <c r="B70" s="517"/>
      <c r="C70" s="518"/>
      <c r="D70" s="517"/>
      <c r="E70" s="518"/>
      <c r="F70" s="517"/>
      <c r="G70" s="518"/>
      <c r="H70" s="518"/>
      <c r="I70" s="518"/>
      <c r="J70" s="518"/>
      <c r="K70" s="518"/>
    </row>
    <row r="71" spans="2:11">
      <c r="B71" s="517"/>
      <c r="C71" s="518"/>
      <c r="D71" s="517"/>
      <c r="E71" s="518"/>
      <c r="F71" s="517"/>
      <c r="G71" s="518"/>
      <c r="H71" s="518"/>
      <c r="I71" s="518"/>
      <c r="J71" s="518"/>
      <c r="K71" s="518"/>
    </row>
    <row r="72" spans="2:11">
      <c r="B72" s="517"/>
      <c r="C72" s="518"/>
      <c r="D72" s="517"/>
      <c r="E72" s="518"/>
      <c r="F72" s="517"/>
      <c r="G72" s="518"/>
      <c r="H72" s="518"/>
      <c r="I72" s="518"/>
      <c r="J72" s="518"/>
      <c r="K72" s="518"/>
    </row>
    <row r="73" spans="2:11">
      <c r="B73" s="517"/>
      <c r="C73" s="518"/>
      <c r="D73" s="517"/>
      <c r="E73" s="518"/>
      <c r="F73" s="517"/>
      <c r="G73" s="518"/>
      <c r="H73" s="518"/>
      <c r="I73" s="518"/>
      <c r="J73" s="518"/>
      <c r="K73" s="518"/>
    </row>
    <row r="74" spans="2:11">
      <c r="B74" s="517"/>
      <c r="C74" s="518"/>
      <c r="D74" s="517"/>
      <c r="E74" s="518"/>
      <c r="F74" s="517"/>
      <c r="G74" s="518"/>
      <c r="H74" s="518"/>
      <c r="I74" s="518"/>
      <c r="J74" s="518"/>
      <c r="K74" s="518"/>
    </row>
    <row r="75" spans="2:11">
      <c r="B75" s="517"/>
      <c r="C75" s="518"/>
      <c r="D75" s="517"/>
      <c r="E75" s="518"/>
      <c r="F75" s="517"/>
      <c r="G75" s="518"/>
      <c r="H75" s="518"/>
      <c r="I75" s="518"/>
      <c r="J75" s="518"/>
      <c r="K75" s="518"/>
    </row>
    <row r="76" spans="2:11">
      <c r="B76" s="517"/>
      <c r="C76" s="518"/>
      <c r="D76" s="517"/>
      <c r="E76" s="518"/>
      <c r="F76" s="517"/>
      <c r="G76" s="518"/>
      <c r="H76" s="518"/>
      <c r="I76" s="518"/>
      <c r="J76" s="518"/>
      <c r="K76" s="518"/>
    </row>
    <row r="77" spans="2:11">
      <c r="B77" s="517"/>
      <c r="C77" s="518"/>
      <c r="D77" s="517"/>
      <c r="E77" s="518"/>
      <c r="F77" s="517"/>
      <c r="G77" s="518"/>
      <c r="H77" s="518"/>
      <c r="I77" s="518"/>
      <c r="J77" s="518"/>
      <c r="K77" s="518"/>
    </row>
    <row r="78" spans="2:11">
      <c r="B78" s="517"/>
      <c r="C78" s="518"/>
      <c r="D78" s="517"/>
      <c r="E78" s="518"/>
      <c r="F78" s="517"/>
      <c r="G78" s="518"/>
      <c r="H78" s="518"/>
      <c r="I78" s="518"/>
      <c r="J78" s="518"/>
      <c r="K78" s="518"/>
    </row>
    <row r="79" spans="2:11">
      <c r="B79" s="517"/>
      <c r="C79" s="518"/>
      <c r="D79" s="517"/>
      <c r="E79" s="518"/>
      <c r="F79" s="517"/>
      <c r="G79" s="518"/>
      <c r="H79" s="518"/>
      <c r="I79" s="518"/>
      <c r="J79" s="518"/>
      <c r="K79" s="518"/>
    </row>
    <row r="80" spans="2:11">
      <c r="B80" s="517"/>
      <c r="C80" s="518"/>
      <c r="D80" s="517"/>
      <c r="E80" s="518"/>
      <c r="F80" s="517"/>
      <c r="G80" s="518"/>
      <c r="H80" s="518"/>
      <c r="I80" s="518"/>
      <c r="J80" s="518"/>
      <c r="K80" s="518"/>
    </row>
    <row r="81" spans="2:11">
      <c r="B81" s="517"/>
      <c r="C81" s="518"/>
      <c r="D81" s="517"/>
      <c r="E81" s="518"/>
      <c r="F81" s="517"/>
      <c r="G81" s="518"/>
      <c r="H81" s="518"/>
      <c r="I81" s="518"/>
      <c r="J81" s="518"/>
      <c r="K81" s="518"/>
    </row>
    <row r="82" spans="2:11">
      <c r="B82" s="517"/>
      <c r="C82" s="518"/>
      <c r="D82" s="517"/>
      <c r="E82" s="518"/>
      <c r="F82" s="517"/>
      <c r="G82" s="518"/>
      <c r="H82" s="518"/>
      <c r="I82" s="518"/>
      <c r="J82" s="518"/>
      <c r="K82" s="518"/>
    </row>
    <row r="83" spans="2:11">
      <c r="B83" s="517"/>
      <c r="C83" s="518"/>
      <c r="D83" s="517"/>
      <c r="E83" s="518"/>
      <c r="F83" s="517"/>
      <c r="G83" s="518"/>
      <c r="H83" s="518"/>
      <c r="I83" s="518"/>
      <c r="J83" s="518"/>
      <c r="K83" s="518"/>
    </row>
    <row r="84" spans="2:11">
      <c r="B84" s="517"/>
      <c r="C84" s="518"/>
      <c r="D84" s="517"/>
      <c r="E84" s="518"/>
      <c r="F84" s="517"/>
      <c r="G84" s="518"/>
      <c r="H84" s="518"/>
      <c r="I84" s="518"/>
      <c r="J84" s="518"/>
      <c r="K84" s="518"/>
    </row>
    <row r="85" spans="2:11">
      <c r="B85" s="517"/>
      <c r="C85" s="518"/>
      <c r="D85" s="517"/>
      <c r="E85" s="518"/>
      <c r="F85" s="517"/>
      <c r="G85" s="518"/>
      <c r="H85" s="518"/>
      <c r="I85" s="518"/>
      <c r="J85" s="518"/>
      <c r="K85" s="518"/>
    </row>
    <row r="86" spans="2:11">
      <c r="B86" s="517"/>
      <c r="C86" s="518"/>
      <c r="D86" s="517"/>
      <c r="E86" s="518"/>
      <c r="F86" s="517"/>
      <c r="G86" s="518"/>
      <c r="H86" s="518"/>
      <c r="I86" s="518"/>
      <c r="J86" s="518"/>
      <c r="K86" s="518"/>
    </row>
    <row r="87" spans="2:11">
      <c r="B87" s="517"/>
      <c r="C87" s="518"/>
      <c r="D87" s="517"/>
      <c r="E87" s="518"/>
      <c r="F87" s="517"/>
      <c r="G87" s="518"/>
      <c r="H87" s="518"/>
      <c r="I87" s="518"/>
      <c r="J87" s="518"/>
      <c r="K87" s="518"/>
    </row>
    <row r="88" spans="2:11">
      <c r="B88" s="517"/>
      <c r="C88" s="518"/>
      <c r="D88" s="517"/>
      <c r="E88" s="518"/>
      <c r="F88" s="517"/>
      <c r="G88" s="518"/>
      <c r="H88" s="518"/>
      <c r="I88" s="518"/>
      <c r="J88" s="518"/>
      <c r="K88" s="518"/>
    </row>
    <row r="89" spans="2:11">
      <c r="B89" s="517"/>
      <c r="C89" s="518"/>
      <c r="D89" s="517"/>
      <c r="E89" s="518"/>
      <c r="F89" s="517"/>
      <c r="G89" s="518"/>
      <c r="H89" s="518"/>
      <c r="I89" s="518"/>
      <c r="J89" s="518"/>
      <c r="K89" s="518"/>
    </row>
    <row r="90" spans="2:11">
      <c r="B90" s="517"/>
      <c r="C90" s="518"/>
      <c r="D90" s="517"/>
      <c r="E90" s="518"/>
      <c r="F90" s="517"/>
      <c r="G90" s="518"/>
      <c r="H90" s="518"/>
      <c r="I90" s="518"/>
      <c r="J90" s="518"/>
      <c r="K90" s="518"/>
    </row>
    <row r="91" spans="2:11">
      <c r="B91" s="517"/>
      <c r="C91" s="518"/>
      <c r="D91" s="517"/>
      <c r="E91" s="518"/>
      <c r="F91" s="517"/>
      <c r="G91" s="518"/>
      <c r="H91" s="518"/>
      <c r="I91" s="518"/>
      <c r="J91" s="518"/>
      <c r="K91" s="518"/>
    </row>
    <row r="92" spans="2:11">
      <c r="B92" s="517"/>
      <c r="C92" s="518"/>
      <c r="D92" s="517"/>
      <c r="E92" s="518"/>
      <c r="F92" s="517"/>
      <c r="G92" s="518"/>
      <c r="H92" s="518"/>
      <c r="I92" s="518"/>
      <c r="J92" s="518"/>
      <c r="K92" s="518"/>
    </row>
    <row r="93" spans="2:11">
      <c r="B93" s="517"/>
      <c r="C93" s="518"/>
      <c r="D93" s="517"/>
      <c r="E93" s="518"/>
      <c r="F93" s="517"/>
      <c r="G93" s="518"/>
      <c r="H93" s="518"/>
      <c r="I93" s="518"/>
      <c r="J93" s="518"/>
      <c r="K93" s="518"/>
    </row>
    <row r="94" spans="2:11">
      <c r="B94" s="517"/>
      <c r="C94" s="518"/>
      <c r="D94" s="517"/>
      <c r="E94" s="518"/>
      <c r="F94" s="517"/>
      <c r="G94" s="518"/>
      <c r="H94" s="518"/>
      <c r="I94" s="518"/>
      <c r="J94" s="518"/>
      <c r="K94" s="518"/>
    </row>
    <row r="95" spans="2:11">
      <c r="B95" s="517"/>
      <c r="C95" s="518"/>
      <c r="D95" s="517"/>
      <c r="E95" s="518"/>
      <c r="F95" s="517"/>
      <c r="G95" s="518"/>
      <c r="H95" s="518"/>
      <c r="I95" s="518"/>
      <c r="J95" s="518"/>
      <c r="K95" s="518"/>
    </row>
    <row r="96" spans="2:11">
      <c r="B96" s="517"/>
      <c r="C96" s="518"/>
      <c r="D96" s="517"/>
      <c r="E96" s="518"/>
      <c r="F96" s="517"/>
      <c r="G96" s="518"/>
      <c r="H96" s="518"/>
      <c r="I96" s="518"/>
      <c r="J96" s="518"/>
      <c r="K96" s="518"/>
    </row>
    <row r="97" spans="2:11">
      <c r="B97" s="517"/>
      <c r="C97" s="518"/>
      <c r="D97" s="517"/>
      <c r="E97" s="518"/>
      <c r="F97" s="517"/>
      <c r="G97" s="518"/>
      <c r="H97" s="518"/>
      <c r="I97" s="518"/>
      <c r="J97" s="518"/>
      <c r="K97" s="518"/>
    </row>
    <row r="98" spans="2:11">
      <c r="B98" s="517"/>
      <c r="C98" s="518"/>
      <c r="D98" s="517"/>
      <c r="E98" s="518"/>
      <c r="F98" s="517"/>
      <c r="G98" s="518"/>
      <c r="H98" s="518"/>
      <c r="I98" s="518"/>
      <c r="J98" s="518"/>
      <c r="K98" s="518"/>
    </row>
    <row r="99" spans="2:11">
      <c r="B99" s="517"/>
      <c r="C99" s="518"/>
      <c r="D99" s="517"/>
      <c r="E99" s="518"/>
      <c r="F99" s="517"/>
      <c r="G99" s="518"/>
      <c r="H99" s="518"/>
      <c r="I99" s="518"/>
      <c r="J99" s="518"/>
      <c r="K99" s="518"/>
    </row>
    <row r="100" spans="2:11">
      <c r="B100" s="517"/>
      <c r="C100" s="518"/>
      <c r="D100" s="517"/>
      <c r="E100" s="518"/>
      <c r="F100" s="517"/>
      <c r="G100" s="518"/>
      <c r="H100" s="518"/>
      <c r="I100" s="518"/>
      <c r="J100" s="518"/>
      <c r="K100" s="518"/>
    </row>
    <row r="101" spans="2:11">
      <c r="B101" s="517"/>
      <c r="C101" s="518"/>
      <c r="D101" s="517"/>
      <c r="E101" s="518"/>
      <c r="F101" s="517"/>
      <c r="G101" s="518"/>
      <c r="H101" s="518"/>
      <c r="I101" s="518"/>
      <c r="J101" s="518"/>
      <c r="K101" s="518"/>
    </row>
    <row r="102" spans="2:11">
      <c r="B102" s="517"/>
      <c r="C102" s="518"/>
      <c r="D102" s="517"/>
      <c r="E102" s="518"/>
      <c r="F102" s="517"/>
      <c r="G102" s="518"/>
      <c r="H102" s="518"/>
      <c r="I102" s="518"/>
      <c r="J102" s="518"/>
      <c r="K102" s="518"/>
    </row>
    <row r="103" spans="2:11">
      <c r="B103" s="517"/>
      <c r="C103" s="518"/>
      <c r="D103" s="517"/>
      <c r="E103" s="518"/>
      <c r="F103" s="517"/>
      <c r="G103" s="518"/>
      <c r="H103" s="518"/>
      <c r="I103" s="518"/>
      <c r="J103" s="518"/>
      <c r="K103" s="518"/>
    </row>
    <row r="104" spans="2:11">
      <c r="B104" s="517"/>
      <c r="C104" s="518"/>
      <c r="D104" s="517"/>
      <c r="E104" s="518"/>
      <c r="F104" s="517"/>
      <c r="G104" s="518"/>
      <c r="H104" s="518"/>
      <c r="I104" s="518"/>
      <c r="J104" s="518"/>
      <c r="K104" s="518"/>
    </row>
    <row r="105" spans="2:11">
      <c r="B105" s="517"/>
      <c r="C105" s="518"/>
      <c r="D105" s="517"/>
      <c r="E105" s="518"/>
      <c r="F105" s="517"/>
      <c r="G105" s="518"/>
      <c r="H105" s="518"/>
      <c r="I105" s="518"/>
      <c r="J105" s="518"/>
      <c r="K105" s="518"/>
    </row>
    <row r="106" spans="2:11">
      <c r="B106" s="517"/>
      <c r="C106" s="518"/>
      <c r="D106" s="517"/>
      <c r="E106" s="518"/>
      <c r="F106" s="517"/>
      <c r="G106" s="518"/>
      <c r="H106" s="518"/>
      <c r="I106" s="518"/>
      <c r="J106" s="518"/>
      <c r="K106" s="518"/>
    </row>
    <row r="107" spans="2:11">
      <c r="B107" s="517"/>
      <c r="C107" s="518"/>
      <c r="D107" s="517"/>
      <c r="E107" s="518"/>
      <c r="F107" s="517"/>
      <c r="G107" s="518"/>
      <c r="H107" s="518"/>
      <c r="I107" s="518"/>
      <c r="J107" s="518"/>
      <c r="K107" s="518"/>
    </row>
    <row r="108" spans="2:11">
      <c r="B108" s="517"/>
      <c r="C108" s="518"/>
      <c r="D108" s="517"/>
      <c r="E108" s="518"/>
      <c r="F108" s="517"/>
      <c r="G108" s="518"/>
      <c r="H108" s="518"/>
      <c r="I108" s="518"/>
      <c r="J108" s="518"/>
      <c r="K108" s="518"/>
    </row>
    <row r="109" spans="2:11">
      <c r="B109" s="517"/>
      <c r="C109" s="518"/>
      <c r="D109" s="517"/>
      <c r="E109" s="518"/>
      <c r="F109" s="517"/>
      <c r="G109" s="518"/>
      <c r="H109" s="518"/>
      <c r="I109" s="518"/>
      <c r="J109" s="518"/>
      <c r="K109" s="518"/>
    </row>
    <row r="110" spans="2:11">
      <c r="B110" s="517"/>
      <c r="C110" s="518"/>
      <c r="D110" s="517"/>
      <c r="E110" s="518"/>
      <c r="F110" s="517"/>
      <c r="G110" s="518"/>
      <c r="H110" s="518"/>
      <c r="I110" s="518"/>
      <c r="J110" s="518"/>
      <c r="K110" s="518"/>
    </row>
    <row r="111" spans="2:11">
      <c r="B111" s="517"/>
      <c r="C111" s="518"/>
      <c r="D111" s="517"/>
      <c r="E111" s="518"/>
      <c r="F111" s="517"/>
      <c r="G111" s="518"/>
      <c r="H111" s="518"/>
      <c r="I111" s="518"/>
      <c r="J111" s="518"/>
      <c r="K111" s="518"/>
    </row>
    <row r="112" spans="2:11">
      <c r="B112" s="517"/>
      <c r="C112" s="518"/>
      <c r="D112" s="517"/>
      <c r="E112" s="518"/>
      <c r="F112" s="517"/>
      <c r="G112" s="518"/>
      <c r="H112" s="518"/>
      <c r="I112" s="518"/>
      <c r="J112" s="518"/>
      <c r="K112" s="518"/>
    </row>
    <row r="113" spans="2:11">
      <c r="B113" s="517"/>
      <c r="C113" s="518"/>
      <c r="D113" s="517"/>
      <c r="E113" s="518"/>
      <c r="F113" s="517"/>
      <c r="G113" s="518"/>
      <c r="H113" s="518"/>
      <c r="I113" s="518"/>
      <c r="J113" s="518"/>
      <c r="K113" s="518"/>
    </row>
    <row r="114" spans="2:11">
      <c r="B114" s="517"/>
      <c r="C114" s="518"/>
      <c r="D114" s="517"/>
      <c r="E114" s="518"/>
      <c r="F114" s="517"/>
      <c r="G114" s="518"/>
      <c r="H114" s="518"/>
      <c r="I114" s="518"/>
      <c r="J114" s="518"/>
      <c r="K114" s="518"/>
    </row>
    <row r="115" spans="2:11">
      <c r="B115" s="517"/>
      <c r="C115" s="518"/>
      <c r="D115" s="517"/>
      <c r="E115" s="518"/>
      <c r="F115" s="517"/>
      <c r="G115" s="518"/>
      <c r="H115" s="518"/>
      <c r="I115" s="518"/>
      <c r="J115" s="518"/>
      <c r="K115" s="518"/>
    </row>
    <row r="116" spans="2:11">
      <c r="B116" s="517"/>
      <c r="C116" s="518"/>
      <c r="D116" s="517"/>
      <c r="E116" s="518"/>
      <c r="F116" s="517"/>
      <c r="G116" s="518"/>
      <c r="H116" s="518"/>
      <c r="I116" s="518"/>
      <c r="J116" s="518"/>
      <c r="K116" s="518"/>
    </row>
  </sheetData>
  <mergeCells count="11">
    <mergeCell ref="A23:A26"/>
    <mergeCell ref="A8:A9"/>
    <mergeCell ref="A10:A12"/>
    <mergeCell ref="A13:A16"/>
    <mergeCell ref="A17:A20"/>
    <mergeCell ref="A21:A22"/>
    <mergeCell ref="A4:B5"/>
    <mergeCell ref="C4:D4"/>
    <mergeCell ref="E4:F4"/>
    <mergeCell ref="G4:H4"/>
    <mergeCell ref="A6:A7"/>
  </mergeCells>
  <pageMargins left="0.7" right="0.196527777777778" top="3.9583333333333297E-2" bottom="3.9583333333333297E-2" header="0.511811023622047" footer="0.511811023622047"/>
  <pageSetup paperSize="9" orientation="landscape" horizontalDpi="300" verticalDpi="300"/>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B050"/>
  </sheetPr>
  <dimension ref="A1:P111"/>
  <sheetViews>
    <sheetView zoomScale="90" zoomScaleNormal="90" workbookViewId="0">
      <selection activeCell="S16" sqref="S16"/>
    </sheetView>
  </sheetViews>
  <sheetFormatPr baseColWidth="10" defaultColWidth="11.42578125" defaultRowHeight="15"/>
  <cols>
    <col min="1" max="1" width="30.85546875" style="507" customWidth="1"/>
    <col min="2" max="2" width="15.28515625" style="507" customWidth="1"/>
    <col min="3" max="3" width="7.5703125" style="507" customWidth="1"/>
    <col min="4" max="4" width="11.42578125" style="507"/>
    <col min="5" max="7" width="7.5703125" style="507" customWidth="1"/>
    <col min="8" max="8" width="8" style="507" customWidth="1"/>
    <col min="9" max="11" width="7.5703125" style="507" customWidth="1"/>
    <col min="12" max="12" width="7.7109375" style="507" customWidth="1"/>
    <col min="13" max="13" width="7.5703125" style="507" customWidth="1"/>
    <col min="14" max="14" width="11.140625" style="507" customWidth="1"/>
    <col min="15" max="15" width="10.85546875" style="507" customWidth="1"/>
    <col min="16" max="16" width="11.85546875" style="507" customWidth="1"/>
    <col min="17" max="16384" width="11.42578125" style="507"/>
  </cols>
  <sheetData>
    <row r="1" spans="1:16" s="20" customFormat="1" ht="61.35" customHeight="1"/>
    <row r="2" spans="1:16">
      <c r="A2" s="514" t="s">
        <v>71</v>
      </c>
      <c r="B2" s="509"/>
      <c r="C2" s="509"/>
      <c r="D2" s="509"/>
      <c r="E2" s="509"/>
      <c r="F2" s="509"/>
      <c r="G2" s="509"/>
      <c r="H2" s="509"/>
    </row>
    <row r="3" spans="1:16">
      <c r="A3" s="509"/>
      <c r="B3" s="509"/>
      <c r="C3" s="509"/>
      <c r="D3" s="509"/>
      <c r="E3" s="509"/>
      <c r="F3" s="509"/>
      <c r="G3" s="509"/>
      <c r="H3" s="509"/>
    </row>
    <row r="4" spans="1:16" ht="15" customHeight="1">
      <c r="A4" s="552"/>
      <c r="B4" s="552" t="s">
        <v>2634</v>
      </c>
      <c r="C4" s="900" t="s">
        <v>2635</v>
      </c>
      <c r="D4" s="900"/>
      <c r="E4" s="900" t="s">
        <v>2636</v>
      </c>
      <c r="F4" s="900"/>
      <c r="G4" s="900" t="s">
        <v>2637</v>
      </c>
      <c r="H4" s="900"/>
      <c r="I4" s="900" t="s">
        <v>2638</v>
      </c>
      <c r="J4" s="900"/>
      <c r="K4" s="900" t="s">
        <v>2639</v>
      </c>
      <c r="L4" s="900"/>
      <c r="M4" s="900" t="s">
        <v>2640</v>
      </c>
      <c r="N4" s="900"/>
      <c r="O4" s="900" t="s">
        <v>1422</v>
      </c>
      <c r="P4" s="900"/>
    </row>
    <row r="5" spans="1:16">
      <c r="A5" s="552" t="s">
        <v>2612</v>
      </c>
      <c r="B5" s="552" t="s">
        <v>2641</v>
      </c>
      <c r="C5" s="516" t="s">
        <v>1311</v>
      </c>
      <c r="D5" s="516" t="s">
        <v>440</v>
      </c>
      <c r="E5" s="516" t="s">
        <v>1311</v>
      </c>
      <c r="F5" s="516" t="s">
        <v>440</v>
      </c>
      <c r="G5" s="516" t="s">
        <v>1311</v>
      </c>
      <c r="H5" s="516" t="s">
        <v>440</v>
      </c>
      <c r="I5" s="516" t="s">
        <v>1311</v>
      </c>
      <c r="J5" s="516" t="s">
        <v>440</v>
      </c>
      <c r="K5" s="516" t="s">
        <v>1311</v>
      </c>
      <c r="L5" s="516" t="s">
        <v>440</v>
      </c>
      <c r="M5" s="516" t="s">
        <v>1311</v>
      </c>
      <c r="N5" s="516" t="s">
        <v>440</v>
      </c>
      <c r="O5" s="516" t="s">
        <v>1311</v>
      </c>
      <c r="P5" s="516" t="s">
        <v>440</v>
      </c>
    </row>
    <row r="6" spans="1:16" ht="15" customHeight="1">
      <c r="A6" s="901" t="s">
        <v>2613</v>
      </c>
      <c r="B6" s="519" t="s">
        <v>2642</v>
      </c>
      <c r="C6" s="531">
        <v>1</v>
      </c>
      <c r="D6" s="531">
        <v>94822</v>
      </c>
      <c r="E6" s="531"/>
      <c r="F6" s="531"/>
      <c r="G6" s="531"/>
      <c r="H6" s="531"/>
      <c r="I6" s="531"/>
      <c r="J6" s="531"/>
      <c r="K6" s="531"/>
      <c r="L6" s="531"/>
      <c r="M6" s="531">
        <v>1</v>
      </c>
      <c r="N6" s="531">
        <v>90835</v>
      </c>
      <c r="O6" s="532">
        <f t="shared" ref="O6:O22" si="0">C6+E6+G6+I6+K6+M6</f>
        <v>2</v>
      </c>
      <c r="P6" s="532">
        <f t="shared" ref="P6:P22" si="1">D6+F6+H6+J6+L6+N6</f>
        <v>185657</v>
      </c>
    </row>
    <row r="7" spans="1:16">
      <c r="A7" s="901"/>
      <c r="B7" s="519" t="s">
        <v>2643</v>
      </c>
      <c r="C7" s="531">
        <v>408</v>
      </c>
      <c r="D7" s="531">
        <v>7355306</v>
      </c>
      <c r="E7" s="531">
        <v>1</v>
      </c>
      <c r="F7" s="531">
        <v>11761</v>
      </c>
      <c r="G7" s="531">
        <v>8</v>
      </c>
      <c r="H7" s="531">
        <v>415915</v>
      </c>
      <c r="I7" s="531"/>
      <c r="J7" s="531"/>
      <c r="K7" s="531"/>
      <c r="L7" s="531"/>
      <c r="M7" s="531">
        <v>950</v>
      </c>
      <c r="N7" s="531">
        <v>18931637</v>
      </c>
      <c r="O7" s="532">
        <f t="shared" si="0"/>
        <v>1367</v>
      </c>
      <c r="P7" s="532">
        <f t="shared" si="1"/>
        <v>26714619</v>
      </c>
    </row>
    <row r="8" spans="1:16" ht="15" customHeight="1">
      <c r="A8" s="901" t="s">
        <v>2615</v>
      </c>
      <c r="B8" s="519" t="s">
        <v>2642</v>
      </c>
      <c r="C8" s="531">
        <v>2</v>
      </c>
      <c r="D8" s="531">
        <v>7556</v>
      </c>
      <c r="E8" s="531"/>
      <c r="F8" s="531"/>
      <c r="G8" s="531"/>
      <c r="H8" s="531"/>
      <c r="I8" s="531"/>
      <c r="J8" s="531"/>
      <c r="K8" s="531"/>
      <c r="L8" s="531"/>
      <c r="M8" s="531"/>
      <c r="N8" s="531"/>
      <c r="O8" s="532">
        <f t="shared" si="0"/>
        <v>2</v>
      </c>
      <c r="P8" s="532">
        <f t="shared" si="1"/>
        <v>7556</v>
      </c>
    </row>
    <row r="9" spans="1:16">
      <c r="A9" s="901"/>
      <c r="B9" s="519" t="s">
        <v>2643</v>
      </c>
      <c r="C9" s="531">
        <v>127</v>
      </c>
      <c r="D9" s="531">
        <v>2988116</v>
      </c>
      <c r="E9" s="531"/>
      <c r="F9" s="531"/>
      <c r="G9" s="531"/>
      <c r="H9" s="531"/>
      <c r="I9" s="531"/>
      <c r="J9" s="531"/>
      <c r="K9" s="531"/>
      <c r="L9" s="531"/>
      <c r="M9" s="531">
        <v>87</v>
      </c>
      <c r="N9" s="531">
        <v>2166241</v>
      </c>
      <c r="O9" s="532">
        <f t="shared" si="0"/>
        <v>214</v>
      </c>
      <c r="P9" s="532">
        <f t="shared" si="1"/>
        <v>5154357</v>
      </c>
    </row>
    <row r="10" spans="1:16" ht="15" customHeight="1">
      <c r="A10" s="901" t="s">
        <v>2617</v>
      </c>
      <c r="B10" s="519" t="s">
        <v>2642</v>
      </c>
      <c r="C10" s="531">
        <v>9</v>
      </c>
      <c r="D10" s="531">
        <v>260020</v>
      </c>
      <c r="E10" s="531"/>
      <c r="F10" s="531"/>
      <c r="G10" s="531"/>
      <c r="H10" s="531"/>
      <c r="I10" s="531"/>
      <c r="J10" s="531"/>
      <c r="K10" s="531"/>
      <c r="L10" s="531"/>
      <c r="M10" s="531">
        <v>4</v>
      </c>
      <c r="N10" s="531">
        <v>15107</v>
      </c>
      <c r="O10" s="532">
        <f t="shared" si="0"/>
        <v>13</v>
      </c>
      <c r="P10" s="532">
        <f t="shared" si="1"/>
        <v>275127</v>
      </c>
    </row>
    <row r="11" spans="1:16">
      <c r="A11" s="901"/>
      <c r="B11" s="519" t="s">
        <v>2643</v>
      </c>
      <c r="C11" s="531">
        <v>185</v>
      </c>
      <c r="D11" s="531">
        <v>1464310</v>
      </c>
      <c r="E11" s="531"/>
      <c r="F11" s="531"/>
      <c r="G11" s="531">
        <v>1</v>
      </c>
      <c r="H11" s="531">
        <v>9616</v>
      </c>
      <c r="I11" s="531"/>
      <c r="J11" s="531"/>
      <c r="K11" s="531"/>
      <c r="L11" s="531"/>
      <c r="M11" s="531">
        <v>76</v>
      </c>
      <c r="N11" s="531">
        <v>706681</v>
      </c>
      <c r="O11" s="532">
        <f t="shared" si="0"/>
        <v>262</v>
      </c>
      <c r="P11" s="532">
        <f t="shared" si="1"/>
        <v>2180607</v>
      </c>
    </row>
    <row r="12" spans="1:16" ht="15" customHeight="1">
      <c r="A12" s="901" t="s">
        <v>2620</v>
      </c>
      <c r="B12" s="519" t="s">
        <v>2642</v>
      </c>
      <c r="C12" s="531">
        <v>15</v>
      </c>
      <c r="D12" s="531">
        <v>442710</v>
      </c>
      <c r="E12" s="531"/>
      <c r="F12" s="531"/>
      <c r="G12" s="531">
        <v>1</v>
      </c>
      <c r="H12" s="531">
        <v>12769</v>
      </c>
      <c r="I12" s="531"/>
      <c r="J12" s="531"/>
      <c r="K12" s="531"/>
      <c r="L12" s="531"/>
      <c r="M12" s="531"/>
      <c r="N12" s="531"/>
      <c r="O12" s="532">
        <f t="shared" si="0"/>
        <v>16</v>
      </c>
      <c r="P12" s="532">
        <f t="shared" si="1"/>
        <v>455479</v>
      </c>
    </row>
    <row r="13" spans="1:16">
      <c r="A13" s="901"/>
      <c r="B13" s="519" t="s">
        <v>2643</v>
      </c>
      <c r="C13" s="531">
        <v>169</v>
      </c>
      <c r="D13" s="531">
        <v>4471235</v>
      </c>
      <c r="E13" s="531"/>
      <c r="F13" s="531"/>
      <c r="G13" s="531"/>
      <c r="H13" s="531"/>
      <c r="I13" s="531"/>
      <c r="J13" s="531"/>
      <c r="K13" s="531"/>
      <c r="L13" s="531"/>
      <c r="M13" s="531">
        <v>1</v>
      </c>
      <c r="N13" s="531">
        <v>3998</v>
      </c>
      <c r="O13" s="532">
        <f t="shared" si="0"/>
        <v>170</v>
      </c>
      <c r="P13" s="532">
        <f t="shared" si="1"/>
        <v>4475233</v>
      </c>
    </row>
    <row r="14" spans="1:16" ht="15" customHeight="1">
      <c r="A14" s="901" t="s">
        <v>2644</v>
      </c>
      <c r="B14" s="519" t="s">
        <v>2642</v>
      </c>
      <c r="C14" s="531"/>
      <c r="D14" s="531"/>
      <c r="E14" s="531"/>
      <c r="F14" s="531"/>
      <c r="G14" s="531"/>
      <c r="H14" s="531"/>
      <c r="I14" s="531"/>
      <c r="J14" s="531"/>
      <c r="K14" s="531"/>
      <c r="L14" s="531"/>
      <c r="M14" s="531"/>
      <c r="N14" s="531"/>
      <c r="O14" s="532">
        <f t="shared" si="0"/>
        <v>0</v>
      </c>
      <c r="P14" s="532">
        <f t="shared" si="1"/>
        <v>0</v>
      </c>
    </row>
    <row r="15" spans="1:16">
      <c r="A15" s="901"/>
      <c r="B15" s="519" t="s">
        <v>2643</v>
      </c>
      <c r="C15" s="531"/>
      <c r="D15" s="531"/>
      <c r="E15" s="531"/>
      <c r="F15" s="531"/>
      <c r="G15" s="531"/>
      <c r="H15" s="531"/>
      <c r="I15" s="531"/>
      <c r="J15" s="531"/>
      <c r="K15" s="531"/>
      <c r="L15" s="531"/>
      <c r="M15" s="531"/>
      <c r="N15" s="531"/>
      <c r="O15" s="532">
        <f t="shared" si="0"/>
        <v>0</v>
      </c>
      <c r="P15" s="532">
        <f t="shared" si="1"/>
        <v>0</v>
      </c>
    </row>
    <row r="16" spans="1:16" ht="15" customHeight="1">
      <c r="A16" s="901" t="s">
        <v>2645</v>
      </c>
      <c r="B16" s="519" t="s">
        <v>2642</v>
      </c>
      <c r="C16" s="531">
        <v>4</v>
      </c>
      <c r="D16" s="531">
        <v>303</v>
      </c>
      <c r="E16" s="531"/>
      <c r="F16" s="531"/>
      <c r="G16" s="531"/>
      <c r="H16" s="531"/>
      <c r="I16" s="531"/>
      <c r="J16" s="531"/>
      <c r="K16" s="531"/>
      <c r="L16" s="531"/>
      <c r="M16" s="531">
        <v>1</v>
      </c>
      <c r="N16" s="531">
        <v>56</v>
      </c>
      <c r="O16" s="532">
        <f t="shared" si="0"/>
        <v>5</v>
      </c>
      <c r="P16" s="532">
        <f t="shared" si="1"/>
        <v>359</v>
      </c>
    </row>
    <row r="17" spans="1:16">
      <c r="A17" s="901"/>
      <c r="B17" s="519" t="s">
        <v>2643</v>
      </c>
      <c r="C17" s="531">
        <v>14</v>
      </c>
      <c r="D17" s="531">
        <v>32419</v>
      </c>
      <c r="E17" s="531"/>
      <c r="F17" s="531"/>
      <c r="G17" s="531"/>
      <c r="H17" s="531"/>
      <c r="I17" s="531"/>
      <c r="J17" s="531"/>
      <c r="K17" s="531"/>
      <c r="L17" s="531"/>
      <c r="M17" s="531"/>
      <c r="N17" s="531"/>
      <c r="O17" s="532">
        <f t="shared" si="0"/>
        <v>14</v>
      </c>
      <c r="P17" s="532">
        <f t="shared" si="1"/>
        <v>32419</v>
      </c>
    </row>
    <row r="18" spans="1:16" ht="15" customHeight="1">
      <c r="A18" s="901" t="s">
        <v>2628</v>
      </c>
      <c r="B18" s="519" t="s">
        <v>2642</v>
      </c>
      <c r="C18" s="531"/>
      <c r="D18" s="531"/>
      <c r="E18" s="531"/>
      <c r="F18" s="531"/>
      <c r="G18" s="531"/>
      <c r="H18" s="531"/>
      <c r="I18" s="531"/>
      <c r="J18" s="531"/>
      <c r="K18" s="531"/>
      <c r="L18" s="531"/>
      <c r="M18" s="531"/>
      <c r="N18" s="531"/>
      <c r="O18" s="532">
        <f t="shared" si="0"/>
        <v>0</v>
      </c>
      <c r="P18" s="532">
        <f t="shared" si="1"/>
        <v>0</v>
      </c>
    </row>
    <row r="19" spans="1:16">
      <c r="A19" s="901"/>
      <c r="B19" s="519" t="s">
        <v>2643</v>
      </c>
      <c r="C19" s="531">
        <v>147</v>
      </c>
      <c r="D19" s="531">
        <v>1312671</v>
      </c>
      <c r="E19" s="531"/>
      <c r="F19" s="531"/>
      <c r="G19" s="531">
        <v>1</v>
      </c>
      <c r="H19" s="531">
        <v>7464</v>
      </c>
      <c r="I19" s="531"/>
      <c r="J19" s="531"/>
      <c r="K19" s="531"/>
      <c r="L19" s="531"/>
      <c r="M19" s="531">
        <v>9</v>
      </c>
      <c r="N19" s="531">
        <v>123221</v>
      </c>
      <c r="O19" s="532">
        <f t="shared" si="0"/>
        <v>157</v>
      </c>
      <c r="P19" s="532">
        <f t="shared" si="1"/>
        <v>1443356</v>
      </c>
    </row>
    <row r="20" spans="1:16" ht="15" customHeight="1">
      <c r="A20" s="901" t="s">
        <v>2630</v>
      </c>
      <c r="B20" s="519" t="s">
        <v>2642</v>
      </c>
      <c r="C20" s="531">
        <v>2</v>
      </c>
      <c r="D20" s="531">
        <v>260</v>
      </c>
      <c r="E20" s="531"/>
      <c r="F20" s="531"/>
      <c r="G20" s="531"/>
      <c r="H20" s="531"/>
      <c r="I20" s="531"/>
      <c r="J20" s="531"/>
      <c r="K20" s="531"/>
      <c r="L20" s="531"/>
      <c r="M20" s="531"/>
      <c r="N20" s="531"/>
      <c r="O20" s="532">
        <f t="shared" si="0"/>
        <v>2</v>
      </c>
      <c r="P20" s="532">
        <f t="shared" si="1"/>
        <v>260</v>
      </c>
    </row>
    <row r="21" spans="1:16">
      <c r="A21" s="901"/>
      <c r="B21" s="519" t="s">
        <v>2643</v>
      </c>
      <c r="C21" s="531">
        <v>13</v>
      </c>
      <c r="D21" s="531">
        <v>104145</v>
      </c>
      <c r="E21" s="531"/>
      <c r="F21" s="531"/>
      <c r="G21" s="531">
        <v>1</v>
      </c>
      <c r="H21" s="531">
        <v>212</v>
      </c>
      <c r="I21" s="531"/>
      <c r="J21" s="531"/>
      <c r="K21" s="531"/>
      <c r="L21" s="531"/>
      <c r="M21" s="531">
        <v>21</v>
      </c>
      <c r="N21" s="531">
        <v>306602</v>
      </c>
      <c r="O21" s="532">
        <f t="shared" si="0"/>
        <v>35</v>
      </c>
      <c r="P21" s="532">
        <f t="shared" si="1"/>
        <v>410959</v>
      </c>
    </row>
    <row r="22" spans="1:16">
      <c r="A22" s="529" t="s">
        <v>452</v>
      </c>
      <c r="B22" s="537"/>
      <c r="C22" s="516">
        <f t="shared" ref="C22:N22" si="2">SUM(C6:C21)</f>
        <v>1096</v>
      </c>
      <c r="D22" s="516">
        <f t="shared" si="2"/>
        <v>18533873</v>
      </c>
      <c r="E22" s="516">
        <f t="shared" si="2"/>
        <v>1</v>
      </c>
      <c r="F22" s="516">
        <f t="shared" si="2"/>
        <v>11761</v>
      </c>
      <c r="G22" s="516">
        <f t="shared" si="2"/>
        <v>12</v>
      </c>
      <c r="H22" s="516">
        <f t="shared" si="2"/>
        <v>445976</v>
      </c>
      <c r="I22" s="516">
        <f t="shared" si="2"/>
        <v>0</v>
      </c>
      <c r="J22" s="516">
        <f t="shared" si="2"/>
        <v>0</v>
      </c>
      <c r="K22" s="516">
        <f t="shared" si="2"/>
        <v>0</v>
      </c>
      <c r="L22" s="516">
        <f t="shared" si="2"/>
        <v>0</v>
      </c>
      <c r="M22" s="516">
        <f t="shared" si="2"/>
        <v>1150</v>
      </c>
      <c r="N22" s="516">
        <f t="shared" si="2"/>
        <v>22344378</v>
      </c>
      <c r="O22" s="536">
        <f t="shared" si="0"/>
        <v>2259</v>
      </c>
      <c r="P22" s="536">
        <f t="shared" si="1"/>
        <v>41335988</v>
      </c>
    </row>
    <row r="23" spans="1:16">
      <c r="B23" s="517"/>
      <c r="C23" s="518"/>
      <c r="D23" s="517"/>
      <c r="E23" s="518"/>
      <c r="F23" s="517"/>
      <c r="G23" s="518"/>
      <c r="H23" s="518"/>
      <c r="I23" s="518"/>
      <c r="J23" s="518"/>
      <c r="K23" s="518"/>
    </row>
    <row r="24" spans="1:16">
      <c r="B24" s="517"/>
      <c r="C24" s="518"/>
      <c r="D24" s="517"/>
      <c r="E24" s="518"/>
      <c r="F24" s="517"/>
      <c r="G24" s="518"/>
      <c r="H24" s="518"/>
      <c r="I24" s="518"/>
      <c r="J24" s="518"/>
      <c r="K24" s="518"/>
    </row>
    <row r="25" spans="1:16">
      <c r="B25" s="517"/>
      <c r="C25" s="518"/>
      <c r="D25" s="517"/>
      <c r="E25" s="518"/>
      <c r="F25" s="517"/>
      <c r="G25" s="518"/>
      <c r="H25" s="518"/>
      <c r="I25" s="518"/>
      <c r="J25" s="518"/>
      <c r="K25" s="518"/>
    </row>
    <row r="26" spans="1:16">
      <c r="B26" s="517"/>
      <c r="C26" s="518"/>
      <c r="D26" s="517"/>
      <c r="E26" s="518"/>
      <c r="F26" s="517"/>
      <c r="G26" s="518"/>
      <c r="H26" s="518"/>
      <c r="I26" s="518"/>
      <c r="J26" s="518"/>
      <c r="K26" s="518"/>
    </row>
    <row r="27" spans="1:16">
      <c r="B27" s="517"/>
      <c r="C27" s="518"/>
      <c r="D27" s="517"/>
      <c r="E27" s="518"/>
      <c r="F27" s="517"/>
      <c r="G27" s="518"/>
      <c r="H27" s="518"/>
      <c r="I27" s="518"/>
      <c r="J27" s="518"/>
      <c r="K27" s="518"/>
    </row>
    <row r="28" spans="1:16">
      <c r="B28" s="517"/>
      <c r="C28" s="518"/>
      <c r="D28" s="517"/>
      <c r="E28" s="518"/>
      <c r="F28" s="517"/>
      <c r="G28" s="518"/>
      <c r="H28" s="518"/>
      <c r="I28" s="518"/>
      <c r="J28" s="518"/>
      <c r="K28" s="518"/>
    </row>
    <row r="29" spans="1:16">
      <c r="B29" s="517"/>
      <c r="C29" s="518"/>
      <c r="D29" s="517"/>
      <c r="E29" s="518"/>
      <c r="F29" s="517"/>
      <c r="G29" s="518"/>
      <c r="H29" s="518"/>
      <c r="I29" s="518"/>
      <c r="J29" s="518"/>
      <c r="K29" s="518"/>
    </row>
    <row r="30" spans="1:16">
      <c r="B30" s="517"/>
      <c r="C30" s="518"/>
      <c r="D30" s="517"/>
      <c r="E30" s="518"/>
      <c r="F30" s="517"/>
      <c r="G30" s="518"/>
      <c r="H30" s="518"/>
      <c r="I30" s="518"/>
      <c r="J30" s="518"/>
      <c r="K30" s="518"/>
    </row>
    <row r="31" spans="1:16">
      <c r="B31" s="517"/>
      <c r="C31" s="518"/>
      <c r="D31" s="517"/>
      <c r="E31" s="518"/>
      <c r="F31" s="517"/>
      <c r="G31" s="518"/>
      <c r="H31" s="518"/>
      <c r="I31" s="518"/>
      <c r="J31" s="518"/>
      <c r="K31" s="518"/>
    </row>
    <row r="32" spans="1:16">
      <c r="B32" s="517"/>
      <c r="C32" s="518"/>
      <c r="D32" s="517"/>
      <c r="E32" s="518"/>
      <c r="F32" s="517"/>
      <c r="G32" s="518"/>
      <c r="H32" s="518"/>
      <c r="I32" s="518"/>
      <c r="J32" s="518"/>
      <c r="K32" s="518"/>
    </row>
    <row r="33" spans="2:11">
      <c r="B33" s="517"/>
      <c r="C33" s="518"/>
      <c r="D33" s="517"/>
      <c r="E33" s="518"/>
      <c r="F33" s="517"/>
      <c r="G33" s="518"/>
      <c r="H33" s="518"/>
      <c r="I33" s="518"/>
      <c r="J33" s="518"/>
      <c r="K33" s="518"/>
    </row>
    <row r="34" spans="2:11">
      <c r="B34" s="517"/>
      <c r="C34" s="518"/>
      <c r="D34" s="517"/>
      <c r="E34" s="518"/>
      <c r="F34" s="517"/>
      <c r="G34" s="518"/>
      <c r="H34" s="518"/>
      <c r="I34" s="518"/>
      <c r="J34" s="518"/>
      <c r="K34" s="518"/>
    </row>
    <row r="35" spans="2:11">
      <c r="B35" s="517"/>
      <c r="C35" s="518"/>
      <c r="D35" s="517"/>
      <c r="E35" s="518"/>
      <c r="F35" s="517"/>
      <c r="G35" s="518"/>
      <c r="H35" s="518"/>
      <c r="I35" s="518"/>
      <c r="J35" s="518"/>
      <c r="K35" s="518"/>
    </row>
    <row r="36" spans="2:11">
      <c r="B36" s="517"/>
      <c r="C36" s="518"/>
      <c r="D36" s="517"/>
      <c r="E36" s="518"/>
      <c r="F36" s="517"/>
      <c r="G36" s="518"/>
      <c r="H36" s="518"/>
      <c r="I36" s="518"/>
      <c r="J36" s="518"/>
      <c r="K36" s="518"/>
    </row>
    <row r="37" spans="2:11">
      <c r="B37" s="517"/>
      <c r="C37" s="518"/>
      <c r="D37" s="517"/>
      <c r="E37" s="518"/>
      <c r="F37" s="517"/>
      <c r="G37" s="518"/>
      <c r="H37" s="518"/>
      <c r="I37" s="518"/>
      <c r="J37" s="518"/>
      <c r="K37" s="518"/>
    </row>
    <row r="38" spans="2:11">
      <c r="B38" s="517"/>
      <c r="C38" s="518"/>
      <c r="D38" s="517"/>
      <c r="E38" s="518"/>
      <c r="F38" s="517"/>
      <c r="G38" s="518"/>
      <c r="H38" s="518"/>
      <c r="I38" s="518"/>
      <c r="J38" s="518"/>
      <c r="K38" s="518"/>
    </row>
    <row r="39" spans="2:11">
      <c r="B39" s="517"/>
      <c r="C39" s="518"/>
      <c r="D39" s="517"/>
      <c r="E39" s="518"/>
      <c r="F39" s="517"/>
      <c r="G39" s="518"/>
      <c r="H39" s="518"/>
      <c r="I39" s="518"/>
      <c r="J39" s="518"/>
      <c r="K39" s="518"/>
    </row>
    <row r="40" spans="2:11">
      <c r="B40" s="517"/>
      <c r="C40" s="518"/>
      <c r="D40" s="517"/>
      <c r="E40" s="518"/>
      <c r="F40" s="517"/>
      <c r="G40" s="518"/>
      <c r="H40" s="518"/>
      <c r="I40" s="518"/>
      <c r="J40" s="518"/>
      <c r="K40" s="518"/>
    </row>
    <row r="41" spans="2:11">
      <c r="B41" s="517"/>
      <c r="C41" s="518"/>
      <c r="D41" s="517"/>
      <c r="E41" s="518"/>
      <c r="F41" s="517"/>
      <c r="G41" s="518"/>
      <c r="H41" s="518"/>
      <c r="I41" s="518"/>
      <c r="J41" s="518"/>
      <c r="K41" s="518"/>
    </row>
    <row r="42" spans="2:11">
      <c r="B42" s="517"/>
      <c r="C42" s="518"/>
      <c r="D42" s="517"/>
      <c r="E42" s="518"/>
      <c r="F42" s="517"/>
      <c r="G42" s="518"/>
      <c r="H42" s="518"/>
      <c r="I42" s="518"/>
      <c r="J42" s="518"/>
      <c r="K42" s="518"/>
    </row>
    <row r="43" spans="2:11">
      <c r="B43" s="517"/>
      <c r="C43" s="518"/>
      <c r="D43" s="517"/>
      <c r="E43" s="518"/>
      <c r="F43" s="517"/>
      <c r="G43" s="518"/>
      <c r="H43" s="518"/>
      <c r="I43" s="518"/>
      <c r="J43" s="518"/>
      <c r="K43" s="518"/>
    </row>
    <row r="44" spans="2:11">
      <c r="B44" s="517"/>
      <c r="C44" s="518"/>
      <c r="D44" s="517"/>
      <c r="E44" s="518"/>
      <c r="F44" s="517"/>
      <c r="G44" s="518"/>
      <c r="H44" s="518"/>
      <c r="I44" s="518"/>
      <c r="J44" s="518"/>
      <c r="K44" s="518"/>
    </row>
    <row r="45" spans="2:11">
      <c r="B45" s="517"/>
      <c r="C45" s="518"/>
      <c r="D45" s="517"/>
      <c r="E45" s="518"/>
      <c r="F45" s="517"/>
      <c r="G45" s="518"/>
      <c r="H45" s="518"/>
      <c r="I45" s="518"/>
      <c r="J45" s="518"/>
      <c r="K45" s="518"/>
    </row>
    <row r="46" spans="2:11">
      <c r="B46" s="517"/>
      <c r="C46" s="518"/>
      <c r="D46" s="517"/>
      <c r="E46" s="518"/>
      <c r="F46" s="517"/>
      <c r="G46" s="518"/>
      <c r="H46" s="518"/>
      <c r="I46" s="518"/>
      <c r="J46" s="518"/>
      <c r="K46" s="518"/>
    </row>
    <row r="47" spans="2:11">
      <c r="B47" s="517"/>
      <c r="C47" s="518"/>
      <c r="D47" s="517"/>
      <c r="E47" s="518"/>
      <c r="F47" s="517"/>
      <c r="G47" s="518"/>
      <c r="H47" s="518"/>
      <c r="I47" s="518"/>
      <c r="J47" s="518"/>
      <c r="K47" s="518"/>
    </row>
    <row r="48" spans="2:11">
      <c r="B48" s="517"/>
      <c r="C48" s="518"/>
      <c r="D48" s="517"/>
      <c r="E48" s="518"/>
      <c r="F48" s="517"/>
      <c r="G48" s="518"/>
      <c r="H48" s="518"/>
      <c r="I48" s="518"/>
      <c r="J48" s="518"/>
      <c r="K48" s="518"/>
    </row>
    <row r="49" spans="2:11">
      <c r="B49" s="517"/>
      <c r="C49" s="518"/>
      <c r="D49" s="517"/>
      <c r="E49" s="518"/>
      <c r="F49" s="517"/>
      <c r="G49" s="518"/>
      <c r="H49" s="518"/>
      <c r="I49" s="518"/>
      <c r="J49" s="518"/>
      <c r="K49" s="518"/>
    </row>
    <row r="50" spans="2:11">
      <c r="B50" s="517"/>
      <c r="C50" s="518"/>
      <c r="D50" s="517"/>
      <c r="E50" s="518"/>
      <c r="F50" s="517"/>
      <c r="G50" s="518"/>
      <c r="H50" s="518"/>
      <c r="I50" s="518"/>
      <c r="J50" s="518"/>
      <c r="K50" s="518"/>
    </row>
    <row r="51" spans="2:11">
      <c r="B51" s="517"/>
      <c r="C51" s="518"/>
      <c r="D51" s="517"/>
      <c r="E51" s="518"/>
      <c r="F51" s="517"/>
      <c r="G51" s="518"/>
      <c r="H51" s="518"/>
      <c r="I51" s="518"/>
      <c r="J51" s="518"/>
      <c r="K51" s="518"/>
    </row>
    <row r="52" spans="2:11">
      <c r="B52" s="517"/>
      <c r="C52" s="518"/>
      <c r="D52" s="517"/>
      <c r="E52" s="518"/>
      <c r="F52" s="517"/>
      <c r="G52" s="518"/>
      <c r="H52" s="518"/>
      <c r="I52" s="518"/>
      <c r="J52" s="518"/>
      <c r="K52" s="518"/>
    </row>
    <row r="53" spans="2:11">
      <c r="B53" s="517"/>
      <c r="C53" s="518"/>
      <c r="D53" s="517"/>
      <c r="E53" s="518"/>
      <c r="F53" s="517"/>
      <c r="G53" s="518"/>
      <c r="H53" s="518"/>
      <c r="I53" s="518"/>
      <c r="J53" s="518"/>
      <c r="K53" s="518"/>
    </row>
    <row r="54" spans="2:11">
      <c r="B54" s="517"/>
      <c r="C54" s="518"/>
      <c r="D54" s="517"/>
      <c r="E54" s="518"/>
      <c r="F54" s="517"/>
      <c r="G54" s="518"/>
      <c r="H54" s="518"/>
      <c r="I54" s="518"/>
      <c r="J54" s="518"/>
      <c r="K54" s="518"/>
    </row>
    <row r="55" spans="2:11">
      <c r="B55" s="517"/>
      <c r="C55" s="518"/>
      <c r="D55" s="517"/>
      <c r="E55" s="518"/>
      <c r="F55" s="517"/>
      <c r="G55" s="518"/>
      <c r="H55" s="518"/>
      <c r="I55" s="518"/>
      <c r="J55" s="518"/>
      <c r="K55" s="518"/>
    </row>
    <row r="56" spans="2:11">
      <c r="B56" s="517"/>
      <c r="C56" s="518"/>
      <c r="D56" s="517"/>
      <c r="E56" s="518"/>
      <c r="F56" s="517"/>
      <c r="G56" s="518"/>
      <c r="H56" s="518"/>
      <c r="I56" s="518"/>
      <c r="J56" s="518"/>
      <c r="K56" s="518"/>
    </row>
    <row r="57" spans="2:11">
      <c r="B57" s="517"/>
      <c r="C57" s="518"/>
      <c r="D57" s="517"/>
      <c r="E57" s="518"/>
      <c r="F57" s="517"/>
      <c r="G57" s="518"/>
      <c r="H57" s="518"/>
      <c r="I57" s="518"/>
      <c r="J57" s="518"/>
      <c r="K57" s="518"/>
    </row>
    <row r="58" spans="2:11">
      <c r="B58" s="517"/>
      <c r="C58" s="518"/>
      <c r="D58" s="517"/>
      <c r="E58" s="518"/>
      <c r="F58" s="517"/>
      <c r="G58" s="518"/>
      <c r="H58" s="518"/>
      <c r="I58" s="518"/>
      <c r="J58" s="518"/>
      <c r="K58" s="518"/>
    </row>
    <row r="59" spans="2:11">
      <c r="B59" s="517"/>
      <c r="C59" s="518"/>
      <c r="D59" s="517"/>
      <c r="E59" s="518"/>
      <c r="F59" s="517"/>
      <c r="G59" s="518"/>
      <c r="H59" s="518"/>
      <c r="I59" s="518"/>
      <c r="J59" s="518"/>
      <c r="K59" s="518"/>
    </row>
    <row r="60" spans="2:11">
      <c r="B60" s="517"/>
      <c r="C60" s="518"/>
      <c r="D60" s="517"/>
      <c r="E60" s="518"/>
      <c r="F60" s="517"/>
      <c r="G60" s="518"/>
      <c r="H60" s="518"/>
      <c r="I60" s="518"/>
      <c r="J60" s="518"/>
      <c r="K60" s="518"/>
    </row>
    <row r="61" spans="2:11">
      <c r="B61" s="517"/>
      <c r="C61" s="518"/>
      <c r="D61" s="517"/>
      <c r="E61" s="518"/>
      <c r="F61" s="517"/>
      <c r="G61" s="518"/>
      <c r="H61" s="518"/>
      <c r="I61" s="518"/>
      <c r="J61" s="518"/>
      <c r="K61" s="518"/>
    </row>
    <row r="62" spans="2:11">
      <c r="B62" s="517"/>
      <c r="C62" s="518"/>
      <c r="D62" s="517"/>
      <c r="E62" s="518"/>
      <c r="F62" s="517"/>
      <c r="G62" s="518"/>
      <c r="H62" s="518"/>
      <c r="I62" s="518"/>
      <c r="J62" s="518"/>
      <c r="K62" s="518"/>
    </row>
    <row r="63" spans="2:11">
      <c r="B63" s="517"/>
      <c r="C63" s="518"/>
      <c r="D63" s="517"/>
      <c r="E63" s="518"/>
      <c r="F63" s="517"/>
      <c r="G63" s="518"/>
      <c r="H63" s="518"/>
      <c r="I63" s="518"/>
      <c r="J63" s="518"/>
      <c r="K63" s="518"/>
    </row>
    <row r="64" spans="2:11">
      <c r="B64" s="517"/>
      <c r="C64" s="518"/>
      <c r="D64" s="517"/>
      <c r="E64" s="518"/>
      <c r="F64" s="517"/>
      <c r="G64" s="518"/>
      <c r="H64" s="518"/>
      <c r="I64" s="518"/>
      <c r="J64" s="518"/>
      <c r="K64" s="518"/>
    </row>
    <row r="65" spans="2:11">
      <c r="B65" s="517"/>
      <c r="C65" s="518"/>
      <c r="D65" s="517"/>
      <c r="E65" s="518"/>
      <c r="F65" s="517"/>
      <c r="G65" s="518"/>
      <c r="H65" s="518"/>
      <c r="I65" s="518"/>
      <c r="J65" s="518"/>
      <c r="K65" s="518"/>
    </row>
    <row r="66" spans="2:11">
      <c r="B66" s="517"/>
      <c r="C66" s="518"/>
      <c r="D66" s="517"/>
      <c r="E66" s="518"/>
      <c r="F66" s="517"/>
      <c r="G66" s="518"/>
      <c r="H66" s="518"/>
      <c r="I66" s="518"/>
      <c r="J66" s="518"/>
      <c r="K66" s="518"/>
    </row>
    <row r="67" spans="2:11">
      <c r="B67" s="517"/>
      <c r="C67" s="518"/>
      <c r="D67" s="517"/>
      <c r="E67" s="518"/>
      <c r="F67" s="517"/>
      <c r="G67" s="518"/>
      <c r="H67" s="518"/>
      <c r="I67" s="518"/>
      <c r="J67" s="518"/>
      <c r="K67" s="518"/>
    </row>
    <row r="68" spans="2:11">
      <c r="B68" s="517"/>
      <c r="C68" s="518"/>
      <c r="D68" s="517"/>
      <c r="E68" s="518"/>
      <c r="F68" s="517"/>
      <c r="G68" s="518"/>
      <c r="H68" s="518"/>
      <c r="I68" s="518"/>
      <c r="J68" s="518"/>
      <c r="K68" s="518"/>
    </row>
    <row r="69" spans="2:11">
      <c r="B69" s="517"/>
      <c r="C69" s="518"/>
      <c r="D69" s="517"/>
      <c r="E69" s="518"/>
      <c r="F69" s="517"/>
      <c r="G69" s="518"/>
      <c r="H69" s="518"/>
      <c r="I69" s="518"/>
      <c r="J69" s="518"/>
      <c r="K69" s="518"/>
    </row>
    <row r="70" spans="2:11">
      <c r="B70" s="517"/>
      <c r="C70" s="518"/>
      <c r="D70" s="517"/>
      <c r="E70" s="518"/>
      <c r="F70" s="517"/>
      <c r="G70" s="518"/>
      <c r="H70" s="518"/>
      <c r="I70" s="518"/>
      <c r="J70" s="518"/>
      <c r="K70" s="518"/>
    </row>
    <row r="71" spans="2:11">
      <c r="B71" s="517"/>
      <c r="C71" s="518"/>
      <c r="D71" s="517"/>
      <c r="E71" s="518"/>
      <c r="F71" s="517"/>
      <c r="G71" s="518"/>
      <c r="H71" s="518"/>
      <c r="I71" s="518"/>
      <c r="J71" s="518"/>
      <c r="K71" s="518"/>
    </row>
    <row r="72" spans="2:11">
      <c r="B72" s="517"/>
      <c r="C72" s="518"/>
      <c r="D72" s="517"/>
      <c r="E72" s="518"/>
      <c r="F72" s="517"/>
      <c r="G72" s="518"/>
      <c r="H72" s="518"/>
      <c r="I72" s="518"/>
      <c r="J72" s="518"/>
      <c r="K72" s="518"/>
    </row>
    <row r="73" spans="2:11">
      <c r="B73" s="517"/>
      <c r="C73" s="518"/>
      <c r="D73" s="517"/>
      <c r="E73" s="518"/>
      <c r="F73" s="517"/>
      <c r="G73" s="518"/>
      <c r="H73" s="518"/>
      <c r="I73" s="518"/>
      <c r="J73" s="518"/>
      <c r="K73" s="518"/>
    </row>
    <row r="74" spans="2:11">
      <c r="B74" s="517"/>
      <c r="C74" s="518"/>
      <c r="D74" s="517"/>
      <c r="E74" s="518"/>
      <c r="F74" s="517"/>
      <c r="G74" s="518"/>
      <c r="H74" s="518"/>
      <c r="I74" s="518"/>
      <c r="J74" s="518"/>
      <c r="K74" s="518"/>
    </row>
    <row r="75" spans="2:11">
      <c r="B75" s="517"/>
      <c r="C75" s="518"/>
      <c r="D75" s="517"/>
      <c r="E75" s="518"/>
      <c r="F75" s="517"/>
      <c r="G75" s="518"/>
      <c r="H75" s="518"/>
      <c r="I75" s="518"/>
      <c r="J75" s="518"/>
      <c r="K75" s="518"/>
    </row>
    <row r="76" spans="2:11">
      <c r="B76" s="517"/>
      <c r="C76" s="518"/>
      <c r="D76" s="517"/>
      <c r="E76" s="518"/>
      <c r="F76" s="517"/>
      <c r="G76" s="518"/>
      <c r="H76" s="518"/>
      <c r="I76" s="518"/>
      <c r="J76" s="518"/>
      <c r="K76" s="518"/>
    </row>
    <row r="77" spans="2:11">
      <c r="B77" s="517"/>
      <c r="C77" s="518"/>
      <c r="D77" s="517"/>
      <c r="E77" s="518"/>
      <c r="F77" s="517"/>
      <c r="G77" s="518"/>
      <c r="H77" s="518"/>
      <c r="I77" s="518"/>
      <c r="J77" s="518"/>
      <c r="K77" s="518"/>
    </row>
    <row r="78" spans="2:11">
      <c r="B78" s="517"/>
      <c r="C78" s="518"/>
      <c r="D78" s="517"/>
      <c r="E78" s="518"/>
      <c r="F78" s="517"/>
      <c r="G78" s="518"/>
      <c r="H78" s="518"/>
      <c r="I78" s="518"/>
      <c r="J78" s="518"/>
      <c r="K78" s="518"/>
    </row>
    <row r="79" spans="2:11">
      <c r="B79" s="517"/>
      <c r="C79" s="518"/>
      <c r="D79" s="517"/>
      <c r="E79" s="518"/>
      <c r="F79" s="517"/>
      <c r="G79" s="518"/>
      <c r="H79" s="518"/>
      <c r="I79" s="518"/>
      <c r="J79" s="518"/>
      <c r="K79" s="518"/>
    </row>
    <row r="80" spans="2:11">
      <c r="B80" s="517"/>
      <c r="C80" s="518"/>
      <c r="D80" s="517"/>
      <c r="E80" s="518"/>
      <c r="F80" s="517"/>
      <c r="G80" s="518"/>
      <c r="H80" s="518"/>
      <c r="I80" s="518"/>
      <c r="J80" s="518"/>
      <c r="K80" s="518"/>
    </row>
    <row r="81" spans="2:11">
      <c r="B81" s="517"/>
      <c r="C81" s="518"/>
      <c r="D81" s="517"/>
      <c r="E81" s="518"/>
      <c r="F81" s="517"/>
      <c r="G81" s="518"/>
      <c r="H81" s="518"/>
      <c r="I81" s="518"/>
      <c r="J81" s="518"/>
      <c r="K81" s="518"/>
    </row>
    <row r="82" spans="2:11">
      <c r="B82" s="517"/>
      <c r="C82" s="518"/>
      <c r="D82" s="517"/>
      <c r="E82" s="518"/>
      <c r="F82" s="517"/>
      <c r="G82" s="518"/>
      <c r="H82" s="518"/>
      <c r="I82" s="518"/>
      <c r="J82" s="518"/>
      <c r="K82" s="518"/>
    </row>
    <row r="83" spans="2:11">
      <c r="B83" s="517"/>
      <c r="C83" s="518"/>
      <c r="D83" s="517"/>
      <c r="E83" s="518"/>
      <c r="F83" s="517"/>
      <c r="G83" s="518"/>
      <c r="H83" s="518"/>
      <c r="I83" s="518"/>
      <c r="J83" s="518"/>
      <c r="K83" s="518"/>
    </row>
    <row r="84" spans="2:11">
      <c r="B84" s="517"/>
      <c r="C84" s="518"/>
      <c r="D84" s="517"/>
      <c r="E84" s="518"/>
      <c r="F84" s="517"/>
      <c r="G84" s="518"/>
      <c r="H84" s="518"/>
      <c r="I84" s="518"/>
      <c r="J84" s="518"/>
      <c r="K84" s="518"/>
    </row>
    <row r="85" spans="2:11">
      <c r="B85" s="517"/>
      <c r="C85" s="518"/>
      <c r="D85" s="517"/>
      <c r="E85" s="518"/>
      <c r="F85" s="517"/>
      <c r="G85" s="518"/>
      <c r="H85" s="518"/>
      <c r="I85" s="518"/>
      <c r="J85" s="518"/>
      <c r="K85" s="518"/>
    </row>
    <row r="86" spans="2:11">
      <c r="B86" s="517"/>
      <c r="C86" s="518"/>
      <c r="D86" s="517"/>
      <c r="E86" s="518"/>
      <c r="F86" s="517"/>
      <c r="G86" s="518"/>
      <c r="H86" s="518"/>
      <c r="I86" s="518"/>
      <c r="J86" s="518"/>
      <c r="K86" s="518"/>
    </row>
    <row r="87" spans="2:11">
      <c r="B87" s="517"/>
      <c r="C87" s="518"/>
      <c r="D87" s="517"/>
      <c r="E87" s="518"/>
      <c r="F87" s="517"/>
      <c r="G87" s="518"/>
      <c r="H87" s="518"/>
      <c r="I87" s="518"/>
      <c r="J87" s="518"/>
      <c r="K87" s="518"/>
    </row>
    <row r="88" spans="2:11">
      <c r="B88" s="517"/>
      <c r="C88" s="518"/>
      <c r="D88" s="517"/>
      <c r="E88" s="518"/>
      <c r="F88" s="517"/>
      <c r="G88" s="518"/>
      <c r="H88" s="518"/>
      <c r="I88" s="518"/>
      <c r="J88" s="518"/>
      <c r="K88" s="518"/>
    </row>
    <row r="89" spans="2:11">
      <c r="B89" s="517"/>
      <c r="C89" s="518"/>
      <c r="D89" s="517"/>
      <c r="E89" s="518"/>
      <c r="F89" s="517"/>
      <c r="G89" s="518"/>
      <c r="H89" s="518"/>
      <c r="I89" s="518"/>
      <c r="J89" s="518"/>
      <c r="K89" s="518"/>
    </row>
    <row r="90" spans="2:11">
      <c r="B90" s="517"/>
      <c r="C90" s="518"/>
      <c r="D90" s="517"/>
      <c r="E90" s="518"/>
      <c r="F90" s="517"/>
      <c r="G90" s="518"/>
      <c r="H90" s="518"/>
      <c r="I90" s="518"/>
      <c r="J90" s="518"/>
      <c r="K90" s="518"/>
    </row>
    <row r="91" spans="2:11">
      <c r="B91" s="517"/>
      <c r="C91" s="518"/>
      <c r="D91" s="517"/>
      <c r="E91" s="518"/>
      <c r="F91" s="517"/>
      <c r="G91" s="518"/>
      <c r="H91" s="518"/>
      <c r="I91" s="518"/>
      <c r="J91" s="518"/>
      <c r="K91" s="518"/>
    </row>
    <row r="92" spans="2:11">
      <c r="B92" s="517"/>
      <c r="C92" s="518"/>
      <c r="D92" s="517"/>
      <c r="E92" s="518"/>
      <c r="F92" s="517"/>
      <c r="G92" s="518"/>
      <c r="H92" s="518"/>
      <c r="I92" s="518"/>
      <c r="J92" s="518"/>
      <c r="K92" s="518"/>
    </row>
    <row r="93" spans="2:11">
      <c r="B93" s="517"/>
      <c r="C93" s="518"/>
      <c r="D93" s="517"/>
      <c r="E93" s="518"/>
      <c r="F93" s="517"/>
      <c r="G93" s="518"/>
      <c r="H93" s="518"/>
      <c r="I93" s="518"/>
      <c r="J93" s="518"/>
      <c r="K93" s="518"/>
    </row>
    <row r="94" spans="2:11">
      <c r="B94" s="517"/>
      <c r="C94" s="518"/>
      <c r="D94" s="517"/>
      <c r="E94" s="518"/>
      <c r="F94" s="517"/>
      <c r="G94" s="518"/>
      <c r="H94" s="518"/>
      <c r="I94" s="518"/>
      <c r="J94" s="518"/>
      <c r="K94" s="518"/>
    </row>
    <row r="95" spans="2:11">
      <c r="B95" s="517"/>
      <c r="C95" s="518"/>
      <c r="D95" s="517"/>
      <c r="E95" s="518"/>
      <c r="F95" s="517"/>
      <c r="G95" s="518"/>
      <c r="H95" s="518"/>
      <c r="I95" s="518"/>
      <c r="J95" s="518"/>
      <c r="K95" s="518"/>
    </row>
    <row r="96" spans="2:11">
      <c r="B96" s="517"/>
      <c r="C96" s="518"/>
      <c r="D96" s="517"/>
      <c r="E96" s="518"/>
      <c r="F96" s="517"/>
      <c r="G96" s="518"/>
      <c r="H96" s="518"/>
      <c r="I96" s="518"/>
      <c r="J96" s="518"/>
      <c r="K96" s="518"/>
    </row>
    <row r="97" spans="2:11">
      <c r="B97" s="517"/>
      <c r="C97" s="518"/>
      <c r="D97" s="517"/>
      <c r="E97" s="518"/>
      <c r="F97" s="517"/>
      <c r="G97" s="518"/>
      <c r="H97" s="518"/>
      <c r="I97" s="518"/>
      <c r="J97" s="518"/>
      <c r="K97" s="518"/>
    </row>
    <row r="98" spans="2:11">
      <c r="B98" s="517"/>
      <c r="C98" s="518"/>
      <c r="D98" s="517"/>
      <c r="E98" s="518"/>
      <c r="F98" s="517"/>
      <c r="G98" s="518"/>
      <c r="H98" s="518"/>
      <c r="I98" s="518"/>
      <c r="J98" s="518"/>
      <c r="K98" s="518"/>
    </row>
    <row r="99" spans="2:11">
      <c r="B99" s="517"/>
      <c r="C99" s="518"/>
      <c r="D99" s="517"/>
      <c r="E99" s="518"/>
      <c r="F99" s="517"/>
      <c r="G99" s="518"/>
      <c r="H99" s="518"/>
      <c r="I99" s="518"/>
      <c r="J99" s="518"/>
      <c r="K99" s="518"/>
    </row>
    <row r="100" spans="2:11">
      <c r="B100" s="517"/>
      <c r="C100" s="518"/>
      <c r="D100" s="517"/>
      <c r="E100" s="518"/>
      <c r="F100" s="517"/>
      <c r="G100" s="518"/>
      <c r="H100" s="518"/>
      <c r="I100" s="518"/>
      <c r="J100" s="518"/>
      <c r="K100" s="518"/>
    </row>
    <row r="101" spans="2:11">
      <c r="B101" s="517"/>
      <c r="C101" s="518"/>
      <c r="D101" s="517"/>
      <c r="E101" s="518"/>
      <c r="F101" s="517"/>
      <c r="G101" s="518"/>
      <c r="H101" s="518"/>
      <c r="I101" s="518"/>
      <c r="J101" s="518"/>
      <c r="K101" s="518"/>
    </row>
    <row r="102" spans="2:11">
      <c r="B102" s="517"/>
      <c r="C102" s="518"/>
      <c r="D102" s="517"/>
      <c r="E102" s="518"/>
      <c r="F102" s="517"/>
      <c r="G102" s="518"/>
      <c r="H102" s="518"/>
      <c r="I102" s="518"/>
      <c r="J102" s="518"/>
      <c r="K102" s="518"/>
    </row>
    <row r="103" spans="2:11">
      <c r="B103" s="517"/>
      <c r="C103" s="518"/>
      <c r="D103" s="517"/>
      <c r="E103" s="518"/>
      <c r="F103" s="517"/>
      <c r="G103" s="518"/>
      <c r="H103" s="518"/>
      <c r="I103" s="518"/>
      <c r="J103" s="518"/>
      <c r="K103" s="518"/>
    </row>
    <row r="104" spans="2:11">
      <c r="B104" s="517"/>
      <c r="C104" s="518"/>
      <c r="D104" s="517"/>
      <c r="E104" s="518"/>
      <c r="F104" s="517"/>
      <c r="G104" s="518"/>
      <c r="H104" s="518"/>
      <c r="I104" s="518"/>
      <c r="J104" s="518"/>
      <c r="K104" s="518"/>
    </row>
    <row r="105" spans="2:11">
      <c r="B105" s="517"/>
      <c r="C105" s="518"/>
      <c r="D105" s="517"/>
      <c r="E105" s="518"/>
      <c r="F105" s="517"/>
      <c r="G105" s="518"/>
      <c r="H105" s="518"/>
      <c r="I105" s="518"/>
      <c r="J105" s="518"/>
      <c r="K105" s="518"/>
    </row>
    <row r="106" spans="2:11">
      <c r="B106" s="517"/>
      <c r="C106" s="518"/>
      <c r="D106" s="517"/>
      <c r="E106" s="518"/>
      <c r="F106" s="517"/>
      <c r="G106" s="518"/>
      <c r="H106" s="518"/>
      <c r="I106" s="518"/>
      <c r="J106" s="518"/>
      <c r="K106" s="518"/>
    </row>
    <row r="107" spans="2:11">
      <c r="B107" s="517"/>
      <c r="C107" s="518"/>
      <c r="D107" s="517"/>
      <c r="E107" s="518"/>
      <c r="F107" s="517"/>
      <c r="G107" s="518"/>
      <c r="H107" s="518"/>
      <c r="I107" s="518"/>
      <c r="J107" s="518"/>
      <c r="K107" s="518"/>
    </row>
    <row r="108" spans="2:11">
      <c r="B108" s="517"/>
      <c r="C108" s="518"/>
      <c r="D108" s="517"/>
      <c r="E108" s="518"/>
      <c r="F108" s="517"/>
      <c r="G108" s="518"/>
      <c r="H108" s="518"/>
      <c r="I108" s="518"/>
      <c r="J108" s="518"/>
      <c r="K108" s="518"/>
    </row>
    <row r="109" spans="2:11">
      <c r="B109" s="517"/>
      <c r="C109" s="518"/>
      <c r="D109" s="517"/>
      <c r="E109" s="518"/>
      <c r="F109" s="517"/>
      <c r="G109" s="518"/>
      <c r="H109" s="518"/>
      <c r="I109" s="518"/>
      <c r="J109" s="518"/>
      <c r="K109" s="518"/>
    </row>
    <row r="110" spans="2:11">
      <c r="B110" s="517"/>
      <c r="C110" s="518"/>
      <c r="D110" s="517"/>
      <c r="E110" s="518"/>
      <c r="F110" s="517"/>
      <c r="G110" s="518"/>
      <c r="H110" s="518"/>
      <c r="I110" s="518"/>
      <c r="J110" s="518"/>
      <c r="K110" s="518"/>
    </row>
    <row r="111" spans="2:11">
      <c r="B111" s="517"/>
      <c r="C111" s="518"/>
      <c r="D111" s="517"/>
      <c r="E111" s="518"/>
      <c r="F111" s="517"/>
      <c r="G111" s="518"/>
      <c r="H111" s="518"/>
      <c r="I111" s="518"/>
      <c r="J111" s="518"/>
      <c r="K111" s="518"/>
    </row>
  </sheetData>
  <mergeCells count="15">
    <mergeCell ref="A12:A13"/>
    <mergeCell ref="A14:A15"/>
    <mergeCell ref="A16:A17"/>
    <mergeCell ref="A18:A19"/>
    <mergeCell ref="A20:A21"/>
    <mergeCell ref="M4:N4"/>
    <mergeCell ref="O4:P4"/>
    <mergeCell ref="A6:A7"/>
    <mergeCell ref="A8:A9"/>
    <mergeCell ref="A10:A11"/>
    <mergeCell ref="C4:D4"/>
    <mergeCell ref="E4:F4"/>
    <mergeCell ref="G4:H4"/>
    <mergeCell ref="I4:J4"/>
    <mergeCell ref="K4:L4"/>
  </mergeCells>
  <pageMargins left="0.7" right="0.7" top="0.75" bottom="0.75" header="0.511811023622047" footer="0.511811023622047"/>
  <pageSetup paperSize="9" orientation="portrait" horizontalDpi="300" verticalDpi="30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B050"/>
  </sheetPr>
  <dimension ref="A1:F95"/>
  <sheetViews>
    <sheetView zoomScale="90" zoomScaleNormal="90" workbookViewId="0">
      <selection activeCell="F15" sqref="F15"/>
    </sheetView>
  </sheetViews>
  <sheetFormatPr baseColWidth="10" defaultColWidth="11.42578125" defaultRowHeight="15"/>
  <cols>
    <col min="1" max="1" width="30.85546875" style="507" customWidth="1"/>
    <col min="2" max="6" width="14.7109375" style="507" customWidth="1"/>
    <col min="7" max="16384" width="11.42578125" style="507"/>
  </cols>
  <sheetData>
    <row r="1" spans="1:6" s="20" customFormat="1" ht="75.400000000000006" customHeight="1"/>
    <row r="2" spans="1:6">
      <c r="A2" s="514" t="s">
        <v>2646</v>
      </c>
      <c r="B2" s="509"/>
      <c r="C2" s="509"/>
    </row>
    <row r="3" spans="1:6">
      <c r="A3" s="509"/>
      <c r="B3" s="509"/>
      <c r="C3" s="509"/>
    </row>
    <row r="4" spans="1:6" ht="27.75" customHeight="1">
      <c r="A4" s="553" t="s">
        <v>2612</v>
      </c>
      <c r="B4" s="516" t="s">
        <v>2551</v>
      </c>
      <c r="C4" s="516" t="s">
        <v>2554</v>
      </c>
      <c r="D4" s="516" t="s">
        <v>1020</v>
      </c>
      <c r="E4" s="518"/>
      <c r="F4" s="518"/>
    </row>
    <row r="5" spans="1:6">
      <c r="A5" s="554" t="s">
        <v>2552</v>
      </c>
      <c r="B5" s="531">
        <v>1</v>
      </c>
      <c r="C5" s="531">
        <v>0</v>
      </c>
      <c r="D5" s="536">
        <f>SUM(B5:C5)</f>
        <v>1</v>
      </c>
      <c r="E5" s="518"/>
      <c r="F5" s="518"/>
    </row>
    <row r="6" spans="1:6">
      <c r="A6" s="554" t="s">
        <v>2647</v>
      </c>
      <c r="B6" s="531">
        <v>319</v>
      </c>
      <c r="C6" s="531">
        <v>0</v>
      </c>
      <c r="D6" s="536">
        <f>SUM(B6:C6)</f>
        <v>319</v>
      </c>
      <c r="E6" s="518"/>
      <c r="F6" s="518"/>
    </row>
    <row r="7" spans="1:6">
      <c r="B7" s="518"/>
      <c r="C7" s="518"/>
      <c r="D7" s="518"/>
      <c r="E7" s="518"/>
      <c r="F7" s="518"/>
    </row>
    <row r="8" spans="1:6">
      <c r="B8" s="518"/>
      <c r="C8" s="518"/>
      <c r="D8" s="518"/>
      <c r="E8" s="518"/>
      <c r="F8" s="518"/>
    </row>
    <row r="9" spans="1:6">
      <c r="B9" s="518"/>
      <c r="C9" s="518"/>
      <c r="D9" s="518"/>
      <c r="E9" s="518"/>
      <c r="F9" s="518"/>
    </row>
    <row r="10" spans="1:6">
      <c r="B10" s="518"/>
      <c r="C10" s="518"/>
      <c r="D10" s="518"/>
      <c r="E10" s="518"/>
      <c r="F10" s="518"/>
    </row>
    <row r="11" spans="1:6">
      <c r="B11" s="518"/>
      <c r="C11" s="518"/>
      <c r="D11" s="518"/>
      <c r="E11" s="518"/>
      <c r="F11" s="518"/>
    </row>
    <row r="12" spans="1:6">
      <c r="B12" s="518"/>
      <c r="C12" s="518"/>
      <c r="D12" s="518"/>
      <c r="E12" s="518"/>
      <c r="F12" s="518"/>
    </row>
    <row r="13" spans="1:6">
      <c r="B13" s="518"/>
      <c r="C13" s="518"/>
      <c r="D13" s="518"/>
      <c r="E13" s="518"/>
      <c r="F13" s="518"/>
    </row>
    <row r="14" spans="1:6">
      <c r="B14" s="518"/>
      <c r="C14" s="518"/>
      <c r="D14" s="518"/>
      <c r="E14" s="518"/>
      <c r="F14" s="518"/>
    </row>
    <row r="15" spans="1:6">
      <c r="B15" s="518"/>
      <c r="C15" s="518"/>
      <c r="D15" s="518"/>
      <c r="E15" s="518"/>
      <c r="F15" s="518"/>
    </row>
    <row r="16" spans="1:6">
      <c r="B16" s="518"/>
      <c r="C16" s="518"/>
      <c r="D16" s="518"/>
      <c r="E16" s="518"/>
      <c r="F16" s="518"/>
    </row>
    <row r="17" spans="2:6">
      <c r="B17" s="518"/>
      <c r="C17" s="518"/>
      <c r="D17" s="518"/>
      <c r="E17" s="518"/>
      <c r="F17" s="518"/>
    </row>
    <row r="18" spans="2:6">
      <c r="B18" s="518"/>
      <c r="C18" s="518"/>
      <c r="D18" s="518"/>
      <c r="E18" s="518"/>
      <c r="F18" s="518"/>
    </row>
    <row r="19" spans="2:6">
      <c r="B19" s="518"/>
      <c r="C19" s="518"/>
      <c r="D19" s="518"/>
      <c r="E19" s="518"/>
      <c r="F19" s="518"/>
    </row>
    <row r="20" spans="2:6">
      <c r="B20" s="518"/>
      <c r="C20" s="518"/>
      <c r="D20" s="518"/>
      <c r="E20" s="518"/>
      <c r="F20" s="518"/>
    </row>
    <row r="21" spans="2:6">
      <c r="B21" s="518"/>
      <c r="C21" s="518"/>
      <c r="D21" s="518"/>
      <c r="E21" s="518"/>
      <c r="F21" s="518"/>
    </row>
    <row r="22" spans="2:6">
      <c r="B22" s="518"/>
      <c r="C22" s="518"/>
      <c r="D22" s="518"/>
      <c r="E22" s="518"/>
      <c r="F22" s="518"/>
    </row>
    <row r="23" spans="2:6">
      <c r="B23" s="518"/>
      <c r="C23" s="518"/>
      <c r="D23" s="518"/>
      <c r="E23" s="518"/>
      <c r="F23" s="518"/>
    </row>
    <row r="24" spans="2:6">
      <c r="B24" s="518"/>
      <c r="C24" s="518"/>
      <c r="D24" s="518"/>
      <c r="E24" s="518"/>
      <c r="F24" s="518"/>
    </row>
    <row r="25" spans="2:6">
      <c r="B25" s="518"/>
      <c r="C25" s="518"/>
      <c r="D25" s="518"/>
      <c r="E25" s="518"/>
      <c r="F25" s="518"/>
    </row>
    <row r="26" spans="2:6">
      <c r="B26" s="518"/>
      <c r="C26" s="518"/>
      <c r="D26" s="518"/>
      <c r="E26" s="518"/>
      <c r="F26" s="518"/>
    </row>
    <row r="27" spans="2:6">
      <c r="B27" s="518"/>
      <c r="C27" s="518"/>
      <c r="D27" s="518"/>
      <c r="E27" s="518"/>
      <c r="F27" s="518"/>
    </row>
    <row r="28" spans="2:6">
      <c r="B28" s="518"/>
      <c r="C28" s="518"/>
      <c r="D28" s="518"/>
      <c r="E28" s="518"/>
      <c r="F28" s="518"/>
    </row>
    <row r="29" spans="2:6">
      <c r="B29" s="518"/>
      <c r="C29" s="518"/>
      <c r="D29" s="518"/>
      <c r="E29" s="518"/>
      <c r="F29" s="518"/>
    </row>
    <row r="30" spans="2:6">
      <c r="B30" s="518"/>
      <c r="C30" s="518"/>
      <c r="D30" s="518"/>
      <c r="E30" s="518"/>
      <c r="F30" s="518"/>
    </row>
    <row r="31" spans="2:6">
      <c r="B31" s="518"/>
      <c r="C31" s="518"/>
      <c r="D31" s="518"/>
      <c r="E31" s="518"/>
      <c r="F31" s="518"/>
    </row>
    <row r="32" spans="2:6">
      <c r="B32" s="518"/>
      <c r="C32" s="518"/>
      <c r="D32" s="518"/>
      <c r="E32" s="518"/>
      <c r="F32" s="518"/>
    </row>
    <row r="33" spans="2:6">
      <c r="B33" s="518"/>
      <c r="C33" s="518"/>
      <c r="D33" s="518"/>
      <c r="E33" s="518"/>
      <c r="F33" s="518"/>
    </row>
    <row r="34" spans="2:6">
      <c r="B34" s="518"/>
      <c r="C34" s="518"/>
      <c r="D34" s="518"/>
      <c r="E34" s="518"/>
      <c r="F34" s="518"/>
    </row>
    <row r="35" spans="2:6">
      <c r="B35" s="518"/>
      <c r="C35" s="518"/>
      <c r="D35" s="518"/>
      <c r="E35" s="518"/>
      <c r="F35" s="518"/>
    </row>
    <row r="36" spans="2:6">
      <c r="B36" s="518"/>
      <c r="C36" s="518"/>
      <c r="D36" s="518"/>
      <c r="E36" s="518"/>
      <c r="F36" s="518"/>
    </row>
    <row r="37" spans="2:6">
      <c r="B37" s="518"/>
      <c r="C37" s="518"/>
      <c r="D37" s="518"/>
      <c r="E37" s="518"/>
      <c r="F37" s="518"/>
    </row>
    <row r="38" spans="2:6">
      <c r="B38" s="518"/>
      <c r="C38" s="518"/>
      <c r="D38" s="518"/>
      <c r="E38" s="518"/>
      <c r="F38" s="518"/>
    </row>
    <row r="39" spans="2:6">
      <c r="B39" s="518"/>
      <c r="C39" s="518"/>
      <c r="D39" s="518"/>
      <c r="E39" s="518"/>
      <c r="F39" s="518"/>
    </row>
    <row r="40" spans="2:6">
      <c r="B40" s="518"/>
      <c r="C40" s="518"/>
      <c r="D40" s="518"/>
      <c r="E40" s="518"/>
      <c r="F40" s="518"/>
    </row>
    <row r="41" spans="2:6">
      <c r="B41" s="518"/>
      <c r="C41" s="518"/>
      <c r="D41" s="518"/>
      <c r="E41" s="518"/>
      <c r="F41" s="518"/>
    </row>
    <row r="42" spans="2:6">
      <c r="B42" s="518"/>
      <c r="C42" s="518"/>
      <c r="D42" s="518"/>
      <c r="E42" s="518"/>
      <c r="F42" s="518"/>
    </row>
    <row r="43" spans="2:6">
      <c r="B43" s="518"/>
      <c r="C43" s="518"/>
      <c r="D43" s="518"/>
      <c r="E43" s="518"/>
      <c r="F43" s="518"/>
    </row>
    <row r="44" spans="2:6">
      <c r="B44" s="518"/>
      <c r="C44" s="518"/>
      <c r="D44" s="518"/>
      <c r="E44" s="518"/>
      <c r="F44" s="518"/>
    </row>
    <row r="45" spans="2:6">
      <c r="B45" s="518"/>
      <c r="C45" s="518"/>
      <c r="D45" s="518"/>
      <c r="E45" s="518"/>
      <c r="F45" s="518"/>
    </row>
    <row r="46" spans="2:6">
      <c r="B46" s="518"/>
      <c r="C46" s="518"/>
      <c r="D46" s="518"/>
      <c r="E46" s="518"/>
      <c r="F46" s="518"/>
    </row>
    <row r="47" spans="2:6">
      <c r="B47" s="518"/>
      <c r="C47" s="518"/>
      <c r="D47" s="518"/>
      <c r="E47" s="518"/>
      <c r="F47" s="518"/>
    </row>
    <row r="48" spans="2:6">
      <c r="B48" s="518"/>
      <c r="C48" s="518"/>
      <c r="D48" s="518"/>
      <c r="E48" s="518"/>
      <c r="F48" s="518"/>
    </row>
    <row r="49" spans="2:6">
      <c r="B49" s="518"/>
      <c r="C49" s="518"/>
      <c r="D49" s="518"/>
      <c r="E49" s="518"/>
      <c r="F49" s="518"/>
    </row>
    <row r="50" spans="2:6">
      <c r="B50" s="518"/>
      <c r="C50" s="518"/>
      <c r="D50" s="518"/>
      <c r="E50" s="518"/>
      <c r="F50" s="518"/>
    </row>
    <row r="51" spans="2:6">
      <c r="B51" s="518"/>
      <c r="C51" s="518"/>
      <c r="D51" s="518"/>
      <c r="E51" s="518"/>
      <c r="F51" s="518"/>
    </row>
    <row r="52" spans="2:6">
      <c r="B52" s="518"/>
      <c r="C52" s="518"/>
      <c r="D52" s="518"/>
      <c r="E52" s="518"/>
      <c r="F52" s="518"/>
    </row>
    <row r="53" spans="2:6">
      <c r="B53" s="518"/>
      <c r="C53" s="518"/>
      <c r="D53" s="518"/>
      <c r="E53" s="518"/>
      <c r="F53" s="518"/>
    </row>
    <row r="54" spans="2:6">
      <c r="B54" s="518"/>
      <c r="C54" s="518"/>
      <c r="D54" s="518"/>
      <c r="E54" s="518"/>
      <c r="F54" s="518"/>
    </row>
    <row r="55" spans="2:6">
      <c r="B55" s="518"/>
      <c r="C55" s="518"/>
      <c r="D55" s="518"/>
      <c r="E55" s="518"/>
      <c r="F55" s="518"/>
    </row>
    <row r="56" spans="2:6">
      <c r="B56" s="518"/>
      <c r="C56" s="518"/>
      <c r="D56" s="518"/>
      <c r="E56" s="518"/>
      <c r="F56" s="518"/>
    </row>
    <row r="57" spans="2:6">
      <c r="B57" s="518"/>
      <c r="C57" s="518"/>
      <c r="D57" s="518"/>
      <c r="E57" s="518"/>
      <c r="F57" s="518"/>
    </row>
    <row r="58" spans="2:6">
      <c r="B58" s="518"/>
      <c r="C58" s="518"/>
      <c r="D58" s="518"/>
      <c r="E58" s="518"/>
      <c r="F58" s="518"/>
    </row>
    <row r="59" spans="2:6">
      <c r="B59" s="518"/>
      <c r="C59" s="518"/>
      <c r="D59" s="518"/>
      <c r="E59" s="518"/>
      <c r="F59" s="518"/>
    </row>
    <row r="60" spans="2:6">
      <c r="B60" s="518"/>
      <c r="C60" s="518"/>
      <c r="D60" s="518"/>
      <c r="E60" s="518"/>
      <c r="F60" s="518"/>
    </row>
    <row r="61" spans="2:6">
      <c r="B61" s="518"/>
      <c r="C61" s="518"/>
      <c r="D61" s="518"/>
      <c r="E61" s="518"/>
      <c r="F61" s="518"/>
    </row>
    <row r="62" spans="2:6">
      <c r="B62" s="518"/>
      <c r="C62" s="518"/>
      <c r="D62" s="518"/>
      <c r="E62" s="518"/>
      <c r="F62" s="518"/>
    </row>
    <row r="63" spans="2:6">
      <c r="B63" s="518"/>
      <c r="C63" s="518"/>
      <c r="D63" s="518"/>
      <c r="E63" s="518"/>
      <c r="F63" s="518"/>
    </row>
    <row r="64" spans="2:6">
      <c r="B64" s="518"/>
      <c r="C64" s="518"/>
      <c r="D64" s="518"/>
      <c r="E64" s="518"/>
      <c r="F64" s="518"/>
    </row>
    <row r="65" spans="2:6">
      <c r="B65" s="518"/>
      <c r="C65" s="518"/>
      <c r="D65" s="518"/>
      <c r="E65" s="518"/>
      <c r="F65" s="518"/>
    </row>
    <row r="66" spans="2:6">
      <c r="B66" s="518"/>
      <c r="C66" s="518"/>
      <c r="D66" s="518"/>
      <c r="E66" s="518"/>
      <c r="F66" s="518"/>
    </row>
    <row r="67" spans="2:6">
      <c r="B67" s="518"/>
      <c r="C67" s="518"/>
      <c r="D67" s="518"/>
      <c r="E67" s="518"/>
      <c r="F67" s="518"/>
    </row>
    <row r="68" spans="2:6">
      <c r="B68" s="518"/>
      <c r="C68" s="518"/>
      <c r="D68" s="518"/>
      <c r="E68" s="518"/>
      <c r="F68" s="518"/>
    </row>
    <row r="69" spans="2:6">
      <c r="B69" s="518"/>
      <c r="C69" s="518"/>
      <c r="D69" s="518"/>
      <c r="E69" s="518"/>
      <c r="F69" s="518"/>
    </row>
    <row r="70" spans="2:6">
      <c r="B70" s="518"/>
      <c r="C70" s="518"/>
      <c r="D70" s="518"/>
      <c r="E70" s="518"/>
      <c r="F70" s="518"/>
    </row>
    <row r="71" spans="2:6">
      <c r="B71" s="518"/>
      <c r="C71" s="518"/>
      <c r="D71" s="518"/>
      <c r="E71" s="518"/>
      <c r="F71" s="518"/>
    </row>
    <row r="72" spans="2:6">
      <c r="B72" s="518"/>
      <c r="C72" s="518"/>
      <c r="D72" s="518"/>
      <c r="E72" s="518"/>
      <c r="F72" s="518"/>
    </row>
    <row r="73" spans="2:6">
      <c r="B73" s="518"/>
      <c r="C73" s="518"/>
      <c r="D73" s="518"/>
      <c r="E73" s="518"/>
      <c r="F73" s="518"/>
    </row>
    <row r="74" spans="2:6">
      <c r="B74" s="518"/>
      <c r="C74" s="518"/>
      <c r="D74" s="518"/>
      <c r="E74" s="518"/>
      <c r="F74" s="518"/>
    </row>
    <row r="75" spans="2:6">
      <c r="B75" s="518"/>
      <c r="C75" s="518"/>
      <c r="D75" s="518"/>
      <c r="E75" s="518"/>
      <c r="F75" s="518"/>
    </row>
    <row r="76" spans="2:6">
      <c r="B76" s="518"/>
      <c r="C76" s="518"/>
      <c r="D76" s="518"/>
      <c r="E76" s="518"/>
      <c r="F76" s="518"/>
    </row>
    <row r="77" spans="2:6">
      <c r="B77" s="518"/>
      <c r="C77" s="518"/>
      <c r="D77" s="518"/>
      <c r="E77" s="518"/>
      <c r="F77" s="518"/>
    </row>
    <row r="78" spans="2:6">
      <c r="B78" s="518"/>
      <c r="C78" s="518"/>
      <c r="D78" s="518"/>
      <c r="E78" s="518"/>
      <c r="F78" s="518"/>
    </row>
    <row r="79" spans="2:6">
      <c r="B79" s="518"/>
      <c r="C79" s="518"/>
      <c r="D79" s="518"/>
      <c r="E79" s="518"/>
      <c r="F79" s="518"/>
    </row>
    <row r="80" spans="2:6">
      <c r="B80" s="518"/>
      <c r="C80" s="518"/>
      <c r="D80" s="518"/>
      <c r="E80" s="518"/>
      <c r="F80" s="518"/>
    </row>
    <row r="81" spans="2:6">
      <c r="B81" s="518"/>
      <c r="C81" s="518"/>
      <c r="D81" s="518"/>
      <c r="E81" s="518"/>
      <c r="F81" s="518"/>
    </row>
    <row r="82" spans="2:6">
      <c r="B82" s="518"/>
      <c r="C82" s="518"/>
      <c r="D82" s="518"/>
      <c r="E82" s="518"/>
      <c r="F82" s="518"/>
    </row>
    <row r="83" spans="2:6">
      <c r="B83" s="518"/>
      <c r="C83" s="518"/>
      <c r="D83" s="518"/>
      <c r="E83" s="518"/>
      <c r="F83" s="518"/>
    </row>
    <row r="84" spans="2:6">
      <c r="B84" s="518"/>
      <c r="C84" s="518"/>
      <c r="D84" s="518"/>
      <c r="E84" s="518"/>
      <c r="F84" s="518"/>
    </row>
    <row r="85" spans="2:6">
      <c r="B85" s="518"/>
      <c r="C85" s="518"/>
      <c r="D85" s="518"/>
      <c r="E85" s="518"/>
      <c r="F85" s="518"/>
    </row>
    <row r="86" spans="2:6">
      <c r="B86" s="518"/>
      <c r="C86" s="518"/>
      <c r="D86" s="518"/>
      <c r="E86" s="518"/>
      <c r="F86" s="518"/>
    </row>
    <row r="87" spans="2:6">
      <c r="B87" s="518"/>
      <c r="C87" s="518"/>
      <c r="D87" s="518"/>
      <c r="E87" s="518"/>
      <c r="F87" s="518"/>
    </row>
    <row r="88" spans="2:6">
      <c r="B88" s="518"/>
      <c r="C88" s="518"/>
      <c r="D88" s="518"/>
      <c r="E88" s="518"/>
      <c r="F88" s="518"/>
    </row>
    <row r="89" spans="2:6">
      <c r="B89" s="518"/>
      <c r="C89" s="518"/>
      <c r="D89" s="518"/>
      <c r="E89" s="518"/>
      <c r="F89" s="518"/>
    </row>
    <row r="90" spans="2:6">
      <c r="B90" s="518"/>
      <c r="C90" s="518"/>
      <c r="D90" s="518"/>
      <c r="E90" s="518"/>
      <c r="F90" s="518"/>
    </row>
    <row r="91" spans="2:6">
      <c r="B91" s="518"/>
      <c r="C91" s="518"/>
      <c r="D91" s="518"/>
      <c r="E91" s="518"/>
      <c r="F91" s="518"/>
    </row>
    <row r="92" spans="2:6">
      <c r="B92" s="518"/>
      <c r="C92" s="518"/>
      <c r="D92" s="518"/>
      <c r="E92" s="518"/>
      <c r="F92" s="518"/>
    </row>
    <row r="93" spans="2:6">
      <c r="B93" s="518"/>
      <c r="C93" s="518"/>
      <c r="D93" s="518"/>
      <c r="E93" s="518"/>
      <c r="F93" s="518"/>
    </row>
    <row r="94" spans="2:6">
      <c r="B94" s="518"/>
      <c r="C94" s="518"/>
      <c r="D94" s="518"/>
      <c r="E94" s="518"/>
      <c r="F94" s="518"/>
    </row>
    <row r="95" spans="2:6">
      <c r="B95" s="518"/>
      <c r="C95" s="518"/>
      <c r="D95" s="518"/>
      <c r="E95" s="518"/>
      <c r="F95" s="518"/>
    </row>
  </sheetData>
  <pageMargins left="0.7" right="0.7" top="0.75" bottom="0.75" header="0.511811023622047" footer="0.511811023622047"/>
  <pageSetup paperSize="9" orientation="portrait" horizontalDpi="300" verticalDpi="30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B050"/>
  </sheetPr>
  <dimension ref="A1:E95"/>
  <sheetViews>
    <sheetView zoomScale="90" zoomScaleNormal="90" workbookViewId="0">
      <selection activeCell="D1" sqref="D1"/>
    </sheetView>
  </sheetViews>
  <sheetFormatPr baseColWidth="10" defaultColWidth="11.42578125" defaultRowHeight="15"/>
  <cols>
    <col min="1" max="1" width="36" style="507" customWidth="1"/>
    <col min="2" max="5" width="14.7109375" style="507" customWidth="1"/>
    <col min="6" max="16384" width="11.42578125" style="507"/>
  </cols>
  <sheetData>
    <row r="1" spans="1:5" s="20" customFormat="1" ht="84.6" customHeight="1"/>
    <row r="2" spans="1:5">
      <c r="A2" s="514" t="s">
        <v>2648</v>
      </c>
      <c r="B2" s="509"/>
    </row>
    <row r="3" spans="1:5">
      <c r="A3" s="509"/>
      <c r="B3" s="509"/>
    </row>
    <row r="4" spans="1:5">
      <c r="A4" s="552" t="s">
        <v>2649</v>
      </c>
      <c r="B4" s="555"/>
      <c r="C4" s="518"/>
      <c r="D4" s="518"/>
      <c r="E4" s="518"/>
    </row>
    <row r="5" spans="1:5">
      <c r="A5" s="554" t="s">
        <v>2552</v>
      </c>
      <c r="B5" s="531">
        <v>8</v>
      </c>
      <c r="C5" s="518"/>
      <c r="D5" s="518"/>
      <c r="E5" s="518"/>
    </row>
    <row r="6" spans="1:5">
      <c r="A6" s="554" t="s">
        <v>2647</v>
      </c>
      <c r="B6" s="531">
        <v>222</v>
      </c>
      <c r="C6" s="518"/>
      <c r="D6" s="518"/>
      <c r="E6" s="518"/>
    </row>
    <row r="7" spans="1:5">
      <c r="B7" s="518"/>
      <c r="C7" s="518"/>
      <c r="D7" s="518"/>
      <c r="E7" s="518"/>
    </row>
    <row r="8" spans="1:5">
      <c r="B8" s="518"/>
      <c r="C8" s="518"/>
      <c r="D8" s="518"/>
      <c r="E8" s="518"/>
    </row>
    <row r="9" spans="1:5">
      <c r="B9" s="518"/>
      <c r="C9" s="518"/>
      <c r="D9" s="518"/>
      <c r="E9" s="518"/>
    </row>
    <row r="10" spans="1:5">
      <c r="B10" s="518"/>
      <c r="C10" s="518"/>
      <c r="D10" s="518"/>
      <c r="E10" s="518"/>
    </row>
    <row r="11" spans="1:5">
      <c r="B11" s="518"/>
      <c r="C11" s="518"/>
      <c r="D11" s="518"/>
      <c r="E11" s="518"/>
    </row>
    <row r="12" spans="1:5">
      <c r="B12" s="518"/>
      <c r="C12" s="518"/>
      <c r="D12" s="518"/>
      <c r="E12" s="518"/>
    </row>
    <row r="13" spans="1:5">
      <c r="B13" s="518"/>
      <c r="C13" s="518"/>
      <c r="D13" s="518"/>
      <c r="E13" s="518"/>
    </row>
    <row r="14" spans="1:5">
      <c r="B14" s="518"/>
      <c r="C14" s="518"/>
      <c r="D14" s="518"/>
      <c r="E14" s="518"/>
    </row>
    <row r="15" spans="1:5">
      <c r="B15" s="518"/>
      <c r="C15" s="518"/>
      <c r="D15" s="518"/>
      <c r="E15" s="518"/>
    </row>
    <row r="16" spans="1:5">
      <c r="B16" s="518"/>
      <c r="C16" s="518"/>
      <c r="D16" s="518"/>
      <c r="E16" s="518"/>
    </row>
    <row r="17" spans="2:5">
      <c r="B17" s="518"/>
      <c r="C17" s="518"/>
      <c r="D17" s="518"/>
      <c r="E17" s="518"/>
    </row>
    <row r="18" spans="2:5">
      <c r="B18" s="518"/>
      <c r="C18" s="518"/>
      <c r="D18" s="518"/>
      <c r="E18" s="518"/>
    </row>
    <row r="19" spans="2:5">
      <c r="B19" s="518"/>
      <c r="C19" s="518"/>
      <c r="D19" s="518"/>
      <c r="E19" s="518"/>
    </row>
    <row r="20" spans="2:5">
      <c r="B20" s="518"/>
      <c r="C20" s="518"/>
      <c r="D20" s="518"/>
      <c r="E20" s="518"/>
    </row>
    <row r="21" spans="2:5">
      <c r="B21" s="518"/>
      <c r="C21" s="518"/>
      <c r="D21" s="518"/>
      <c r="E21" s="518"/>
    </row>
    <row r="22" spans="2:5">
      <c r="B22" s="518"/>
      <c r="C22" s="518"/>
      <c r="D22" s="518"/>
      <c r="E22" s="518"/>
    </row>
    <row r="23" spans="2:5">
      <c r="B23" s="518"/>
      <c r="C23" s="518"/>
      <c r="D23" s="518"/>
      <c r="E23" s="518"/>
    </row>
    <row r="24" spans="2:5">
      <c r="B24" s="518"/>
      <c r="C24" s="518"/>
      <c r="D24" s="518"/>
      <c r="E24" s="518"/>
    </row>
    <row r="25" spans="2:5">
      <c r="B25" s="518"/>
      <c r="C25" s="518"/>
      <c r="D25" s="518"/>
      <c r="E25" s="518"/>
    </row>
    <row r="26" spans="2:5">
      <c r="B26" s="518"/>
      <c r="C26" s="518"/>
      <c r="D26" s="518"/>
      <c r="E26" s="518"/>
    </row>
    <row r="27" spans="2:5">
      <c r="B27" s="518"/>
      <c r="C27" s="518"/>
      <c r="D27" s="518"/>
      <c r="E27" s="518"/>
    </row>
    <row r="28" spans="2:5">
      <c r="B28" s="518"/>
      <c r="C28" s="518"/>
      <c r="D28" s="518"/>
      <c r="E28" s="518"/>
    </row>
    <row r="29" spans="2:5">
      <c r="B29" s="518"/>
      <c r="C29" s="518"/>
      <c r="D29" s="518"/>
      <c r="E29" s="518"/>
    </row>
    <row r="30" spans="2:5">
      <c r="B30" s="518"/>
      <c r="C30" s="518"/>
      <c r="D30" s="518"/>
      <c r="E30" s="518"/>
    </row>
    <row r="31" spans="2:5">
      <c r="B31" s="518"/>
      <c r="C31" s="518"/>
      <c r="D31" s="518"/>
      <c r="E31" s="518"/>
    </row>
    <row r="32" spans="2:5">
      <c r="B32" s="518"/>
      <c r="C32" s="518"/>
      <c r="D32" s="518"/>
      <c r="E32" s="518"/>
    </row>
    <row r="33" spans="2:5">
      <c r="B33" s="518"/>
      <c r="C33" s="518"/>
      <c r="D33" s="518"/>
      <c r="E33" s="518"/>
    </row>
    <row r="34" spans="2:5">
      <c r="B34" s="518"/>
      <c r="C34" s="518"/>
      <c r="D34" s="518"/>
      <c r="E34" s="518"/>
    </row>
    <row r="35" spans="2:5">
      <c r="B35" s="518"/>
      <c r="C35" s="518"/>
      <c r="D35" s="518"/>
      <c r="E35" s="518"/>
    </row>
    <row r="36" spans="2:5">
      <c r="B36" s="518"/>
      <c r="C36" s="518"/>
      <c r="D36" s="518"/>
      <c r="E36" s="518"/>
    </row>
    <row r="37" spans="2:5">
      <c r="B37" s="518"/>
      <c r="C37" s="518"/>
      <c r="D37" s="518"/>
      <c r="E37" s="518"/>
    </row>
    <row r="38" spans="2:5">
      <c r="B38" s="518"/>
      <c r="C38" s="518"/>
      <c r="D38" s="518"/>
      <c r="E38" s="518"/>
    </row>
    <row r="39" spans="2:5">
      <c r="B39" s="518"/>
      <c r="C39" s="518"/>
      <c r="D39" s="518"/>
      <c r="E39" s="518"/>
    </row>
    <row r="40" spans="2:5">
      <c r="B40" s="518"/>
      <c r="C40" s="518"/>
      <c r="D40" s="518"/>
      <c r="E40" s="518"/>
    </row>
    <row r="41" spans="2:5">
      <c r="B41" s="518"/>
      <c r="C41" s="518"/>
      <c r="D41" s="518"/>
      <c r="E41" s="518"/>
    </row>
    <row r="42" spans="2:5">
      <c r="B42" s="518"/>
      <c r="C42" s="518"/>
      <c r="D42" s="518"/>
      <c r="E42" s="518"/>
    </row>
    <row r="43" spans="2:5">
      <c r="B43" s="518"/>
      <c r="C43" s="518"/>
      <c r="D43" s="518"/>
      <c r="E43" s="518"/>
    </row>
    <row r="44" spans="2:5">
      <c r="B44" s="518"/>
      <c r="C44" s="518"/>
      <c r="D44" s="518"/>
      <c r="E44" s="518"/>
    </row>
    <row r="45" spans="2:5">
      <c r="B45" s="518"/>
      <c r="C45" s="518"/>
      <c r="D45" s="518"/>
      <c r="E45" s="518"/>
    </row>
    <row r="46" spans="2:5">
      <c r="B46" s="518"/>
      <c r="C46" s="518"/>
      <c r="D46" s="518"/>
      <c r="E46" s="518"/>
    </row>
    <row r="47" spans="2:5">
      <c r="B47" s="518"/>
      <c r="C47" s="518"/>
      <c r="D47" s="518"/>
      <c r="E47" s="518"/>
    </row>
    <row r="48" spans="2:5">
      <c r="B48" s="518"/>
      <c r="C48" s="518"/>
      <c r="D48" s="518"/>
      <c r="E48" s="518"/>
    </row>
    <row r="49" spans="2:5">
      <c r="B49" s="518"/>
      <c r="C49" s="518"/>
      <c r="D49" s="518"/>
      <c r="E49" s="518"/>
    </row>
    <row r="50" spans="2:5">
      <c r="B50" s="518"/>
      <c r="C50" s="518"/>
      <c r="D50" s="518"/>
      <c r="E50" s="518"/>
    </row>
    <row r="51" spans="2:5">
      <c r="B51" s="518"/>
      <c r="C51" s="518"/>
      <c r="D51" s="518"/>
      <c r="E51" s="518"/>
    </row>
    <row r="52" spans="2:5">
      <c r="B52" s="518"/>
      <c r="C52" s="518"/>
      <c r="D52" s="518"/>
      <c r="E52" s="518"/>
    </row>
    <row r="53" spans="2:5">
      <c r="B53" s="518"/>
      <c r="C53" s="518"/>
      <c r="D53" s="518"/>
      <c r="E53" s="518"/>
    </row>
    <row r="54" spans="2:5">
      <c r="B54" s="518"/>
      <c r="C54" s="518"/>
      <c r="D54" s="518"/>
      <c r="E54" s="518"/>
    </row>
    <row r="55" spans="2:5">
      <c r="B55" s="518"/>
      <c r="C55" s="518"/>
      <c r="D55" s="518"/>
      <c r="E55" s="518"/>
    </row>
    <row r="56" spans="2:5">
      <c r="B56" s="518"/>
      <c r="C56" s="518"/>
      <c r="D56" s="518"/>
      <c r="E56" s="518"/>
    </row>
    <row r="57" spans="2:5">
      <c r="B57" s="518"/>
      <c r="C57" s="518"/>
      <c r="D57" s="518"/>
      <c r="E57" s="518"/>
    </row>
    <row r="58" spans="2:5">
      <c r="B58" s="518"/>
      <c r="C58" s="518"/>
      <c r="D58" s="518"/>
      <c r="E58" s="518"/>
    </row>
    <row r="59" spans="2:5">
      <c r="B59" s="518"/>
      <c r="C59" s="518"/>
      <c r="D59" s="518"/>
      <c r="E59" s="518"/>
    </row>
    <row r="60" spans="2:5">
      <c r="B60" s="518"/>
      <c r="C60" s="518"/>
      <c r="D60" s="518"/>
      <c r="E60" s="518"/>
    </row>
    <row r="61" spans="2:5">
      <c r="B61" s="518"/>
      <c r="C61" s="518"/>
      <c r="D61" s="518"/>
      <c r="E61" s="518"/>
    </row>
    <row r="62" spans="2:5">
      <c r="B62" s="518"/>
      <c r="C62" s="518"/>
      <c r="D62" s="518"/>
      <c r="E62" s="518"/>
    </row>
    <row r="63" spans="2:5">
      <c r="B63" s="518"/>
      <c r="C63" s="518"/>
      <c r="D63" s="518"/>
      <c r="E63" s="518"/>
    </row>
    <row r="64" spans="2:5">
      <c r="B64" s="518"/>
      <c r="C64" s="518"/>
      <c r="D64" s="518"/>
      <c r="E64" s="518"/>
    </row>
    <row r="65" spans="2:5">
      <c r="B65" s="518"/>
      <c r="C65" s="518"/>
      <c r="D65" s="518"/>
      <c r="E65" s="518"/>
    </row>
    <row r="66" spans="2:5">
      <c r="B66" s="518"/>
      <c r="C66" s="518"/>
      <c r="D66" s="518"/>
      <c r="E66" s="518"/>
    </row>
    <row r="67" spans="2:5">
      <c r="B67" s="518"/>
      <c r="C67" s="518"/>
      <c r="D67" s="518"/>
      <c r="E67" s="518"/>
    </row>
    <row r="68" spans="2:5">
      <c r="B68" s="518"/>
      <c r="C68" s="518"/>
      <c r="D68" s="518"/>
      <c r="E68" s="518"/>
    </row>
    <row r="69" spans="2:5">
      <c r="B69" s="518"/>
      <c r="C69" s="518"/>
      <c r="D69" s="518"/>
      <c r="E69" s="518"/>
    </row>
    <row r="70" spans="2:5">
      <c r="B70" s="518"/>
      <c r="C70" s="518"/>
      <c r="D70" s="518"/>
      <c r="E70" s="518"/>
    </row>
    <row r="71" spans="2:5">
      <c r="B71" s="518"/>
      <c r="C71" s="518"/>
      <c r="D71" s="518"/>
      <c r="E71" s="518"/>
    </row>
    <row r="72" spans="2:5">
      <c r="B72" s="518"/>
      <c r="C72" s="518"/>
      <c r="D72" s="518"/>
      <c r="E72" s="518"/>
    </row>
    <row r="73" spans="2:5">
      <c r="B73" s="518"/>
      <c r="C73" s="518"/>
      <c r="D73" s="518"/>
      <c r="E73" s="518"/>
    </row>
    <row r="74" spans="2:5">
      <c r="B74" s="518"/>
      <c r="C74" s="518"/>
      <c r="D74" s="518"/>
      <c r="E74" s="518"/>
    </row>
    <row r="75" spans="2:5">
      <c r="B75" s="518"/>
      <c r="C75" s="518"/>
      <c r="D75" s="518"/>
      <c r="E75" s="518"/>
    </row>
    <row r="76" spans="2:5">
      <c r="B76" s="518"/>
      <c r="C76" s="518"/>
      <c r="D76" s="518"/>
      <c r="E76" s="518"/>
    </row>
    <row r="77" spans="2:5">
      <c r="B77" s="518"/>
      <c r="C77" s="518"/>
      <c r="D77" s="518"/>
      <c r="E77" s="518"/>
    </row>
    <row r="78" spans="2:5">
      <c r="B78" s="518"/>
      <c r="C78" s="518"/>
      <c r="D78" s="518"/>
      <c r="E78" s="518"/>
    </row>
    <row r="79" spans="2:5">
      <c r="B79" s="518"/>
      <c r="C79" s="518"/>
      <c r="D79" s="518"/>
      <c r="E79" s="518"/>
    </row>
    <row r="80" spans="2:5">
      <c r="B80" s="518"/>
      <c r="C80" s="518"/>
      <c r="D80" s="518"/>
      <c r="E80" s="518"/>
    </row>
    <row r="81" spans="2:5">
      <c r="B81" s="518"/>
      <c r="C81" s="518"/>
      <c r="D81" s="518"/>
      <c r="E81" s="518"/>
    </row>
    <row r="82" spans="2:5">
      <c r="B82" s="518"/>
      <c r="C82" s="518"/>
      <c r="D82" s="518"/>
      <c r="E82" s="518"/>
    </row>
    <row r="83" spans="2:5">
      <c r="B83" s="518"/>
      <c r="C83" s="518"/>
      <c r="D83" s="518"/>
      <c r="E83" s="518"/>
    </row>
    <row r="84" spans="2:5">
      <c r="B84" s="518"/>
      <c r="C84" s="518"/>
      <c r="D84" s="518"/>
      <c r="E84" s="518"/>
    </row>
    <row r="85" spans="2:5">
      <c r="B85" s="518"/>
      <c r="C85" s="518"/>
      <c r="D85" s="518"/>
      <c r="E85" s="518"/>
    </row>
    <row r="86" spans="2:5">
      <c r="B86" s="518"/>
      <c r="C86" s="518"/>
      <c r="D86" s="518"/>
      <c r="E86" s="518"/>
    </row>
    <row r="87" spans="2:5">
      <c r="B87" s="518"/>
      <c r="C87" s="518"/>
      <c r="D87" s="518"/>
      <c r="E87" s="518"/>
    </row>
    <row r="88" spans="2:5">
      <c r="B88" s="518"/>
      <c r="C88" s="518"/>
      <c r="D88" s="518"/>
      <c r="E88" s="518"/>
    </row>
    <row r="89" spans="2:5">
      <c r="B89" s="518"/>
      <c r="C89" s="518"/>
      <c r="D89" s="518"/>
      <c r="E89" s="518"/>
    </row>
    <row r="90" spans="2:5">
      <c r="B90" s="518"/>
      <c r="C90" s="518"/>
      <c r="D90" s="518"/>
      <c r="E90" s="518"/>
    </row>
    <row r="91" spans="2:5">
      <c r="B91" s="518"/>
      <c r="C91" s="518"/>
      <c r="D91" s="518"/>
      <c r="E91" s="518"/>
    </row>
    <row r="92" spans="2:5">
      <c r="B92" s="518"/>
      <c r="C92" s="518"/>
      <c r="D92" s="518"/>
      <c r="E92" s="518"/>
    </row>
    <row r="93" spans="2:5">
      <c r="B93" s="518"/>
      <c r="C93" s="518"/>
      <c r="D93" s="518"/>
      <c r="E93" s="518"/>
    </row>
    <row r="94" spans="2:5">
      <c r="B94" s="518"/>
      <c r="C94" s="518"/>
      <c r="D94" s="518"/>
      <c r="E94" s="518"/>
    </row>
    <row r="95" spans="2:5">
      <c r="B95" s="518"/>
      <c r="C95" s="518"/>
      <c r="D95" s="518"/>
      <c r="E95" s="518"/>
    </row>
  </sheetData>
  <pageMargins left="0.7" right="0.7" top="0.75" bottom="0.75" header="0.511811023622047" footer="0.511811023622047"/>
  <pageSetup paperSize="9" orientation="portrait" horizontalDpi="300" verticalDpi="30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00B050"/>
  </sheetPr>
  <dimension ref="A1:E95"/>
  <sheetViews>
    <sheetView zoomScale="90" zoomScaleNormal="90" workbookViewId="0">
      <selection activeCell="C4" sqref="C4"/>
    </sheetView>
  </sheetViews>
  <sheetFormatPr baseColWidth="10" defaultColWidth="11.42578125" defaultRowHeight="15"/>
  <cols>
    <col min="1" max="1" width="36" style="507" customWidth="1"/>
    <col min="2" max="5" width="14.7109375" style="507" customWidth="1"/>
    <col min="6" max="16384" width="11.42578125" style="507"/>
  </cols>
  <sheetData>
    <row r="1" spans="1:5" s="20" customFormat="1" ht="71.25" customHeight="1"/>
    <row r="2" spans="1:5">
      <c r="A2" s="514" t="s">
        <v>2650</v>
      </c>
      <c r="B2" s="509"/>
    </row>
    <row r="3" spans="1:5">
      <c r="A3" s="509"/>
      <c r="B3" s="509"/>
    </row>
    <row r="4" spans="1:5">
      <c r="A4" s="552" t="s">
        <v>2649</v>
      </c>
      <c r="B4" s="555"/>
      <c r="C4" s="518"/>
      <c r="D4" s="518"/>
      <c r="E4" s="518"/>
    </row>
    <row r="5" spans="1:5">
      <c r="A5" s="554" t="s">
        <v>2552</v>
      </c>
      <c r="B5" s="531">
        <v>0</v>
      </c>
      <c r="C5" s="518"/>
      <c r="D5" s="518"/>
      <c r="E5" s="518"/>
    </row>
    <row r="6" spans="1:5">
      <c r="A6" s="554" t="s">
        <v>2651</v>
      </c>
      <c r="B6" s="531">
        <v>0</v>
      </c>
      <c r="C6" s="518"/>
      <c r="D6" s="518"/>
      <c r="E6" s="518"/>
    </row>
    <row r="7" spans="1:5">
      <c r="A7" s="554" t="s">
        <v>2652</v>
      </c>
      <c r="B7" s="531">
        <v>0</v>
      </c>
      <c r="C7" s="518"/>
      <c r="D7" s="518"/>
      <c r="E7" s="518"/>
    </row>
    <row r="8" spans="1:5">
      <c r="B8" s="518"/>
      <c r="C8" s="518"/>
      <c r="D8" s="518"/>
      <c r="E8" s="518"/>
    </row>
    <row r="9" spans="1:5">
      <c r="B9" s="518"/>
      <c r="C9" s="518"/>
      <c r="D9" s="518"/>
      <c r="E9" s="518"/>
    </row>
    <row r="10" spans="1:5">
      <c r="B10" s="518"/>
      <c r="C10" s="518"/>
      <c r="D10" s="518"/>
      <c r="E10" s="518"/>
    </row>
    <row r="11" spans="1:5">
      <c r="B11" s="518"/>
      <c r="C11" s="518"/>
      <c r="D11" s="518"/>
      <c r="E11" s="518"/>
    </row>
    <row r="12" spans="1:5">
      <c r="B12" s="518"/>
      <c r="C12" s="518"/>
      <c r="D12" s="518"/>
      <c r="E12" s="518"/>
    </row>
    <row r="13" spans="1:5">
      <c r="B13" s="518"/>
      <c r="C13" s="518"/>
      <c r="D13" s="518"/>
      <c r="E13" s="518"/>
    </row>
    <row r="14" spans="1:5">
      <c r="B14" s="518"/>
      <c r="C14" s="518"/>
      <c r="D14" s="518"/>
      <c r="E14" s="518"/>
    </row>
    <row r="15" spans="1:5">
      <c r="B15" s="518"/>
      <c r="C15" s="518"/>
      <c r="D15" s="518"/>
      <c r="E15" s="518"/>
    </row>
    <row r="16" spans="1:5">
      <c r="B16" s="518"/>
      <c r="C16" s="518"/>
      <c r="D16" s="518"/>
      <c r="E16" s="518"/>
    </row>
    <row r="17" spans="2:5">
      <c r="B17" s="518"/>
      <c r="C17" s="518"/>
      <c r="D17" s="518"/>
      <c r="E17" s="518"/>
    </row>
    <row r="18" spans="2:5">
      <c r="B18" s="518"/>
      <c r="C18" s="518"/>
      <c r="D18" s="518"/>
      <c r="E18" s="518"/>
    </row>
    <row r="19" spans="2:5">
      <c r="B19" s="518"/>
      <c r="C19" s="518"/>
      <c r="D19" s="518"/>
      <c r="E19" s="518"/>
    </row>
    <row r="20" spans="2:5">
      <c r="B20" s="518"/>
      <c r="C20" s="518"/>
      <c r="D20" s="518"/>
      <c r="E20" s="518"/>
    </row>
    <row r="21" spans="2:5">
      <c r="B21" s="518"/>
      <c r="C21" s="518"/>
      <c r="D21" s="518"/>
      <c r="E21" s="518"/>
    </row>
    <row r="22" spans="2:5">
      <c r="B22" s="518"/>
      <c r="C22" s="518"/>
      <c r="D22" s="518"/>
      <c r="E22" s="518"/>
    </row>
    <row r="23" spans="2:5">
      <c r="B23" s="518"/>
      <c r="C23" s="518"/>
      <c r="D23" s="518"/>
      <c r="E23" s="518"/>
    </row>
    <row r="24" spans="2:5">
      <c r="B24" s="518"/>
      <c r="C24" s="518"/>
      <c r="D24" s="518"/>
      <c r="E24" s="518"/>
    </row>
    <row r="25" spans="2:5">
      <c r="B25" s="518"/>
      <c r="C25" s="518"/>
      <c r="D25" s="518"/>
      <c r="E25" s="518"/>
    </row>
    <row r="26" spans="2:5">
      <c r="B26" s="518"/>
      <c r="C26" s="518"/>
      <c r="D26" s="518"/>
      <c r="E26" s="518"/>
    </row>
    <row r="27" spans="2:5">
      <c r="B27" s="518"/>
      <c r="C27" s="518"/>
      <c r="D27" s="518"/>
      <c r="E27" s="518"/>
    </row>
    <row r="28" spans="2:5">
      <c r="B28" s="518"/>
      <c r="C28" s="518"/>
      <c r="D28" s="518"/>
      <c r="E28" s="518"/>
    </row>
    <row r="29" spans="2:5">
      <c r="B29" s="518"/>
      <c r="C29" s="518"/>
      <c r="D29" s="518"/>
      <c r="E29" s="518"/>
    </row>
    <row r="30" spans="2:5">
      <c r="B30" s="518"/>
      <c r="C30" s="518"/>
      <c r="D30" s="518"/>
      <c r="E30" s="518"/>
    </row>
    <row r="31" spans="2:5">
      <c r="B31" s="518"/>
      <c r="C31" s="518"/>
      <c r="D31" s="518"/>
      <c r="E31" s="518"/>
    </row>
    <row r="32" spans="2:5">
      <c r="B32" s="518"/>
      <c r="C32" s="518"/>
      <c r="D32" s="518"/>
      <c r="E32" s="518"/>
    </row>
    <row r="33" spans="2:5">
      <c r="B33" s="518"/>
      <c r="C33" s="518"/>
      <c r="D33" s="518"/>
      <c r="E33" s="518"/>
    </row>
    <row r="34" spans="2:5">
      <c r="B34" s="518"/>
      <c r="C34" s="518"/>
      <c r="D34" s="518"/>
      <c r="E34" s="518"/>
    </row>
    <row r="35" spans="2:5">
      <c r="B35" s="518"/>
      <c r="C35" s="518"/>
      <c r="D35" s="518"/>
      <c r="E35" s="518"/>
    </row>
    <row r="36" spans="2:5">
      <c r="B36" s="518"/>
      <c r="C36" s="518"/>
      <c r="D36" s="518"/>
      <c r="E36" s="518"/>
    </row>
    <row r="37" spans="2:5">
      <c r="B37" s="518"/>
      <c r="C37" s="518"/>
      <c r="D37" s="518"/>
      <c r="E37" s="518"/>
    </row>
    <row r="38" spans="2:5">
      <c r="B38" s="518"/>
      <c r="C38" s="518"/>
      <c r="D38" s="518"/>
      <c r="E38" s="518"/>
    </row>
    <row r="39" spans="2:5">
      <c r="B39" s="518"/>
      <c r="C39" s="518"/>
      <c r="D39" s="518"/>
      <c r="E39" s="518"/>
    </row>
    <row r="40" spans="2:5">
      <c r="B40" s="518"/>
      <c r="C40" s="518"/>
      <c r="D40" s="518"/>
      <c r="E40" s="518"/>
    </row>
    <row r="41" spans="2:5">
      <c r="B41" s="518"/>
      <c r="C41" s="518"/>
      <c r="D41" s="518"/>
      <c r="E41" s="518"/>
    </row>
    <row r="42" spans="2:5">
      <c r="B42" s="518"/>
      <c r="C42" s="518"/>
      <c r="D42" s="518"/>
      <c r="E42" s="518"/>
    </row>
    <row r="43" spans="2:5">
      <c r="B43" s="518"/>
      <c r="C43" s="518"/>
      <c r="D43" s="518"/>
      <c r="E43" s="518"/>
    </row>
    <row r="44" spans="2:5">
      <c r="B44" s="518"/>
      <c r="C44" s="518"/>
      <c r="D44" s="518"/>
      <c r="E44" s="518"/>
    </row>
    <row r="45" spans="2:5">
      <c r="B45" s="518"/>
      <c r="C45" s="518"/>
      <c r="D45" s="518"/>
      <c r="E45" s="518"/>
    </row>
    <row r="46" spans="2:5">
      <c r="B46" s="518"/>
      <c r="C46" s="518"/>
      <c r="D46" s="518"/>
      <c r="E46" s="518"/>
    </row>
    <row r="47" spans="2:5">
      <c r="B47" s="518"/>
      <c r="C47" s="518"/>
      <c r="D47" s="518"/>
      <c r="E47" s="518"/>
    </row>
    <row r="48" spans="2:5">
      <c r="B48" s="518"/>
      <c r="C48" s="518"/>
      <c r="D48" s="518"/>
      <c r="E48" s="518"/>
    </row>
    <row r="49" spans="2:5">
      <c r="B49" s="518"/>
      <c r="C49" s="518"/>
      <c r="D49" s="518"/>
      <c r="E49" s="518"/>
    </row>
    <row r="50" spans="2:5">
      <c r="B50" s="518"/>
      <c r="C50" s="518"/>
      <c r="D50" s="518"/>
      <c r="E50" s="518"/>
    </row>
    <row r="51" spans="2:5">
      <c r="B51" s="518"/>
      <c r="C51" s="518"/>
      <c r="D51" s="518"/>
      <c r="E51" s="518"/>
    </row>
    <row r="52" spans="2:5">
      <c r="B52" s="518"/>
      <c r="C52" s="518"/>
      <c r="D52" s="518"/>
      <c r="E52" s="518"/>
    </row>
    <row r="53" spans="2:5">
      <c r="B53" s="518"/>
      <c r="C53" s="518"/>
      <c r="D53" s="518"/>
      <c r="E53" s="518"/>
    </row>
    <row r="54" spans="2:5">
      <c r="B54" s="518"/>
      <c r="C54" s="518"/>
      <c r="D54" s="518"/>
      <c r="E54" s="518"/>
    </row>
    <row r="55" spans="2:5">
      <c r="B55" s="518"/>
      <c r="C55" s="518"/>
      <c r="D55" s="518"/>
      <c r="E55" s="518"/>
    </row>
    <row r="56" spans="2:5">
      <c r="B56" s="518"/>
      <c r="C56" s="518"/>
      <c r="D56" s="518"/>
      <c r="E56" s="518"/>
    </row>
    <row r="57" spans="2:5">
      <c r="B57" s="518"/>
      <c r="C57" s="518"/>
      <c r="D57" s="518"/>
      <c r="E57" s="518"/>
    </row>
    <row r="58" spans="2:5">
      <c r="B58" s="518"/>
      <c r="C58" s="518"/>
      <c r="D58" s="518"/>
      <c r="E58" s="518"/>
    </row>
    <row r="59" spans="2:5">
      <c r="B59" s="518"/>
      <c r="C59" s="518"/>
      <c r="D59" s="518"/>
      <c r="E59" s="518"/>
    </row>
    <row r="60" spans="2:5">
      <c r="B60" s="518"/>
      <c r="C60" s="518"/>
      <c r="D60" s="518"/>
      <c r="E60" s="518"/>
    </row>
    <row r="61" spans="2:5">
      <c r="B61" s="518"/>
      <c r="C61" s="518"/>
      <c r="D61" s="518"/>
      <c r="E61" s="518"/>
    </row>
    <row r="62" spans="2:5">
      <c r="B62" s="518"/>
      <c r="C62" s="518"/>
      <c r="D62" s="518"/>
      <c r="E62" s="518"/>
    </row>
    <row r="63" spans="2:5">
      <c r="B63" s="518"/>
      <c r="C63" s="518"/>
      <c r="D63" s="518"/>
      <c r="E63" s="518"/>
    </row>
    <row r="64" spans="2:5">
      <c r="B64" s="518"/>
      <c r="C64" s="518"/>
      <c r="D64" s="518"/>
      <c r="E64" s="518"/>
    </row>
    <row r="65" spans="2:5">
      <c r="B65" s="518"/>
      <c r="C65" s="518"/>
      <c r="D65" s="518"/>
      <c r="E65" s="518"/>
    </row>
    <row r="66" spans="2:5">
      <c r="B66" s="518"/>
      <c r="C66" s="518"/>
      <c r="D66" s="518"/>
      <c r="E66" s="518"/>
    </row>
    <row r="67" spans="2:5">
      <c r="B67" s="518"/>
      <c r="C67" s="518"/>
      <c r="D67" s="518"/>
      <c r="E67" s="518"/>
    </row>
    <row r="68" spans="2:5">
      <c r="B68" s="518"/>
      <c r="C68" s="518"/>
      <c r="D68" s="518"/>
      <c r="E68" s="518"/>
    </row>
    <row r="69" spans="2:5">
      <c r="B69" s="518"/>
      <c r="C69" s="518"/>
      <c r="D69" s="518"/>
      <c r="E69" s="518"/>
    </row>
    <row r="70" spans="2:5">
      <c r="B70" s="518"/>
      <c r="C70" s="518"/>
      <c r="D70" s="518"/>
      <c r="E70" s="518"/>
    </row>
    <row r="71" spans="2:5">
      <c r="B71" s="518"/>
      <c r="C71" s="518"/>
      <c r="D71" s="518"/>
      <c r="E71" s="518"/>
    </row>
    <row r="72" spans="2:5">
      <c r="B72" s="518"/>
      <c r="C72" s="518"/>
      <c r="D72" s="518"/>
      <c r="E72" s="518"/>
    </row>
    <row r="73" spans="2:5">
      <c r="B73" s="518"/>
      <c r="C73" s="518"/>
      <c r="D73" s="518"/>
      <c r="E73" s="518"/>
    </row>
    <row r="74" spans="2:5">
      <c r="B74" s="518"/>
      <c r="C74" s="518"/>
      <c r="D74" s="518"/>
      <c r="E74" s="518"/>
    </row>
    <row r="75" spans="2:5">
      <c r="B75" s="518"/>
      <c r="C75" s="518"/>
      <c r="D75" s="518"/>
      <c r="E75" s="518"/>
    </row>
    <row r="76" spans="2:5">
      <c r="B76" s="518"/>
      <c r="C76" s="518"/>
      <c r="D76" s="518"/>
      <c r="E76" s="518"/>
    </row>
    <row r="77" spans="2:5">
      <c r="B77" s="518"/>
      <c r="C77" s="518"/>
      <c r="D77" s="518"/>
      <c r="E77" s="518"/>
    </row>
    <row r="78" spans="2:5">
      <c r="B78" s="518"/>
      <c r="C78" s="518"/>
      <c r="D78" s="518"/>
      <c r="E78" s="518"/>
    </row>
    <row r="79" spans="2:5">
      <c r="B79" s="518"/>
      <c r="C79" s="518"/>
      <c r="D79" s="518"/>
      <c r="E79" s="518"/>
    </row>
    <row r="80" spans="2:5">
      <c r="B80" s="518"/>
      <c r="C80" s="518"/>
      <c r="D80" s="518"/>
      <c r="E80" s="518"/>
    </row>
    <row r="81" spans="2:5">
      <c r="B81" s="518"/>
      <c r="C81" s="518"/>
      <c r="D81" s="518"/>
      <c r="E81" s="518"/>
    </row>
    <row r="82" spans="2:5">
      <c r="B82" s="518"/>
      <c r="C82" s="518"/>
      <c r="D82" s="518"/>
      <c r="E82" s="518"/>
    </row>
    <row r="83" spans="2:5">
      <c r="B83" s="518"/>
      <c r="C83" s="518"/>
      <c r="D83" s="518"/>
      <c r="E83" s="518"/>
    </row>
    <row r="84" spans="2:5">
      <c r="B84" s="518"/>
      <c r="C84" s="518"/>
      <c r="D84" s="518"/>
      <c r="E84" s="518"/>
    </row>
    <row r="85" spans="2:5">
      <c r="B85" s="518"/>
      <c r="C85" s="518"/>
      <c r="D85" s="518"/>
      <c r="E85" s="518"/>
    </row>
    <row r="86" spans="2:5">
      <c r="B86" s="518"/>
      <c r="C86" s="518"/>
      <c r="D86" s="518"/>
      <c r="E86" s="518"/>
    </row>
    <row r="87" spans="2:5">
      <c r="B87" s="518"/>
      <c r="C87" s="518"/>
      <c r="D87" s="518"/>
      <c r="E87" s="518"/>
    </row>
    <row r="88" spans="2:5">
      <c r="B88" s="518"/>
      <c r="C88" s="518"/>
      <c r="D88" s="518"/>
      <c r="E88" s="518"/>
    </row>
    <row r="89" spans="2:5">
      <c r="B89" s="518"/>
      <c r="C89" s="518"/>
      <c r="D89" s="518"/>
      <c r="E89" s="518"/>
    </row>
    <row r="90" spans="2:5">
      <c r="B90" s="518"/>
      <c r="C90" s="518"/>
      <c r="D90" s="518"/>
      <c r="E90" s="518"/>
    </row>
    <row r="91" spans="2:5">
      <c r="B91" s="518"/>
      <c r="C91" s="518"/>
      <c r="D91" s="518"/>
      <c r="E91" s="518"/>
    </row>
    <row r="92" spans="2:5">
      <c r="B92" s="518"/>
      <c r="C92" s="518"/>
      <c r="D92" s="518"/>
      <c r="E92" s="518"/>
    </row>
    <row r="93" spans="2:5">
      <c r="B93" s="518"/>
      <c r="C93" s="518"/>
      <c r="D93" s="518"/>
      <c r="E93" s="518"/>
    </row>
    <row r="94" spans="2:5">
      <c r="B94" s="518"/>
      <c r="C94" s="518"/>
      <c r="D94" s="518"/>
      <c r="E94" s="518"/>
    </row>
    <row r="95" spans="2:5">
      <c r="B95" s="518"/>
      <c r="C95" s="518"/>
      <c r="D95" s="518"/>
      <c r="E95" s="518"/>
    </row>
  </sheetData>
  <pageMargins left="0.7" right="0.7" top="0.75" bottom="0.75" header="0.511811023622047" footer="0.511811023622047"/>
  <pageSetup paperSize="9" orientation="portrait" horizontalDpi="300" verticalDpi="30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00B050"/>
  </sheetPr>
  <dimension ref="A1:I95"/>
  <sheetViews>
    <sheetView zoomScale="90" zoomScaleNormal="90" workbookViewId="0">
      <selection activeCell="H5" sqref="H5"/>
    </sheetView>
  </sheetViews>
  <sheetFormatPr baseColWidth="10" defaultColWidth="11.42578125" defaultRowHeight="15"/>
  <cols>
    <col min="1" max="1" width="36" style="507" customWidth="1"/>
    <col min="2" max="9" width="14.7109375" style="507" customWidth="1"/>
    <col min="10" max="16384" width="11.42578125" style="507"/>
  </cols>
  <sheetData>
    <row r="1" spans="1:9" s="20" customFormat="1" ht="69.599999999999994" customHeight="1"/>
    <row r="2" spans="1:9">
      <c r="A2" s="514" t="s">
        <v>2653</v>
      </c>
      <c r="B2" s="509"/>
    </row>
    <row r="3" spans="1:9">
      <c r="A3" s="509"/>
      <c r="B3" s="509"/>
    </row>
    <row r="4" spans="1:9" ht="36">
      <c r="A4" s="538"/>
      <c r="B4" s="539"/>
      <c r="C4" s="516" t="s">
        <v>2545</v>
      </c>
      <c r="D4" s="516" t="s">
        <v>2546</v>
      </c>
      <c r="E4" s="516" t="s">
        <v>2547</v>
      </c>
      <c r="F4" s="516" t="s">
        <v>2548</v>
      </c>
      <c r="G4" s="516" t="s">
        <v>2549</v>
      </c>
      <c r="H4" s="516" t="s">
        <v>2550</v>
      </c>
      <c r="I4" s="516" t="s">
        <v>520</v>
      </c>
    </row>
    <row r="5" spans="1:9" ht="18" customHeight="1">
      <c r="A5" s="901" t="s">
        <v>2551</v>
      </c>
      <c r="B5" s="519" t="s">
        <v>2552</v>
      </c>
      <c r="C5" s="520">
        <v>0</v>
      </c>
      <c r="D5" s="520">
        <v>0</v>
      </c>
      <c r="E5" s="520">
        <v>0</v>
      </c>
      <c r="F5" s="520">
        <v>0</v>
      </c>
      <c r="G5" s="520">
        <v>0</v>
      </c>
      <c r="H5" s="520">
        <v>0</v>
      </c>
      <c r="I5" s="536">
        <f t="shared" ref="I5:I10" si="0">SUM(C5:H5)</f>
        <v>0</v>
      </c>
    </row>
    <row r="6" spans="1:9">
      <c r="A6" s="901"/>
      <c r="B6" s="519" t="s">
        <v>2553</v>
      </c>
      <c r="C6" s="520">
        <v>0</v>
      </c>
      <c r="D6" s="520">
        <v>0</v>
      </c>
      <c r="E6" s="520">
        <v>0</v>
      </c>
      <c r="F6" s="520">
        <v>0</v>
      </c>
      <c r="G6" s="520">
        <v>0</v>
      </c>
      <c r="H6" s="520">
        <v>0</v>
      </c>
      <c r="I6" s="536">
        <f t="shared" si="0"/>
        <v>0</v>
      </c>
    </row>
    <row r="7" spans="1:9" ht="18" customHeight="1">
      <c r="A7" s="901" t="s">
        <v>2554</v>
      </c>
      <c r="B7" s="519" t="s">
        <v>2552</v>
      </c>
      <c r="C7" s="520">
        <v>0</v>
      </c>
      <c r="D7" s="520">
        <v>0</v>
      </c>
      <c r="E7" s="520">
        <v>0</v>
      </c>
      <c r="F7" s="520">
        <v>0</v>
      </c>
      <c r="G7" s="520">
        <v>0</v>
      </c>
      <c r="H7" s="520">
        <v>0</v>
      </c>
      <c r="I7" s="536">
        <f t="shared" si="0"/>
        <v>0</v>
      </c>
    </row>
    <row r="8" spans="1:9">
      <c r="A8" s="901"/>
      <c r="B8" s="519" t="s">
        <v>2553</v>
      </c>
      <c r="C8" s="520">
        <v>0</v>
      </c>
      <c r="D8" s="520">
        <v>0</v>
      </c>
      <c r="E8" s="520">
        <v>0</v>
      </c>
      <c r="F8" s="520">
        <v>0</v>
      </c>
      <c r="G8" s="520">
        <v>0</v>
      </c>
      <c r="H8" s="520">
        <v>0</v>
      </c>
      <c r="I8" s="536">
        <f t="shared" si="0"/>
        <v>0</v>
      </c>
    </row>
    <row r="9" spans="1:9" ht="15" customHeight="1">
      <c r="A9" s="898" t="s">
        <v>452</v>
      </c>
      <c r="B9" s="526" t="s">
        <v>2555</v>
      </c>
      <c r="C9" s="536">
        <f t="shared" ref="C9:H10" si="1">C5+C7</f>
        <v>0</v>
      </c>
      <c r="D9" s="536">
        <f t="shared" si="1"/>
        <v>0</v>
      </c>
      <c r="E9" s="536">
        <f t="shared" si="1"/>
        <v>0</v>
      </c>
      <c r="F9" s="536">
        <f t="shared" si="1"/>
        <v>0</v>
      </c>
      <c r="G9" s="536">
        <f t="shared" si="1"/>
        <v>0</v>
      </c>
      <c r="H9" s="536">
        <f t="shared" si="1"/>
        <v>0</v>
      </c>
      <c r="I9" s="536">
        <f t="shared" si="0"/>
        <v>0</v>
      </c>
    </row>
    <row r="10" spans="1:9">
      <c r="A10" s="898"/>
      <c r="B10" s="526" t="s">
        <v>2553</v>
      </c>
      <c r="C10" s="536">
        <f t="shared" si="1"/>
        <v>0</v>
      </c>
      <c r="D10" s="536">
        <f t="shared" si="1"/>
        <v>0</v>
      </c>
      <c r="E10" s="536">
        <f t="shared" si="1"/>
        <v>0</v>
      </c>
      <c r="F10" s="536">
        <f t="shared" si="1"/>
        <v>0</v>
      </c>
      <c r="G10" s="536">
        <f t="shared" si="1"/>
        <v>0</v>
      </c>
      <c r="H10" s="536">
        <f t="shared" si="1"/>
        <v>0</v>
      </c>
      <c r="I10" s="536">
        <f t="shared" si="0"/>
        <v>0</v>
      </c>
    </row>
    <row r="11" spans="1:9">
      <c r="B11" s="518"/>
      <c r="C11" s="518"/>
      <c r="D11" s="518"/>
      <c r="I11" s="518"/>
    </row>
    <row r="12" spans="1:9">
      <c r="B12" s="518"/>
      <c r="C12" s="518"/>
      <c r="D12" s="518"/>
      <c r="I12" s="518"/>
    </row>
    <row r="13" spans="1:9">
      <c r="B13" s="518"/>
      <c r="C13" s="518"/>
      <c r="D13" s="518"/>
      <c r="I13" s="518"/>
    </row>
    <row r="14" spans="1:9">
      <c r="B14" s="518"/>
      <c r="C14" s="518"/>
      <c r="D14" s="518"/>
      <c r="I14" s="518"/>
    </row>
    <row r="15" spans="1:9">
      <c r="B15" s="518"/>
      <c r="C15" s="518"/>
      <c r="D15" s="518"/>
      <c r="I15" s="518"/>
    </row>
    <row r="16" spans="1:9">
      <c r="B16" s="518"/>
      <c r="C16" s="518"/>
      <c r="D16" s="518"/>
      <c r="I16" s="518"/>
    </row>
    <row r="17" spans="2:9">
      <c r="B17" s="518"/>
      <c r="C17" s="518"/>
      <c r="D17" s="518"/>
      <c r="I17" s="518"/>
    </row>
    <row r="18" spans="2:9">
      <c r="B18" s="518"/>
      <c r="C18" s="518"/>
      <c r="D18" s="518"/>
      <c r="I18" s="518"/>
    </row>
    <row r="19" spans="2:9">
      <c r="B19" s="518"/>
      <c r="C19" s="518"/>
      <c r="D19" s="518"/>
      <c r="I19" s="518"/>
    </row>
    <row r="20" spans="2:9">
      <c r="B20" s="518"/>
      <c r="C20" s="518"/>
      <c r="D20" s="518"/>
      <c r="I20" s="518"/>
    </row>
    <row r="21" spans="2:9">
      <c r="B21" s="518"/>
      <c r="C21" s="518"/>
      <c r="D21" s="518"/>
      <c r="I21" s="518"/>
    </row>
    <row r="22" spans="2:9">
      <c r="B22" s="518"/>
      <c r="C22" s="518"/>
      <c r="D22" s="518"/>
      <c r="I22" s="518"/>
    </row>
    <row r="23" spans="2:9">
      <c r="B23" s="518"/>
      <c r="C23" s="518"/>
      <c r="D23" s="518"/>
      <c r="I23" s="518"/>
    </row>
    <row r="24" spans="2:9">
      <c r="B24" s="518"/>
      <c r="C24" s="518"/>
      <c r="D24" s="518"/>
      <c r="I24" s="518"/>
    </row>
    <row r="25" spans="2:9">
      <c r="B25" s="518"/>
      <c r="C25" s="518"/>
      <c r="D25" s="518"/>
      <c r="I25" s="518"/>
    </row>
    <row r="26" spans="2:9">
      <c r="B26" s="518"/>
      <c r="C26" s="518"/>
      <c r="D26" s="518"/>
      <c r="I26" s="518"/>
    </row>
    <row r="27" spans="2:9">
      <c r="B27" s="518"/>
      <c r="C27" s="518"/>
      <c r="D27" s="518"/>
      <c r="I27" s="518"/>
    </row>
    <row r="28" spans="2:9">
      <c r="B28" s="518"/>
      <c r="C28" s="518"/>
      <c r="D28" s="518"/>
      <c r="I28" s="518"/>
    </row>
    <row r="29" spans="2:9">
      <c r="B29" s="518"/>
      <c r="C29" s="518"/>
      <c r="D29" s="518"/>
      <c r="I29" s="518"/>
    </row>
    <row r="30" spans="2:9">
      <c r="B30" s="518"/>
      <c r="C30" s="518"/>
      <c r="D30" s="518"/>
      <c r="I30" s="518"/>
    </row>
    <row r="31" spans="2:9">
      <c r="B31" s="518"/>
      <c r="C31" s="518"/>
      <c r="D31" s="518"/>
      <c r="I31" s="518"/>
    </row>
    <row r="32" spans="2:9">
      <c r="B32" s="518"/>
      <c r="C32" s="518"/>
      <c r="D32" s="518"/>
      <c r="I32" s="518"/>
    </row>
    <row r="33" spans="2:9">
      <c r="B33" s="518"/>
      <c r="C33" s="518"/>
      <c r="D33" s="518"/>
      <c r="I33" s="518"/>
    </row>
    <row r="34" spans="2:9">
      <c r="B34" s="518"/>
      <c r="C34" s="518"/>
      <c r="D34" s="518"/>
      <c r="I34" s="518"/>
    </row>
    <row r="35" spans="2:9">
      <c r="B35" s="518"/>
      <c r="C35" s="518"/>
      <c r="D35" s="518"/>
      <c r="I35" s="518"/>
    </row>
    <row r="36" spans="2:9">
      <c r="B36" s="518"/>
      <c r="C36" s="518"/>
      <c r="D36" s="518"/>
      <c r="I36" s="518"/>
    </row>
    <row r="37" spans="2:9">
      <c r="B37" s="518"/>
      <c r="C37" s="518"/>
      <c r="D37" s="518"/>
      <c r="I37" s="518"/>
    </row>
    <row r="38" spans="2:9">
      <c r="B38" s="518"/>
      <c r="C38" s="518"/>
      <c r="D38" s="518"/>
      <c r="I38" s="518"/>
    </row>
    <row r="39" spans="2:9">
      <c r="B39" s="518"/>
      <c r="C39" s="518"/>
      <c r="D39" s="518"/>
      <c r="I39" s="518"/>
    </row>
    <row r="40" spans="2:9">
      <c r="B40" s="518"/>
      <c r="C40" s="518"/>
      <c r="D40" s="518"/>
      <c r="I40" s="518"/>
    </row>
    <row r="41" spans="2:9">
      <c r="B41" s="518"/>
      <c r="C41" s="518"/>
      <c r="D41" s="518"/>
      <c r="I41" s="518"/>
    </row>
    <row r="42" spans="2:9">
      <c r="B42" s="518"/>
      <c r="C42" s="518"/>
      <c r="D42" s="518"/>
      <c r="I42" s="518"/>
    </row>
    <row r="43" spans="2:9">
      <c r="B43" s="518"/>
      <c r="C43" s="518"/>
      <c r="D43" s="518"/>
      <c r="I43" s="518"/>
    </row>
    <row r="44" spans="2:9">
      <c r="B44" s="518"/>
      <c r="C44" s="518"/>
      <c r="D44" s="518"/>
      <c r="I44" s="518"/>
    </row>
    <row r="45" spans="2:9">
      <c r="B45" s="518"/>
      <c r="C45" s="518"/>
      <c r="D45" s="518"/>
      <c r="I45" s="518"/>
    </row>
    <row r="46" spans="2:9">
      <c r="B46" s="518"/>
      <c r="C46" s="518"/>
      <c r="D46" s="518"/>
      <c r="I46" s="518"/>
    </row>
    <row r="47" spans="2:9">
      <c r="B47" s="518"/>
      <c r="C47" s="518"/>
      <c r="D47" s="518"/>
      <c r="I47" s="518"/>
    </row>
    <row r="48" spans="2:9">
      <c r="B48" s="518"/>
      <c r="C48" s="518"/>
      <c r="D48" s="518"/>
      <c r="I48" s="518"/>
    </row>
    <row r="49" spans="2:9">
      <c r="B49" s="518"/>
      <c r="C49" s="518"/>
      <c r="D49" s="518"/>
      <c r="I49" s="518"/>
    </row>
    <row r="50" spans="2:9">
      <c r="B50" s="518"/>
      <c r="C50" s="518"/>
      <c r="D50" s="518"/>
      <c r="I50" s="518"/>
    </row>
    <row r="51" spans="2:9">
      <c r="B51" s="518"/>
      <c r="C51" s="518"/>
      <c r="D51" s="518"/>
      <c r="I51" s="518"/>
    </row>
    <row r="52" spans="2:9">
      <c r="B52" s="518"/>
      <c r="C52" s="518"/>
      <c r="D52" s="518"/>
      <c r="I52" s="518"/>
    </row>
    <row r="53" spans="2:9">
      <c r="B53" s="518"/>
      <c r="C53" s="518"/>
      <c r="D53" s="518"/>
      <c r="I53" s="518"/>
    </row>
    <row r="54" spans="2:9">
      <c r="B54" s="518"/>
      <c r="C54" s="518"/>
      <c r="D54" s="518"/>
      <c r="I54" s="518"/>
    </row>
    <row r="55" spans="2:9">
      <c r="B55" s="518"/>
      <c r="C55" s="518"/>
      <c r="D55" s="518"/>
      <c r="I55" s="518"/>
    </row>
    <row r="56" spans="2:9">
      <c r="B56" s="518"/>
      <c r="C56" s="518"/>
      <c r="D56" s="518"/>
      <c r="I56" s="518"/>
    </row>
    <row r="57" spans="2:9">
      <c r="B57" s="518"/>
      <c r="C57" s="518"/>
      <c r="D57" s="518"/>
      <c r="I57" s="518"/>
    </row>
    <row r="58" spans="2:9">
      <c r="B58" s="518"/>
      <c r="C58" s="518"/>
      <c r="D58" s="518"/>
      <c r="I58" s="518"/>
    </row>
    <row r="59" spans="2:9">
      <c r="B59" s="518"/>
      <c r="C59" s="518"/>
      <c r="D59" s="518"/>
      <c r="I59" s="518"/>
    </row>
    <row r="60" spans="2:9">
      <c r="B60" s="518"/>
      <c r="C60" s="518"/>
      <c r="D60" s="518"/>
      <c r="I60" s="518"/>
    </row>
    <row r="61" spans="2:9">
      <c r="B61" s="518"/>
      <c r="C61" s="518"/>
      <c r="D61" s="518"/>
      <c r="I61" s="518"/>
    </row>
    <row r="62" spans="2:9">
      <c r="B62" s="518"/>
      <c r="C62" s="518"/>
      <c r="D62" s="518"/>
      <c r="I62" s="518"/>
    </row>
    <row r="63" spans="2:9">
      <c r="B63" s="518"/>
      <c r="C63" s="518"/>
      <c r="D63" s="518"/>
      <c r="I63" s="518"/>
    </row>
    <row r="64" spans="2:9">
      <c r="B64" s="518"/>
      <c r="C64" s="518"/>
      <c r="D64" s="518"/>
      <c r="I64" s="518"/>
    </row>
    <row r="65" spans="2:9">
      <c r="B65" s="518"/>
      <c r="C65" s="518"/>
      <c r="D65" s="518"/>
      <c r="I65" s="518"/>
    </row>
    <row r="66" spans="2:9">
      <c r="B66" s="518"/>
      <c r="C66" s="518"/>
      <c r="D66" s="518"/>
      <c r="I66" s="518"/>
    </row>
    <row r="67" spans="2:9">
      <c r="B67" s="518"/>
      <c r="C67" s="518"/>
      <c r="D67" s="518"/>
      <c r="I67" s="518"/>
    </row>
    <row r="68" spans="2:9">
      <c r="B68" s="518"/>
      <c r="C68" s="518"/>
      <c r="D68" s="518"/>
      <c r="I68" s="518"/>
    </row>
    <row r="69" spans="2:9">
      <c r="B69" s="518"/>
      <c r="C69" s="518"/>
      <c r="D69" s="518"/>
      <c r="I69" s="518"/>
    </row>
    <row r="70" spans="2:9">
      <c r="B70" s="518"/>
      <c r="C70" s="518"/>
      <c r="D70" s="518"/>
      <c r="I70" s="518"/>
    </row>
    <row r="71" spans="2:9">
      <c r="B71" s="518"/>
      <c r="C71" s="518"/>
      <c r="D71" s="518"/>
      <c r="I71" s="518"/>
    </row>
    <row r="72" spans="2:9">
      <c r="B72" s="518"/>
      <c r="C72" s="518"/>
      <c r="D72" s="518"/>
      <c r="I72" s="518"/>
    </row>
    <row r="73" spans="2:9">
      <c r="B73" s="518"/>
      <c r="C73" s="518"/>
      <c r="D73" s="518"/>
      <c r="I73" s="518"/>
    </row>
    <row r="74" spans="2:9">
      <c r="B74" s="518"/>
      <c r="C74" s="518"/>
      <c r="D74" s="518"/>
      <c r="I74" s="518"/>
    </row>
    <row r="75" spans="2:9">
      <c r="B75" s="518"/>
      <c r="C75" s="518"/>
      <c r="D75" s="518"/>
      <c r="I75" s="518"/>
    </row>
    <row r="76" spans="2:9">
      <c r="B76" s="518"/>
      <c r="C76" s="518"/>
      <c r="D76" s="518"/>
      <c r="I76" s="518"/>
    </row>
    <row r="77" spans="2:9">
      <c r="B77" s="518"/>
      <c r="C77" s="518"/>
      <c r="D77" s="518"/>
      <c r="I77" s="518"/>
    </row>
    <row r="78" spans="2:9">
      <c r="B78" s="518"/>
      <c r="C78" s="518"/>
      <c r="D78" s="518"/>
      <c r="I78" s="518"/>
    </row>
    <row r="79" spans="2:9">
      <c r="B79" s="518"/>
      <c r="C79" s="518"/>
      <c r="D79" s="518"/>
      <c r="I79" s="518"/>
    </row>
    <row r="80" spans="2:9">
      <c r="B80" s="518"/>
      <c r="C80" s="518"/>
      <c r="D80" s="518"/>
      <c r="I80" s="518"/>
    </row>
    <row r="81" spans="2:9">
      <c r="B81" s="518"/>
      <c r="C81" s="518"/>
      <c r="D81" s="518"/>
      <c r="I81" s="518"/>
    </row>
    <row r="82" spans="2:9">
      <c r="B82" s="518"/>
      <c r="C82" s="518"/>
      <c r="D82" s="518"/>
      <c r="I82" s="518"/>
    </row>
    <row r="83" spans="2:9">
      <c r="B83" s="518"/>
      <c r="C83" s="518"/>
      <c r="D83" s="518"/>
      <c r="I83" s="518"/>
    </row>
    <row r="84" spans="2:9">
      <c r="B84" s="518"/>
      <c r="C84" s="518"/>
      <c r="D84" s="518"/>
      <c r="I84" s="518"/>
    </row>
    <row r="85" spans="2:9">
      <c r="B85" s="518"/>
      <c r="C85" s="518"/>
      <c r="D85" s="518"/>
      <c r="I85" s="518"/>
    </row>
    <row r="86" spans="2:9">
      <c r="B86" s="518"/>
      <c r="C86" s="518"/>
      <c r="D86" s="518"/>
      <c r="I86" s="518"/>
    </row>
    <row r="87" spans="2:9">
      <c r="B87" s="518"/>
      <c r="C87" s="518"/>
      <c r="D87" s="518"/>
      <c r="I87" s="518"/>
    </row>
    <row r="88" spans="2:9">
      <c r="B88" s="518"/>
      <c r="C88" s="518"/>
      <c r="D88" s="518"/>
      <c r="I88" s="518"/>
    </row>
    <row r="89" spans="2:9">
      <c r="B89" s="518"/>
      <c r="C89" s="518"/>
      <c r="D89" s="518"/>
      <c r="I89" s="518"/>
    </row>
    <row r="90" spans="2:9">
      <c r="B90" s="518"/>
      <c r="C90" s="518"/>
      <c r="D90" s="518"/>
      <c r="I90" s="518"/>
    </row>
    <row r="91" spans="2:9">
      <c r="B91" s="518"/>
      <c r="C91" s="518"/>
      <c r="D91" s="518"/>
      <c r="I91" s="518"/>
    </row>
    <row r="92" spans="2:9">
      <c r="B92" s="518"/>
      <c r="C92" s="518"/>
      <c r="D92" s="518"/>
      <c r="I92" s="518"/>
    </row>
    <row r="93" spans="2:9">
      <c r="B93" s="518"/>
      <c r="C93" s="518"/>
      <c r="D93" s="518"/>
      <c r="I93" s="518"/>
    </row>
    <row r="94" spans="2:9">
      <c r="B94" s="518"/>
      <c r="C94" s="518"/>
      <c r="D94" s="518"/>
      <c r="I94" s="518"/>
    </row>
    <row r="95" spans="2:9">
      <c r="B95" s="518"/>
      <c r="C95" s="518"/>
      <c r="D95" s="518"/>
      <c r="I95" s="518"/>
    </row>
  </sheetData>
  <mergeCells count="3">
    <mergeCell ref="A5:A6"/>
    <mergeCell ref="A7:A8"/>
    <mergeCell ref="A9:A10"/>
  </mergeCells>
  <pageMargins left="0.7" right="0.7" top="0.75" bottom="0.75" header="0.511811023622047" footer="0.511811023622047"/>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zoomScale="90" zoomScaleNormal="90" workbookViewId="0">
      <selection activeCell="E9" sqref="E9"/>
    </sheetView>
  </sheetViews>
  <sheetFormatPr baseColWidth="10" defaultColWidth="11.5703125" defaultRowHeight="15"/>
  <cols>
    <col min="1" max="1" width="75.7109375" style="21" customWidth="1"/>
    <col min="2" max="3" width="14.42578125" style="21" customWidth="1"/>
    <col min="4" max="4" width="47.42578125" style="21" customWidth="1"/>
    <col min="5" max="5" width="15.85546875" style="21" customWidth="1"/>
    <col min="6" max="6" width="17.28515625" style="21" customWidth="1"/>
    <col min="7" max="16384" width="11.5703125" style="20"/>
  </cols>
  <sheetData>
    <row r="1" spans="1:3" ht="76.349999999999994" customHeight="1">
      <c r="A1" s="22"/>
    </row>
    <row r="2" spans="1:3" ht="18.75">
      <c r="A2" s="45" t="s">
        <v>236</v>
      </c>
    </row>
    <row r="3" spans="1:3">
      <c r="A3" s="21" t="s">
        <v>160</v>
      </c>
    </row>
    <row r="5" spans="1:3">
      <c r="A5" s="46" t="s">
        <v>237</v>
      </c>
      <c r="B5" s="46">
        <v>2024</v>
      </c>
      <c r="C5" s="46">
        <v>2023</v>
      </c>
    </row>
    <row r="6" spans="1:3">
      <c r="A6" s="47" t="s">
        <v>238</v>
      </c>
      <c r="B6" s="48">
        <v>12480818.960000001</v>
      </c>
      <c r="C6" s="48">
        <v>11931709.24</v>
      </c>
    </row>
    <row r="7" spans="1:3">
      <c r="A7" s="25" t="s">
        <v>239</v>
      </c>
      <c r="B7" s="49">
        <v>-286000</v>
      </c>
      <c r="C7" s="49">
        <v>-286000</v>
      </c>
    </row>
    <row r="8" spans="1:3">
      <c r="A8" s="25" t="s">
        <v>240</v>
      </c>
      <c r="B8" s="50">
        <v>1457000</v>
      </c>
      <c r="C8" s="50">
        <v>1382000</v>
      </c>
    </row>
    <row r="9" spans="1:3">
      <c r="A9" s="25" t="s">
        <v>241</v>
      </c>
      <c r="B9" s="50">
        <v>17245416.059999999</v>
      </c>
      <c r="C9" s="50">
        <v>17631607.449999999</v>
      </c>
    </row>
    <row r="10" spans="1:3">
      <c r="A10" s="25" t="s">
        <v>242</v>
      </c>
      <c r="B10" s="51">
        <v>0</v>
      </c>
      <c r="C10" s="51">
        <v>0</v>
      </c>
    </row>
    <row r="11" spans="1:3">
      <c r="A11" s="25" t="s">
        <v>243</v>
      </c>
      <c r="B11" s="51">
        <v>0</v>
      </c>
      <c r="C11" s="51">
        <v>0</v>
      </c>
    </row>
    <row r="12" spans="1:3">
      <c r="A12" s="25" t="s">
        <v>244</v>
      </c>
      <c r="B12" s="49">
        <v>-4488.93</v>
      </c>
      <c r="C12" s="49">
        <v>-857.33</v>
      </c>
    </row>
    <row r="13" spans="1:3">
      <c r="A13" s="25" t="s">
        <v>245</v>
      </c>
      <c r="B13" s="50">
        <v>387885.15</v>
      </c>
      <c r="C13" s="50">
        <v>37800</v>
      </c>
    </row>
    <row r="14" spans="1:3">
      <c r="A14" s="25" t="s">
        <v>246</v>
      </c>
      <c r="B14" s="49">
        <v>-5383455.6799999997</v>
      </c>
      <c r="C14" s="49">
        <v>-5688926.7199999997</v>
      </c>
    </row>
    <row r="15" spans="1:3">
      <c r="A15" s="25" t="s">
        <v>247</v>
      </c>
      <c r="B15" s="51">
        <v>0</v>
      </c>
      <c r="C15" s="51">
        <v>0</v>
      </c>
    </row>
    <row r="16" spans="1:3">
      <c r="A16" s="25" t="s">
        <v>248</v>
      </c>
      <c r="B16" s="51">
        <v>0</v>
      </c>
      <c r="C16" s="51">
        <v>0</v>
      </c>
    </row>
    <row r="17" spans="1:3">
      <c r="A17" s="25" t="s">
        <v>249</v>
      </c>
      <c r="B17" s="51">
        <v>0</v>
      </c>
      <c r="C17" s="51">
        <v>0</v>
      </c>
    </row>
    <row r="18" spans="1:3">
      <c r="A18" s="25" t="s">
        <v>250</v>
      </c>
      <c r="B18" s="51">
        <v>0</v>
      </c>
      <c r="C18" s="51">
        <v>0</v>
      </c>
    </row>
    <row r="19" spans="1:3">
      <c r="A19" s="25" t="s">
        <v>251</v>
      </c>
      <c r="B19" s="51">
        <v>0</v>
      </c>
      <c r="C19" s="51">
        <v>0</v>
      </c>
    </row>
    <row r="20" spans="1:3">
      <c r="A20" s="25" t="s">
        <v>252</v>
      </c>
      <c r="B20" s="51">
        <v>0</v>
      </c>
      <c r="C20" s="51">
        <v>0</v>
      </c>
    </row>
    <row r="21" spans="1:3">
      <c r="A21" s="24" t="s">
        <v>253</v>
      </c>
      <c r="B21" s="43">
        <v>25897175.559999999</v>
      </c>
      <c r="C21" s="43">
        <v>25007332.640000001</v>
      </c>
    </row>
    <row r="22" spans="1:3">
      <c r="A22" s="14"/>
      <c r="B22" s="14"/>
      <c r="C22" s="14"/>
    </row>
    <row r="23" spans="1:3">
      <c r="A23" s="24" t="s">
        <v>254</v>
      </c>
      <c r="B23" s="24">
        <v>2024</v>
      </c>
      <c r="C23" s="24">
        <v>2023</v>
      </c>
    </row>
    <row r="24" spans="1:3">
      <c r="A24" s="52" t="s">
        <v>255</v>
      </c>
      <c r="B24" s="53">
        <v>25897175.559999999</v>
      </c>
      <c r="C24" s="53">
        <v>25007332.640000001</v>
      </c>
    </row>
    <row r="25" spans="1:3">
      <c r="A25" s="52" t="s">
        <v>256</v>
      </c>
      <c r="B25" s="54">
        <v>0</v>
      </c>
      <c r="C25" s="54">
        <v>0</v>
      </c>
    </row>
    <row r="26" spans="1:3">
      <c r="A26" s="52" t="s">
        <v>257</v>
      </c>
      <c r="B26" s="53">
        <v>286000</v>
      </c>
      <c r="C26" s="53">
        <v>286000</v>
      </c>
    </row>
    <row r="27" spans="1:3">
      <c r="A27" s="52" t="s">
        <v>258</v>
      </c>
      <c r="B27" s="53">
        <v>6492133.1399999997</v>
      </c>
      <c r="C27" s="53">
        <v>9216382.0299999993</v>
      </c>
    </row>
    <row r="28" spans="1:3">
      <c r="A28" s="37" t="s">
        <v>259</v>
      </c>
      <c r="B28" s="50">
        <v>5776894.1799999997</v>
      </c>
      <c r="C28" s="50">
        <v>9216382.0299999993</v>
      </c>
    </row>
    <row r="29" spans="1:3">
      <c r="A29" s="37" t="s">
        <v>260</v>
      </c>
      <c r="B29" s="51">
        <v>0</v>
      </c>
      <c r="C29" s="51">
        <v>0</v>
      </c>
    </row>
    <row r="30" spans="1:3">
      <c r="A30" s="37" t="s">
        <v>261</v>
      </c>
      <c r="B30" s="51">
        <v>715238.96</v>
      </c>
      <c r="C30" s="50">
        <v>0</v>
      </c>
    </row>
    <row r="31" spans="1:3">
      <c r="A31" s="52" t="s">
        <v>262</v>
      </c>
      <c r="B31" s="53">
        <v>1201163.4099999999</v>
      </c>
      <c r="C31" s="53">
        <v>149695.07999999999</v>
      </c>
    </row>
    <row r="32" spans="1:3">
      <c r="A32" s="37" t="s">
        <v>263</v>
      </c>
      <c r="B32" s="51">
        <v>0</v>
      </c>
      <c r="C32" s="51">
        <v>0</v>
      </c>
    </row>
    <row r="33" spans="1:3">
      <c r="A33" s="37" t="s">
        <v>264</v>
      </c>
      <c r="B33" s="50">
        <v>1201163.4099999999</v>
      </c>
      <c r="C33" s="50">
        <v>149695.07999999999</v>
      </c>
    </row>
    <row r="34" spans="1:3">
      <c r="A34" s="37" t="s">
        <v>265</v>
      </c>
      <c r="B34" s="51">
        <v>0</v>
      </c>
      <c r="C34" s="51">
        <v>0</v>
      </c>
    </row>
    <row r="35" spans="1:3">
      <c r="A35" s="37" t="s">
        <v>266</v>
      </c>
      <c r="B35" s="51">
        <v>0</v>
      </c>
      <c r="C35" s="51">
        <v>0</v>
      </c>
    </row>
    <row r="36" spans="1:3">
      <c r="A36" s="37" t="s">
        <v>267</v>
      </c>
      <c r="B36" s="51">
        <v>0</v>
      </c>
      <c r="C36" s="51">
        <v>0</v>
      </c>
    </row>
    <row r="37" spans="1:3">
      <c r="A37" s="52" t="s">
        <v>268</v>
      </c>
      <c r="B37" s="53">
        <v>5027958.43</v>
      </c>
      <c r="C37" s="53">
        <v>29219733.75</v>
      </c>
    </row>
    <row r="38" spans="1:3">
      <c r="A38" s="37" t="s">
        <v>269</v>
      </c>
      <c r="B38" s="50">
        <v>4488.93</v>
      </c>
      <c r="C38" s="50">
        <v>857.33</v>
      </c>
    </row>
    <row r="39" spans="1:3">
      <c r="A39" s="37" t="s">
        <v>270</v>
      </c>
      <c r="B39" s="51">
        <v>0</v>
      </c>
      <c r="C39" s="50">
        <v>0</v>
      </c>
    </row>
    <row r="40" spans="1:3">
      <c r="A40" s="37" t="s">
        <v>271</v>
      </c>
      <c r="B40" s="51">
        <v>0</v>
      </c>
      <c r="C40" s="51">
        <v>0</v>
      </c>
    </row>
    <row r="41" spans="1:3">
      <c r="A41" s="37" t="s">
        <v>272</v>
      </c>
      <c r="B41" s="51">
        <v>0</v>
      </c>
      <c r="C41" s="51">
        <v>0</v>
      </c>
    </row>
    <row r="42" spans="1:3">
      <c r="A42" s="37" t="s">
        <v>273</v>
      </c>
      <c r="B42" s="51">
        <v>0</v>
      </c>
      <c r="C42" s="51">
        <v>0</v>
      </c>
    </row>
    <row r="43" spans="1:3">
      <c r="A43" s="37" t="s">
        <v>274</v>
      </c>
      <c r="B43" s="50">
        <v>161764.70000000001</v>
      </c>
      <c r="C43" s="50">
        <v>73588.23</v>
      </c>
    </row>
    <row r="44" spans="1:3">
      <c r="A44" s="37" t="s">
        <v>275</v>
      </c>
      <c r="B44" s="50">
        <v>4861704.8</v>
      </c>
      <c r="C44" s="50">
        <v>29145288.190000001</v>
      </c>
    </row>
    <row r="45" spans="1:3">
      <c r="A45" s="37" t="s">
        <v>276</v>
      </c>
      <c r="B45" s="51">
        <v>0</v>
      </c>
      <c r="C45" s="51">
        <v>0</v>
      </c>
    </row>
    <row r="46" spans="1:3">
      <c r="A46" s="52" t="s">
        <v>277</v>
      </c>
      <c r="B46" s="54">
        <v>0</v>
      </c>
      <c r="C46" s="51">
        <v>0</v>
      </c>
    </row>
    <row r="47" spans="1:3">
      <c r="A47" s="24" t="s">
        <v>278</v>
      </c>
      <c r="B47" s="43">
        <v>38904430.539999999</v>
      </c>
      <c r="C47" s="43">
        <v>63879143.5</v>
      </c>
    </row>
    <row r="48" spans="1:3">
      <c r="A48" s="13"/>
      <c r="B48" s="13"/>
      <c r="C48" s="13"/>
    </row>
    <row r="49" spans="1:3">
      <c r="A49" s="24" t="s">
        <v>279</v>
      </c>
      <c r="B49" s="24">
        <v>2024</v>
      </c>
      <c r="C49" s="24">
        <v>2023</v>
      </c>
    </row>
    <row r="50" spans="1:3">
      <c r="A50" s="52" t="s">
        <v>280</v>
      </c>
      <c r="B50" s="33">
        <v>28822414.120000001</v>
      </c>
      <c r="C50" s="33">
        <v>40982633.009999998</v>
      </c>
    </row>
    <row r="51" spans="1:3">
      <c r="A51" s="37" t="s">
        <v>281</v>
      </c>
      <c r="B51" s="36">
        <v>23892071</v>
      </c>
      <c r="C51" s="36">
        <v>32960918.68</v>
      </c>
    </row>
    <row r="52" spans="1:3">
      <c r="A52" s="55" t="s">
        <v>282</v>
      </c>
      <c r="B52" s="56">
        <v>131488.01</v>
      </c>
      <c r="C52" s="56">
        <v>9748</v>
      </c>
    </row>
    <row r="53" spans="1:3">
      <c r="A53" s="55" t="s">
        <v>283</v>
      </c>
      <c r="B53" s="56">
        <v>23760582.989999998</v>
      </c>
      <c r="C53" s="56">
        <v>32908136.43</v>
      </c>
    </row>
    <row r="54" spans="1:3">
      <c r="A54" s="55" t="s">
        <v>284</v>
      </c>
      <c r="B54" s="56">
        <v>0</v>
      </c>
      <c r="C54" s="57">
        <v>43034.25</v>
      </c>
    </row>
    <row r="55" spans="1:3">
      <c r="A55" s="37" t="s">
        <v>285</v>
      </c>
      <c r="B55" s="36">
        <v>4215104.16</v>
      </c>
      <c r="C55" s="36">
        <v>8021714.3300000001</v>
      </c>
    </row>
    <row r="56" spans="1:3">
      <c r="A56" s="55" t="s">
        <v>286</v>
      </c>
      <c r="B56" s="57">
        <v>0</v>
      </c>
      <c r="C56" s="57">
        <v>0</v>
      </c>
    </row>
    <row r="57" spans="1:3">
      <c r="A57" s="55" t="s">
        <v>287</v>
      </c>
      <c r="B57" s="57">
        <v>0</v>
      </c>
      <c r="C57" s="57">
        <v>0</v>
      </c>
    </row>
    <row r="58" spans="1:3">
      <c r="A58" s="55" t="s">
        <v>288</v>
      </c>
      <c r="B58" s="57">
        <v>0</v>
      </c>
      <c r="C58" s="56">
        <v>0</v>
      </c>
    </row>
    <row r="59" spans="1:3">
      <c r="A59" s="55" t="s">
        <v>289</v>
      </c>
      <c r="B59" s="56">
        <v>4215104.16</v>
      </c>
      <c r="C59" s="56">
        <v>8021714.3300000001</v>
      </c>
    </row>
    <row r="60" spans="1:3">
      <c r="A60" s="37" t="s">
        <v>290</v>
      </c>
      <c r="B60" s="39">
        <v>715238.96</v>
      </c>
      <c r="C60" s="36">
        <v>0</v>
      </c>
    </row>
    <row r="61" spans="1:3">
      <c r="A61" s="37" t="s">
        <v>291</v>
      </c>
      <c r="B61" s="39">
        <v>0</v>
      </c>
      <c r="C61" s="39">
        <v>0</v>
      </c>
    </row>
    <row r="62" spans="1:3">
      <c r="A62" s="52" t="s">
        <v>292</v>
      </c>
      <c r="B62" s="40">
        <v>0</v>
      </c>
      <c r="C62" s="40">
        <v>0</v>
      </c>
    </row>
    <row r="63" spans="1:3">
      <c r="A63" s="52" t="s">
        <v>293</v>
      </c>
      <c r="B63" s="33">
        <v>1457000</v>
      </c>
      <c r="C63" s="33">
        <v>1382000</v>
      </c>
    </row>
    <row r="64" spans="1:3">
      <c r="A64" s="52" t="s">
        <v>294</v>
      </c>
      <c r="B64" s="33">
        <v>297027.14</v>
      </c>
      <c r="C64" s="33">
        <v>83815.86</v>
      </c>
    </row>
    <row r="65" spans="1:3">
      <c r="A65" s="37" t="s">
        <v>295</v>
      </c>
      <c r="B65" s="39">
        <v>0</v>
      </c>
      <c r="C65" s="39">
        <v>0</v>
      </c>
    </row>
    <row r="66" spans="1:3">
      <c r="A66" s="37" t="s">
        <v>296</v>
      </c>
      <c r="B66" s="36">
        <v>297027.14</v>
      </c>
      <c r="C66" s="36">
        <v>83815.86</v>
      </c>
    </row>
    <row r="67" spans="1:3">
      <c r="A67" s="37" t="s">
        <v>297</v>
      </c>
      <c r="B67" s="39">
        <v>0</v>
      </c>
      <c r="C67" s="39">
        <v>0</v>
      </c>
    </row>
    <row r="68" spans="1:3">
      <c r="A68" s="37" t="s">
        <v>298</v>
      </c>
      <c r="B68" s="39">
        <v>0</v>
      </c>
      <c r="C68" s="39">
        <v>0</v>
      </c>
    </row>
    <row r="69" spans="1:3">
      <c r="A69" s="37" t="s">
        <v>299</v>
      </c>
      <c r="B69" s="39">
        <v>0</v>
      </c>
      <c r="C69" s="39">
        <v>0</v>
      </c>
    </row>
    <row r="70" spans="1:3">
      <c r="A70" s="37" t="s">
        <v>300</v>
      </c>
      <c r="B70" s="39">
        <v>0</v>
      </c>
      <c r="C70" s="39">
        <v>0</v>
      </c>
    </row>
    <row r="71" spans="1:3">
      <c r="A71" s="52" t="s">
        <v>301</v>
      </c>
      <c r="B71" s="40">
        <v>0</v>
      </c>
      <c r="C71" s="40">
        <v>0</v>
      </c>
    </row>
    <row r="72" spans="1:3">
      <c r="A72" s="24" t="s">
        <v>302</v>
      </c>
      <c r="B72" s="43">
        <v>30576441.260000002</v>
      </c>
      <c r="C72" s="43">
        <v>42448448.869999997</v>
      </c>
    </row>
    <row r="73" spans="1:3">
      <c r="A73" s="12"/>
      <c r="B73" s="12"/>
      <c r="C73" s="12"/>
    </row>
    <row r="74" spans="1:3">
      <c r="A74" s="24" t="s">
        <v>303</v>
      </c>
      <c r="B74" s="43">
        <v>8327989.2800000003</v>
      </c>
      <c r="C74" s="43">
        <v>21430694.629999999</v>
      </c>
    </row>
    <row r="75" spans="1:3">
      <c r="A75" s="58"/>
      <c r="B75" s="58"/>
      <c r="C75" s="58"/>
    </row>
    <row r="76" spans="1:3">
      <c r="A76" s="47" t="s">
        <v>304</v>
      </c>
      <c r="B76" s="48">
        <v>135544692.13</v>
      </c>
      <c r="C76" s="48">
        <v>114113997.5</v>
      </c>
    </row>
    <row r="77" spans="1:3">
      <c r="A77" s="59" t="s">
        <v>305</v>
      </c>
      <c r="B77" s="60">
        <v>8327989.2800000003</v>
      </c>
      <c r="C77" s="61">
        <v>21430694.629999999</v>
      </c>
    </row>
    <row r="78" spans="1:3">
      <c r="A78" s="47" t="s">
        <v>306</v>
      </c>
      <c r="B78" s="48">
        <v>143872681.41</v>
      </c>
      <c r="C78" s="48">
        <v>135544692.13</v>
      </c>
    </row>
  </sheetData>
  <mergeCells count="3">
    <mergeCell ref="A22:C22"/>
    <mergeCell ref="A48:C48"/>
    <mergeCell ref="A73:C73"/>
  </mergeCells>
  <pageMargins left="0.78749999999999998" right="0.78749999999999998" top="1.05277777777778" bottom="1.05277777777778" header="0.78749999999999998" footer="0.78749999999999998"/>
  <pageSetup paperSize="9" orientation="portrait" horizontalDpi="300" verticalDpi="300"/>
  <headerFooter>
    <oddHeader>&amp;C&amp;"Times New Roman,Normal"&amp;12&amp;A</oddHeader>
    <oddFooter>&amp;C&amp;"Times New Roman,Normal"&amp;12Página &amp;P</odd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00B050"/>
  </sheetPr>
  <dimension ref="A1:D153"/>
  <sheetViews>
    <sheetView zoomScale="90" zoomScaleNormal="90" workbookViewId="0">
      <selection activeCell="E4" sqref="E4"/>
    </sheetView>
  </sheetViews>
  <sheetFormatPr baseColWidth="10" defaultColWidth="11.42578125" defaultRowHeight="15"/>
  <cols>
    <col min="1" max="1" width="28" style="507" customWidth="1"/>
    <col min="2" max="2" width="20.140625" style="507" customWidth="1"/>
    <col min="3" max="3" width="13.5703125" style="507" customWidth="1"/>
    <col min="4" max="11" width="20.7109375" style="507" customWidth="1"/>
    <col min="12" max="16384" width="11.42578125" style="507"/>
  </cols>
  <sheetData>
    <row r="1" spans="1:4" s="20" customFormat="1" ht="77.099999999999994" customHeight="1"/>
    <row r="2" spans="1:4" ht="15.75">
      <c r="A2" s="512" t="s">
        <v>2654</v>
      </c>
      <c r="B2" s="509"/>
      <c r="C2" s="509"/>
      <c r="D2" s="509"/>
    </row>
    <row r="3" spans="1:4">
      <c r="A3" s="509"/>
      <c r="B3" s="509"/>
      <c r="C3" s="509"/>
      <c r="D3" s="509"/>
    </row>
    <row r="4" spans="1:4">
      <c r="A4" s="20"/>
      <c r="B4" s="20"/>
      <c r="C4" s="20"/>
      <c r="D4" s="509"/>
    </row>
    <row r="5" spans="1:4">
      <c r="A5" s="556" t="s">
        <v>2655</v>
      </c>
      <c r="B5" s="516" t="s">
        <v>2656</v>
      </c>
      <c r="C5" s="516" t="s">
        <v>2553</v>
      </c>
    </row>
    <row r="6" spans="1:4">
      <c r="A6" s="557" t="s">
        <v>2657</v>
      </c>
      <c r="B6" s="558">
        <v>1</v>
      </c>
      <c r="C6" s="558">
        <v>140</v>
      </c>
    </row>
    <row r="7" spans="1:4">
      <c r="A7" s="557" t="s">
        <v>2658</v>
      </c>
      <c r="B7" s="558">
        <v>1</v>
      </c>
      <c r="C7" s="558">
        <v>2036</v>
      </c>
    </row>
    <row r="8" spans="1:4">
      <c r="A8" s="557" t="s">
        <v>2659</v>
      </c>
      <c r="B8" s="558">
        <v>4</v>
      </c>
      <c r="C8" s="558">
        <v>5299</v>
      </c>
    </row>
    <row r="9" spans="1:4">
      <c r="A9" s="557" t="s">
        <v>2660</v>
      </c>
      <c r="B9" s="558">
        <v>2</v>
      </c>
      <c r="C9" s="558">
        <v>302</v>
      </c>
    </row>
    <row r="10" spans="1:4" ht="24">
      <c r="A10" s="557" t="s">
        <v>2661</v>
      </c>
      <c r="B10" s="558">
        <v>50</v>
      </c>
      <c r="C10" s="558">
        <v>42597</v>
      </c>
    </row>
    <row r="11" spans="1:4">
      <c r="A11" s="557" t="s">
        <v>2662</v>
      </c>
      <c r="B11" s="558">
        <v>20</v>
      </c>
      <c r="C11" s="558">
        <v>9235</v>
      </c>
    </row>
    <row r="12" spans="1:4">
      <c r="A12" s="559" t="s">
        <v>520</v>
      </c>
      <c r="B12" s="560">
        <f>SUM(B6:B11)</f>
        <v>78</v>
      </c>
      <c r="C12" s="560">
        <f>SUM(C6:C11)</f>
        <v>59609</v>
      </c>
    </row>
    <row r="13" spans="1:4">
      <c r="A13" s="509"/>
      <c r="B13" s="534"/>
      <c r="C13" s="544"/>
    </row>
    <row r="14" spans="1:4">
      <c r="A14" s="509"/>
      <c r="B14" s="534"/>
      <c r="C14" s="544"/>
      <c r="D14" s="509"/>
    </row>
    <row r="15" spans="1:4">
      <c r="A15" s="509"/>
      <c r="B15" s="534"/>
      <c r="C15" s="544"/>
      <c r="D15" s="509"/>
    </row>
    <row r="16" spans="1:4">
      <c r="A16" s="509"/>
      <c r="B16" s="534"/>
      <c r="C16" s="544"/>
      <c r="D16" s="509"/>
    </row>
    <row r="17" spans="1:4">
      <c r="A17" s="509"/>
      <c r="B17" s="534"/>
      <c r="C17" s="544"/>
      <c r="D17" s="509"/>
    </row>
    <row r="18" spans="1:4">
      <c r="A18" s="509"/>
      <c r="B18" s="534"/>
      <c r="C18" s="544"/>
      <c r="D18" s="509"/>
    </row>
    <row r="19" spans="1:4">
      <c r="A19" s="509"/>
      <c r="B19" s="534"/>
      <c r="C19" s="544"/>
      <c r="D19" s="509"/>
    </row>
    <row r="20" spans="1:4">
      <c r="B20" s="517"/>
      <c r="C20" s="518"/>
    </row>
    <row r="21" spans="1:4">
      <c r="B21" s="517"/>
      <c r="C21" s="518"/>
    </row>
    <row r="22" spans="1:4">
      <c r="B22" s="517"/>
      <c r="C22" s="518"/>
    </row>
    <row r="23" spans="1:4">
      <c r="B23" s="517"/>
      <c r="C23" s="518"/>
    </row>
    <row r="24" spans="1:4">
      <c r="B24" s="517"/>
      <c r="C24" s="518"/>
    </row>
    <row r="25" spans="1:4">
      <c r="B25" s="517"/>
      <c r="C25" s="518"/>
    </row>
    <row r="26" spans="1:4">
      <c r="B26" s="517"/>
      <c r="C26" s="518"/>
    </row>
    <row r="27" spans="1:4">
      <c r="B27" s="517"/>
      <c r="C27" s="518"/>
    </row>
    <row r="28" spans="1:4">
      <c r="B28" s="517"/>
      <c r="C28" s="518"/>
    </row>
    <row r="29" spans="1:4">
      <c r="B29" s="517"/>
      <c r="C29" s="518"/>
    </row>
    <row r="30" spans="1:4">
      <c r="B30" s="517"/>
      <c r="C30" s="518"/>
    </row>
    <row r="31" spans="1:4">
      <c r="B31" s="517"/>
      <c r="C31" s="518"/>
    </row>
    <row r="32" spans="1:4">
      <c r="B32" s="517"/>
      <c r="C32" s="518"/>
    </row>
    <row r="33" spans="2:3">
      <c r="B33" s="517"/>
      <c r="C33" s="518"/>
    </row>
    <row r="34" spans="2:3">
      <c r="B34" s="517"/>
      <c r="C34" s="518"/>
    </row>
    <row r="35" spans="2:3">
      <c r="B35" s="517"/>
      <c r="C35" s="518"/>
    </row>
    <row r="36" spans="2:3">
      <c r="B36" s="517"/>
      <c r="C36" s="518"/>
    </row>
    <row r="37" spans="2:3">
      <c r="B37" s="517"/>
      <c r="C37" s="518"/>
    </row>
    <row r="38" spans="2:3">
      <c r="B38" s="517"/>
      <c r="C38" s="518"/>
    </row>
    <row r="39" spans="2:3">
      <c r="B39" s="517"/>
      <c r="C39" s="518"/>
    </row>
    <row r="40" spans="2:3">
      <c r="B40" s="517"/>
      <c r="C40" s="518"/>
    </row>
    <row r="41" spans="2:3">
      <c r="B41" s="517"/>
      <c r="C41" s="518"/>
    </row>
    <row r="42" spans="2:3">
      <c r="B42" s="517"/>
      <c r="C42" s="518"/>
    </row>
    <row r="43" spans="2:3">
      <c r="B43" s="517"/>
      <c r="C43" s="518"/>
    </row>
    <row r="44" spans="2:3">
      <c r="B44" s="517"/>
      <c r="C44" s="518"/>
    </row>
    <row r="45" spans="2:3">
      <c r="B45" s="517"/>
      <c r="C45" s="518"/>
    </row>
    <row r="46" spans="2:3">
      <c r="B46" s="517"/>
      <c r="C46" s="518"/>
    </row>
    <row r="47" spans="2:3">
      <c r="B47" s="517"/>
      <c r="C47" s="518"/>
    </row>
    <row r="48" spans="2:3">
      <c r="B48" s="517"/>
      <c r="C48" s="518"/>
    </row>
    <row r="49" spans="2:3">
      <c r="B49" s="517"/>
      <c r="C49" s="518"/>
    </row>
    <row r="50" spans="2:3">
      <c r="B50" s="517"/>
      <c r="C50" s="518"/>
    </row>
    <row r="51" spans="2:3">
      <c r="B51" s="517"/>
      <c r="C51" s="518"/>
    </row>
    <row r="52" spans="2:3">
      <c r="B52" s="517"/>
      <c r="C52" s="518"/>
    </row>
    <row r="53" spans="2:3">
      <c r="B53" s="517"/>
      <c r="C53" s="518"/>
    </row>
    <row r="54" spans="2:3">
      <c r="B54" s="517"/>
      <c r="C54" s="518"/>
    </row>
    <row r="55" spans="2:3">
      <c r="B55" s="517"/>
      <c r="C55" s="518"/>
    </row>
    <row r="56" spans="2:3">
      <c r="B56" s="517"/>
      <c r="C56" s="518"/>
    </row>
    <row r="57" spans="2:3">
      <c r="B57" s="517"/>
      <c r="C57" s="518"/>
    </row>
    <row r="58" spans="2:3">
      <c r="B58" s="517"/>
      <c r="C58" s="518"/>
    </row>
    <row r="59" spans="2:3">
      <c r="B59" s="517"/>
      <c r="C59" s="518"/>
    </row>
    <row r="60" spans="2:3">
      <c r="B60" s="517"/>
      <c r="C60" s="518"/>
    </row>
    <row r="61" spans="2:3">
      <c r="B61" s="517"/>
      <c r="C61" s="518"/>
    </row>
    <row r="62" spans="2:3">
      <c r="B62" s="517"/>
      <c r="C62" s="518"/>
    </row>
    <row r="63" spans="2:3">
      <c r="B63" s="517"/>
      <c r="C63" s="518"/>
    </row>
    <row r="64" spans="2:3">
      <c r="B64" s="517"/>
      <c r="C64" s="518"/>
    </row>
    <row r="65" spans="2:3">
      <c r="B65" s="517"/>
      <c r="C65" s="518"/>
    </row>
    <row r="66" spans="2:3">
      <c r="B66" s="517"/>
      <c r="C66" s="518"/>
    </row>
    <row r="67" spans="2:3">
      <c r="B67" s="517"/>
      <c r="C67" s="518"/>
    </row>
    <row r="68" spans="2:3">
      <c r="B68" s="517"/>
      <c r="C68" s="518"/>
    </row>
    <row r="69" spans="2:3">
      <c r="B69" s="517"/>
      <c r="C69" s="518"/>
    </row>
    <row r="70" spans="2:3">
      <c r="B70" s="517"/>
      <c r="C70" s="518"/>
    </row>
    <row r="71" spans="2:3">
      <c r="B71" s="517"/>
      <c r="C71" s="518"/>
    </row>
    <row r="72" spans="2:3">
      <c r="B72" s="517"/>
      <c r="C72" s="518"/>
    </row>
    <row r="73" spans="2:3">
      <c r="B73" s="517"/>
      <c r="C73" s="518"/>
    </row>
    <row r="74" spans="2:3">
      <c r="B74" s="517"/>
      <c r="C74" s="518"/>
    </row>
    <row r="75" spans="2:3">
      <c r="B75" s="517"/>
      <c r="C75" s="518"/>
    </row>
    <row r="76" spans="2:3">
      <c r="B76" s="517"/>
      <c r="C76" s="518"/>
    </row>
    <row r="77" spans="2:3">
      <c r="B77" s="517"/>
      <c r="C77" s="518"/>
    </row>
    <row r="78" spans="2:3">
      <c r="B78" s="517"/>
      <c r="C78" s="518"/>
    </row>
    <row r="79" spans="2:3">
      <c r="B79" s="517"/>
      <c r="C79" s="518"/>
    </row>
    <row r="80" spans="2:3">
      <c r="B80" s="517"/>
      <c r="C80" s="518"/>
    </row>
    <row r="81" spans="2:3">
      <c r="B81" s="517"/>
      <c r="C81" s="518"/>
    </row>
    <row r="82" spans="2:3">
      <c r="B82" s="517"/>
      <c r="C82" s="518"/>
    </row>
    <row r="83" spans="2:3">
      <c r="B83" s="517"/>
      <c r="C83" s="518"/>
    </row>
    <row r="84" spans="2:3">
      <c r="B84" s="517"/>
      <c r="C84" s="518"/>
    </row>
    <row r="85" spans="2:3">
      <c r="B85" s="517"/>
      <c r="C85" s="518"/>
    </row>
    <row r="86" spans="2:3">
      <c r="B86" s="517"/>
      <c r="C86" s="518"/>
    </row>
    <row r="87" spans="2:3">
      <c r="B87" s="517"/>
      <c r="C87" s="518"/>
    </row>
    <row r="88" spans="2:3">
      <c r="B88" s="517"/>
      <c r="C88" s="518"/>
    </row>
    <row r="89" spans="2:3">
      <c r="B89" s="517"/>
      <c r="C89" s="518"/>
    </row>
    <row r="90" spans="2:3">
      <c r="B90" s="517"/>
      <c r="C90" s="518"/>
    </row>
    <row r="91" spans="2:3">
      <c r="B91" s="517"/>
      <c r="C91" s="518"/>
    </row>
    <row r="92" spans="2:3">
      <c r="B92" s="517"/>
      <c r="C92" s="518"/>
    </row>
    <row r="93" spans="2:3">
      <c r="B93" s="517"/>
      <c r="C93" s="518"/>
    </row>
    <row r="94" spans="2:3">
      <c r="B94" s="517"/>
      <c r="C94" s="518"/>
    </row>
    <row r="95" spans="2:3">
      <c r="B95" s="517"/>
      <c r="C95" s="518"/>
    </row>
    <row r="96" spans="2:3">
      <c r="B96" s="517"/>
      <c r="C96" s="518"/>
    </row>
    <row r="97" spans="2:3">
      <c r="B97" s="517"/>
      <c r="C97" s="518"/>
    </row>
    <row r="98" spans="2:3">
      <c r="B98" s="517"/>
      <c r="C98" s="518"/>
    </row>
    <row r="99" spans="2:3">
      <c r="B99" s="517"/>
      <c r="C99" s="518"/>
    </row>
    <row r="100" spans="2:3">
      <c r="B100" s="517"/>
      <c r="C100" s="518"/>
    </row>
    <row r="101" spans="2:3">
      <c r="B101" s="517"/>
      <c r="C101" s="518"/>
    </row>
    <row r="102" spans="2:3">
      <c r="B102" s="517"/>
      <c r="C102" s="518"/>
    </row>
    <row r="103" spans="2:3">
      <c r="B103" s="517"/>
      <c r="C103" s="518"/>
    </row>
    <row r="104" spans="2:3">
      <c r="B104" s="517"/>
      <c r="C104" s="518"/>
    </row>
    <row r="105" spans="2:3">
      <c r="B105" s="517"/>
      <c r="C105" s="518"/>
    </row>
    <row r="106" spans="2:3">
      <c r="B106" s="517"/>
      <c r="C106" s="518"/>
    </row>
    <row r="107" spans="2:3">
      <c r="B107" s="517"/>
      <c r="C107" s="518"/>
    </row>
    <row r="108" spans="2:3">
      <c r="B108" s="517"/>
      <c r="C108" s="518"/>
    </row>
    <row r="109" spans="2:3">
      <c r="B109" s="517"/>
      <c r="C109" s="518"/>
    </row>
    <row r="110" spans="2:3">
      <c r="B110" s="517"/>
      <c r="C110" s="518"/>
    </row>
    <row r="111" spans="2:3">
      <c r="B111" s="517"/>
      <c r="C111" s="518"/>
    </row>
    <row r="112" spans="2:3">
      <c r="B112" s="517"/>
      <c r="C112" s="518"/>
    </row>
    <row r="113" spans="2:3">
      <c r="B113" s="517"/>
      <c r="C113" s="518"/>
    </row>
    <row r="114" spans="2:3">
      <c r="B114" s="517"/>
      <c r="C114" s="518"/>
    </row>
    <row r="115" spans="2:3">
      <c r="B115" s="517"/>
      <c r="C115" s="518"/>
    </row>
    <row r="116" spans="2:3">
      <c r="B116" s="517"/>
      <c r="C116" s="518"/>
    </row>
    <row r="117" spans="2:3">
      <c r="B117" s="517"/>
      <c r="C117" s="518"/>
    </row>
    <row r="118" spans="2:3">
      <c r="B118" s="517"/>
      <c r="C118" s="518"/>
    </row>
    <row r="119" spans="2:3">
      <c r="B119" s="517"/>
      <c r="C119" s="518"/>
    </row>
    <row r="120" spans="2:3">
      <c r="B120" s="517"/>
      <c r="C120" s="518"/>
    </row>
    <row r="121" spans="2:3">
      <c r="B121" s="517"/>
      <c r="C121" s="518"/>
    </row>
    <row r="122" spans="2:3">
      <c r="B122" s="517"/>
      <c r="C122" s="518"/>
    </row>
    <row r="123" spans="2:3">
      <c r="B123" s="517"/>
      <c r="C123" s="518"/>
    </row>
    <row r="124" spans="2:3">
      <c r="B124" s="517"/>
      <c r="C124" s="518"/>
    </row>
    <row r="125" spans="2:3">
      <c r="B125" s="517"/>
      <c r="C125" s="518"/>
    </row>
    <row r="126" spans="2:3">
      <c r="B126" s="517"/>
      <c r="C126" s="518"/>
    </row>
    <row r="127" spans="2:3">
      <c r="B127" s="517"/>
      <c r="C127" s="518"/>
    </row>
    <row r="128" spans="2:3">
      <c r="B128" s="517"/>
      <c r="C128" s="518"/>
    </row>
    <row r="129" spans="2:3">
      <c r="B129" s="517"/>
      <c r="C129" s="518"/>
    </row>
    <row r="130" spans="2:3">
      <c r="B130" s="517"/>
      <c r="C130" s="518"/>
    </row>
    <row r="131" spans="2:3">
      <c r="B131" s="517"/>
      <c r="C131" s="518"/>
    </row>
    <row r="132" spans="2:3">
      <c r="B132" s="517"/>
      <c r="C132" s="518"/>
    </row>
    <row r="133" spans="2:3">
      <c r="B133" s="517"/>
      <c r="C133" s="518"/>
    </row>
    <row r="134" spans="2:3">
      <c r="B134" s="517"/>
      <c r="C134" s="518"/>
    </row>
    <row r="135" spans="2:3">
      <c r="B135" s="517"/>
      <c r="C135" s="518"/>
    </row>
    <row r="136" spans="2:3">
      <c r="B136" s="517"/>
      <c r="C136" s="518"/>
    </row>
    <row r="137" spans="2:3">
      <c r="B137" s="517"/>
      <c r="C137" s="518"/>
    </row>
    <row r="138" spans="2:3">
      <c r="B138" s="517"/>
      <c r="C138" s="518"/>
    </row>
    <row r="139" spans="2:3">
      <c r="B139" s="517"/>
      <c r="C139" s="518"/>
    </row>
    <row r="140" spans="2:3">
      <c r="B140" s="517"/>
      <c r="C140" s="518"/>
    </row>
    <row r="141" spans="2:3">
      <c r="B141" s="517"/>
      <c r="C141" s="518"/>
    </row>
    <row r="142" spans="2:3">
      <c r="B142" s="517"/>
      <c r="C142" s="518"/>
    </row>
    <row r="143" spans="2:3">
      <c r="B143" s="517"/>
      <c r="C143" s="518"/>
    </row>
    <row r="144" spans="2:3">
      <c r="B144" s="517"/>
      <c r="C144" s="518"/>
    </row>
    <row r="145" spans="2:3">
      <c r="B145" s="517"/>
      <c r="C145" s="518"/>
    </row>
    <row r="146" spans="2:3">
      <c r="B146" s="517"/>
      <c r="C146" s="518"/>
    </row>
    <row r="147" spans="2:3">
      <c r="B147" s="517"/>
      <c r="C147" s="518"/>
    </row>
    <row r="148" spans="2:3">
      <c r="B148" s="517"/>
      <c r="C148" s="518"/>
    </row>
    <row r="149" spans="2:3">
      <c r="B149" s="517"/>
      <c r="C149" s="518"/>
    </row>
    <row r="150" spans="2:3">
      <c r="B150" s="517"/>
      <c r="C150" s="518"/>
    </row>
    <row r="151" spans="2:3">
      <c r="B151" s="517"/>
      <c r="C151" s="518"/>
    </row>
    <row r="152" spans="2:3">
      <c r="B152" s="517"/>
      <c r="C152" s="518"/>
    </row>
    <row r="153" spans="2:3">
      <c r="B153" s="517"/>
      <c r="C153" s="518"/>
    </row>
  </sheetData>
  <pageMargins left="0.7" right="0.196527777777778" top="3.9583333333333297E-2" bottom="3.9583333333333297E-2" header="0.511811023622047" footer="0.511811023622047"/>
  <pageSetup paperSize="9" orientation="landscape" horizontalDpi="300" verticalDpi="300"/>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00B050"/>
  </sheetPr>
  <dimension ref="A1:K82"/>
  <sheetViews>
    <sheetView zoomScale="90" zoomScaleNormal="90" workbookViewId="0">
      <selection activeCell="B14" sqref="B14"/>
    </sheetView>
  </sheetViews>
  <sheetFormatPr baseColWidth="10" defaultColWidth="11.42578125" defaultRowHeight="15"/>
  <cols>
    <col min="1" max="1" width="34.7109375" style="561" customWidth="1"/>
    <col min="2" max="2" width="34" style="561" customWidth="1"/>
    <col min="3" max="3" width="13.140625" style="507" customWidth="1"/>
    <col min="4" max="4" width="15.7109375" style="507" customWidth="1"/>
    <col min="5" max="5" width="12.42578125" style="507" customWidth="1"/>
    <col min="6" max="6" width="13" style="507" customWidth="1"/>
    <col min="7" max="7" width="15.7109375" style="507" customWidth="1"/>
    <col min="8" max="8" width="12.42578125" style="507" customWidth="1"/>
    <col min="9" max="9" width="13" style="507" customWidth="1"/>
    <col min="10" max="10" width="15.7109375" style="507" customWidth="1"/>
    <col min="11" max="11" width="12.42578125" style="507" customWidth="1"/>
    <col min="12" max="16384" width="11.42578125" style="507"/>
  </cols>
  <sheetData>
    <row r="1" spans="1:11" s="20" customFormat="1" ht="70.5" customHeight="1"/>
    <row r="2" spans="1:11" ht="18.75">
      <c r="A2" s="562" t="s">
        <v>77</v>
      </c>
      <c r="B2" s="563"/>
      <c r="C2" s="509"/>
      <c r="D2" s="509"/>
      <c r="E2" s="509"/>
      <c r="F2" s="509"/>
    </row>
    <row r="3" spans="1:11">
      <c r="A3" s="564"/>
      <c r="B3" s="563"/>
      <c r="C3" s="509"/>
      <c r="D3" s="509"/>
      <c r="E3" s="509"/>
      <c r="F3" s="509"/>
    </row>
    <row r="4" spans="1:11" ht="15.75">
      <c r="A4" s="565" t="s">
        <v>78</v>
      </c>
      <c r="B4" s="563"/>
      <c r="C4" s="509"/>
      <c r="D4" s="509"/>
      <c r="E4" s="509"/>
      <c r="F4" s="509"/>
    </row>
    <row r="5" spans="1:11">
      <c r="A5" s="566"/>
      <c r="B5" s="563"/>
      <c r="C5" s="509"/>
      <c r="D5" s="509"/>
      <c r="E5" s="509"/>
      <c r="F5" s="509"/>
    </row>
    <row r="6" spans="1:11" ht="15" customHeight="1">
      <c r="A6" s="900"/>
      <c r="B6" s="900"/>
      <c r="C6" s="900" t="s">
        <v>2517</v>
      </c>
      <c r="D6" s="900"/>
      <c r="E6" s="900"/>
      <c r="F6" s="900" t="s">
        <v>2518</v>
      </c>
      <c r="G6" s="900"/>
      <c r="H6" s="900"/>
      <c r="I6" s="900" t="s">
        <v>2663</v>
      </c>
      <c r="J6" s="900"/>
      <c r="K6" s="900"/>
    </row>
    <row r="7" spans="1:11" ht="24">
      <c r="A7" s="526"/>
      <c r="B7" s="535" t="s">
        <v>2664</v>
      </c>
      <c r="C7" s="516" t="s">
        <v>2665</v>
      </c>
      <c r="D7" s="516" t="s">
        <v>2666</v>
      </c>
      <c r="E7" s="516" t="s">
        <v>520</v>
      </c>
      <c r="F7" s="516" t="s">
        <v>2665</v>
      </c>
      <c r="G7" s="516" t="s">
        <v>2666</v>
      </c>
      <c r="H7" s="516" t="s">
        <v>520</v>
      </c>
      <c r="I7" s="516" t="s">
        <v>2665</v>
      </c>
      <c r="J7" s="516" t="s">
        <v>2666</v>
      </c>
      <c r="K7" s="516" t="s">
        <v>520</v>
      </c>
    </row>
    <row r="8" spans="1:11" ht="15" customHeight="1">
      <c r="A8" s="897" t="s">
        <v>2667</v>
      </c>
      <c r="B8" s="519" t="s">
        <v>2668</v>
      </c>
      <c r="C8" s="567"/>
      <c r="D8" s="567"/>
      <c r="E8" s="568"/>
      <c r="F8" s="567"/>
      <c r="G8" s="531">
        <v>1225</v>
      </c>
      <c r="H8" s="536">
        <v>1225</v>
      </c>
      <c r="I8" s="567"/>
      <c r="J8" s="531">
        <v>1225</v>
      </c>
      <c r="K8" s="536">
        <v>1225</v>
      </c>
    </row>
    <row r="9" spans="1:11">
      <c r="A9" s="897"/>
      <c r="B9" s="519" t="s">
        <v>2669</v>
      </c>
      <c r="C9" s="567"/>
      <c r="D9" s="567"/>
      <c r="E9" s="568"/>
      <c r="F9" s="567"/>
      <c r="G9" s="531">
        <v>3150</v>
      </c>
      <c r="H9" s="536">
        <v>3150</v>
      </c>
      <c r="I9" s="567"/>
      <c r="J9" s="531">
        <v>3150</v>
      </c>
      <c r="K9" s="536">
        <v>3150</v>
      </c>
    </row>
    <row r="10" spans="1:11">
      <c r="A10" s="897"/>
      <c r="B10" s="519" t="s">
        <v>2670</v>
      </c>
      <c r="C10" s="567"/>
      <c r="D10" s="567"/>
      <c r="E10" s="568"/>
      <c r="F10" s="567"/>
      <c r="G10" s="531">
        <v>7319</v>
      </c>
      <c r="H10" s="536">
        <v>7319</v>
      </c>
      <c r="I10" s="567"/>
      <c r="J10" s="531">
        <v>7319</v>
      </c>
      <c r="K10" s="536">
        <v>7319</v>
      </c>
    </row>
    <row r="11" spans="1:11">
      <c r="A11" s="897"/>
      <c r="B11" s="519" t="s">
        <v>2671</v>
      </c>
      <c r="C11" s="531">
        <v>22083</v>
      </c>
      <c r="D11" s="567"/>
      <c r="E11" s="536">
        <v>22083</v>
      </c>
      <c r="F11" s="531">
        <v>10212</v>
      </c>
      <c r="G11" s="567"/>
      <c r="H11" s="536">
        <v>10212</v>
      </c>
      <c r="I11" s="531">
        <v>32295</v>
      </c>
      <c r="J11" s="567"/>
      <c r="K11" s="536">
        <v>32295</v>
      </c>
    </row>
    <row r="12" spans="1:11" ht="15" customHeight="1">
      <c r="A12" s="897"/>
      <c r="B12" s="537"/>
      <c r="C12" s="536">
        <v>22083</v>
      </c>
      <c r="D12" s="568"/>
      <c r="E12" s="536">
        <v>22083</v>
      </c>
      <c r="F12" s="536">
        <v>10212</v>
      </c>
      <c r="G12" s="536">
        <v>11695</v>
      </c>
      <c r="H12" s="536">
        <v>21906</v>
      </c>
      <c r="I12" s="536">
        <v>32295</v>
      </c>
      <c r="J12" s="536">
        <v>11695</v>
      </c>
      <c r="K12" s="536">
        <v>43989</v>
      </c>
    </row>
    <row r="13" spans="1:11" ht="15" customHeight="1">
      <c r="A13" s="897" t="s">
        <v>2672</v>
      </c>
      <c r="B13" s="519" t="s">
        <v>2673</v>
      </c>
      <c r="C13" s="531">
        <v>105924</v>
      </c>
      <c r="D13" s="567"/>
      <c r="E13" s="536">
        <v>105924</v>
      </c>
      <c r="F13" s="567"/>
      <c r="G13" s="531">
        <v>53204</v>
      </c>
      <c r="H13" s="536">
        <v>53204</v>
      </c>
      <c r="I13" s="531">
        <v>105924</v>
      </c>
      <c r="J13" s="531">
        <v>53204</v>
      </c>
      <c r="K13" s="536">
        <v>159129</v>
      </c>
    </row>
    <row r="14" spans="1:11">
      <c r="A14" s="897"/>
      <c r="B14" s="537"/>
      <c r="C14" s="536">
        <v>105924</v>
      </c>
      <c r="D14" s="568"/>
      <c r="E14" s="536">
        <v>105924</v>
      </c>
      <c r="F14" s="568"/>
      <c r="G14" s="536">
        <v>53204</v>
      </c>
      <c r="H14" s="536">
        <v>53204</v>
      </c>
      <c r="I14" s="536">
        <v>105924</v>
      </c>
      <c r="J14" s="536">
        <v>53204</v>
      </c>
      <c r="K14" s="536">
        <v>159129</v>
      </c>
    </row>
    <row r="15" spans="1:11" ht="15" customHeight="1">
      <c r="A15" s="897" t="s">
        <v>2674</v>
      </c>
      <c r="B15" s="519" t="s">
        <v>2675</v>
      </c>
      <c r="C15" s="567"/>
      <c r="D15" s="567"/>
      <c r="E15" s="568"/>
      <c r="F15" s="531">
        <v>34081</v>
      </c>
      <c r="G15" s="531">
        <v>249902</v>
      </c>
      <c r="H15" s="536">
        <v>283983</v>
      </c>
      <c r="I15" s="531">
        <v>34081</v>
      </c>
      <c r="J15" s="531">
        <v>249902</v>
      </c>
      <c r="K15" s="536">
        <v>283983</v>
      </c>
    </row>
    <row r="16" spans="1:11">
      <c r="A16" s="897"/>
      <c r="B16" s="519" t="s">
        <v>2676</v>
      </c>
      <c r="C16" s="531">
        <v>4202</v>
      </c>
      <c r="D16" s="567"/>
      <c r="E16" s="536">
        <v>4202</v>
      </c>
      <c r="F16" s="567"/>
      <c r="G16" s="567"/>
      <c r="H16" s="568"/>
      <c r="I16" s="531">
        <v>4202</v>
      </c>
      <c r="J16" s="567"/>
      <c r="K16" s="536">
        <v>4202</v>
      </c>
    </row>
    <row r="17" spans="1:11" ht="18" customHeight="1">
      <c r="A17" s="897"/>
      <c r="B17" s="519" t="s">
        <v>2677</v>
      </c>
      <c r="C17" s="531">
        <v>3381</v>
      </c>
      <c r="D17" s="567"/>
      <c r="E17" s="536">
        <v>3381</v>
      </c>
      <c r="F17" s="531">
        <v>65635</v>
      </c>
      <c r="G17" s="567"/>
      <c r="H17" s="536">
        <v>65635</v>
      </c>
      <c r="I17" s="531">
        <v>69016</v>
      </c>
      <c r="J17" s="567"/>
      <c r="K17" s="536">
        <v>69016</v>
      </c>
    </row>
    <row r="18" spans="1:11" ht="18" customHeight="1">
      <c r="A18" s="897"/>
      <c r="B18" s="519" t="s">
        <v>2678</v>
      </c>
      <c r="C18" s="567"/>
      <c r="D18" s="531">
        <v>5505</v>
      </c>
      <c r="E18" s="536">
        <v>5505</v>
      </c>
      <c r="F18" s="567"/>
      <c r="G18" s="531">
        <v>16216</v>
      </c>
      <c r="H18" s="536">
        <v>16216</v>
      </c>
      <c r="I18" s="567"/>
      <c r="J18" s="531">
        <v>21721</v>
      </c>
      <c r="K18" s="536">
        <v>21721</v>
      </c>
    </row>
    <row r="19" spans="1:11" ht="15" customHeight="1">
      <c r="A19" s="897"/>
      <c r="B19" s="519" t="s">
        <v>2679</v>
      </c>
      <c r="C19" s="531">
        <v>6505</v>
      </c>
      <c r="D19" s="567"/>
      <c r="E19" s="536">
        <v>6505</v>
      </c>
      <c r="F19" s="531">
        <v>72761</v>
      </c>
      <c r="G19" s="567"/>
      <c r="H19" s="536">
        <v>72761</v>
      </c>
      <c r="I19" s="531">
        <v>79266</v>
      </c>
      <c r="J19" s="567"/>
      <c r="K19" s="536">
        <v>79266</v>
      </c>
    </row>
    <row r="20" spans="1:11" ht="15" customHeight="1">
      <c r="A20" s="897"/>
      <c r="B20" s="519" t="s">
        <v>2680</v>
      </c>
      <c r="C20" s="567"/>
      <c r="D20" s="567"/>
      <c r="E20" s="568"/>
      <c r="F20" s="567"/>
      <c r="G20" s="531">
        <v>89788</v>
      </c>
      <c r="H20" s="536">
        <v>89788</v>
      </c>
      <c r="I20" s="567"/>
      <c r="J20" s="531">
        <v>89788</v>
      </c>
      <c r="K20" s="536">
        <v>89788</v>
      </c>
    </row>
    <row r="21" spans="1:11">
      <c r="A21" s="897"/>
      <c r="B21" s="519" t="s">
        <v>2681</v>
      </c>
      <c r="C21" s="567"/>
      <c r="D21" s="567"/>
      <c r="E21" s="568"/>
      <c r="F21" s="567"/>
      <c r="G21" s="531">
        <v>80410</v>
      </c>
      <c r="H21" s="536">
        <v>80410</v>
      </c>
      <c r="I21" s="567"/>
      <c r="J21" s="531">
        <v>80410</v>
      </c>
      <c r="K21" s="536">
        <v>80410</v>
      </c>
    </row>
    <row r="22" spans="1:11">
      <c r="A22" s="897"/>
      <c r="B22" s="519" t="s">
        <v>2682</v>
      </c>
      <c r="C22" s="567"/>
      <c r="D22" s="567"/>
      <c r="E22" s="568"/>
      <c r="F22" s="531">
        <v>36599</v>
      </c>
      <c r="G22" s="531">
        <v>966331</v>
      </c>
      <c r="H22" s="536">
        <v>1002930</v>
      </c>
      <c r="I22" s="531">
        <v>36599</v>
      </c>
      <c r="J22" s="531">
        <v>966331</v>
      </c>
      <c r="K22" s="536">
        <v>1002930</v>
      </c>
    </row>
    <row r="23" spans="1:11">
      <c r="A23" s="897"/>
      <c r="B23" s="519" t="s">
        <v>2683</v>
      </c>
      <c r="C23" s="567"/>
      <c r="D23" s="567"/>
      <c r="E23" s="568"/>
      <c r="F23" s="531">
        <v>15017</v>
      </c>
      <c r="G23" s="531">
        <v>349185</v>
      </c>
      <c r="H23" s="536">
        <v>364202</v>
      </c>
      <c r="I23" s="531">
        <v>15017</v>
      </c>
      <c r="J23" s="531">
        <v>349185</v>
      </c>
      <c r="K23" s="536">
        <v>364202</v>
      </c>
    </row>
    <row r="24" spans="1:11">
      <c r="A24" s="897"/>
      <c r="B24" s="519" t="s">
        <v>2684</v>
      </c>
      <c r="C24" s="531">
        <v>5260</v>
      </c>
      <c r="D24" s="567"/>
      <c r="E24" s="536">
        <v>5260</v>
      </c>
      <c r="F24" s="567"/>
      <c r="G24" s="531">
        <v>191296</v>
      </c>
      <c r="H24" s="536">
        <v>191296</v>
      </c>
      <c r="I24" s="531">
        <v>5260</v>
      </c>
      <c r="J24" s="531">
        <v>191296</v>
      </c>
      <c r="K24" s="536">
        <v>196555</v>
      </c>
    </row>
    <row r="25" spans="1:11">
      <c r="A25" s="897"/>
      <c r="B25" s="519" t="s">
        <v>2668</v>
      </c>
      <c r="C25" s="567"/>
      <c r="D25" s="567"/>
      <c r="E25" s="568"/>
      <c r="F25" s="531">
        <v>6011</v>
      </c>
      <c r="G25" s="531">
        <v>33809</v>
      </c>
      <c r="H25" s="536">
        <v>39820</v>
      </c>
      <c r="I25" s="531">
        <v>6011</v>
      </c>
      <c r="J25" s="531">
        <v>33809</v>
      </c>
      <c r="K25" s="536">
        <v>39820</v>
      </c>
    </row>
    <row r="26" spans="1:11">
      <c r="A26" s="897"/>
      <c r="B26" s="519" t="s">
        <v>2685</v>
      </c>
      <c r="C26" s="531">
        <v>3890</v>
      </c>
      <c r="D26" s="567"/>
      <c r="E26" s="536">
        <v>3890</v>
      </c>
      <c r="F26" s="531">
        <v>120769</v>
      </c>
      <c r="G26" s="531">
        <v>207654</v>
      </c>
      <c r="H26" s="536">
        <v>328423</v>
      </c>
      <c r="I26" s="531">
        <v>124659</v>
      </c>
      <c r="J26" s="531">
        <v>207654</v>
      </c>
      <c r="K26" s="536">
        <v>332313</v>
      </c>
    </row>
    <row r="27" spans="1:11">
      <c r="A27" s="897"/>
      <c r="B27" s="519" t="s">
        <v>2686</v>
      </c>
      <c r="C27" s="531">
        <v>12798</v>
      </c>
      <c r="D27" s="567"/>
      <c r="E27" s="536">
        <v>12798</v>
      </c>
      <c r="F27" s="567"/>
      <c r="G27" s="531">
        <v>171291</v>
      </c>
      <c r="H27" s="536">
        <v>171291</v>
      </c>
      <c r="I27" s="531">
        <v>12798</v>
      </c>
      <c r="J27" s="531">
        <v>171291</v>
      </c>
      <c r="K27" s="536">
        <v>184089</v>
      </c>
    </row>
    <row r="28" spans="1:11">
      <c r="A28" s="897"/>
      <c r="B28" s="519" t="s">
        <v>2687</v>
      </c>
      <c r="C28" s="567"/>
      <c r="D28" s="531">
        <v>5300</v>
      </c>
      <c r="E28" s="536">
        <v>5300</v>
      </c>
      <c r="F28" s="531">
        <v>4672</v>
      </c>
      <c r="G28" s="531">
        <v>30007</v>
      </c>
      <c r="H28" s="536">
        <v>34679</v>
      </c>
      <c r="I28" s="531">
        <v>4672</v>
      </c>
      <c r="J28" s="531">
        <v>35307</v>
      </c>
      <c r="K28" s="536">
        <v>39979</v>
      </c>
    </row>
    <row r="29" spans="1:11">
      <c r="A29" s="897"/>
      <c r="B29" s="519" t="s">
        <v>2688</v>
      </c>
      <c r="C29" s="567"/>
      <c r="D29" s="567"/>
      <c r="E29" s="568"/>
      <c r="F29" s="531">
        <v>95408</v>
      </c>
      <c r="G29" s="567"/>
      <c r="H29" s="536">
        <v>95408</v>
      </c>
      <c r="I29" s="531">
        <v>95408</v>
      </c>
      <c r="J29" s="567"/>
      <c r="K29" s="536">
        <v>95408</v>
      </c>
    </row>
    <row r="30" spans="1:11">
      <c r="A30" s="897"/>
      <c r="B30" s="519" t="s">
        <v>2689</v>
      </c>
      <c r="C30" s="567"/>
      <c r="D30" s="531">
        <v>3464</v>
      </c>
      <c r="E30" s="536">
        <v>3464</v>
      </c>
      <c r="F30" s="531">
        <v>3270</v>
      </c>
      <c r="G30" s="531">
        <v>44290</v>
      </c>
      <c r="H30" s="536">
        <v>47559</v>
      </c>
      <c r="I30" s="531">
        <v>3270</v>
      </c>
      <c r="J30" s="531">
        <v>47754</v>
      </c>
      <c r="K30" s="536">
        <v>51024</v>
      </c>
    </row>
    <row r="31" spans="1:11">
      <c r="A31" s="897"/>
      <c r="B31" s="519" t="s">
        <v>2690</v>
      </c>
      <c r="C31" s="531">
        <v>1422</v>
      </c>
      <c r="D31" s="567"/>
      <c r="E31" s="536">
        <v>1422</v>
      </c>
      <c r="F31" s="531">
        <v>9311</v>
      </c>
      <c r="G31" s="531">
        <v>162966</v>
      </c>
      <c r="H31" s="536">
        <v>172277</v>
      </c>
      <c r="I31" s="531">
        <v>10733</v>
      </c>
      <c r="J31" s="531">
        <v>162966</v>
      </c>
      <c r="K31" s="536">
        <v>173699</v>
      </c>
    </row>
    <row r="32" spans="1:11">
      <c r="A32" s="897"/>
      <c r="B32" s="519" t="s">
        <v>2691</v>
      </c>
      <c r="C32" s="567"/>
      <c r="D32" s="567"/>
      <c r="E32" s="568"/>
      <c r="F32" s="531">
        <v>4504</v>
      </c>
      <c r="G32" s="567"/>
      <c r="H32" s="536">
        <v>4504</v>
      </c>
      <c r="I32" s="531">
        <v>4504</v>
      </c>
      <c r="J32" s="567"/>
      <c r="K32" s="536">
        <v>4504</v>
      </c>
    </row>
    <row r="33" spans="1:11">
      <c r="A33" s="897"/>
      <c r="B33" s="519" t="s">
        <v>2692</v>
      </c>
      <c r="C33" s="567"/>
      <c r="D33" s="531">
        <v>7038</v>
      </c>
      <c r="E33" s="536">
        <v>7038</v>
      </c>
      <c r="F33" s="567"/>
      <c r="G33" s="531">
        <v>9947</v>
      </c>
      <c r="H33" s="536">
        <v>9947</v>
      </c>
      <c r="I33" s="567"/>
      <c r="J33" s="531">
        <v>16985</v>
      </c>
      <c r="K33" s="536">
        <v>16985</v>
      </c>
    </row>
    <row r="34" spans="1:11">
      <c r="A34" s="897"/>
      <c r="B34" s="519" t="s">
        <v>2693</v>
      </c>
      <c r="C34" s="567"/>
      <c r="D34" s="567"/>
      <c r="E34" s="568"/>
      <c r="F34" s="567"/>
      <c r="G34" s="531">
        <v>7112</v>
      </c>
      <c r="H34" s="536">
        <v>7112</v>
      </c>
      <c r="I34" s="567"/>
      <c r="J34" s="531">
        <v>7112</v>
      </c>
      <c r="K34" s="536">
        <v>7112</v>
      </c>
    </row>
    <row r="35" spans="1:11">
      <c r="A35" s="897"/>
      <c r="B35" s="519" t="s">
        <v>2694</v>
      </c>
      <c r="C35" s="531">
        <v>106738</v>
      </c>
      <c r="D35" s="567"/>
      <c r="E35" s="536">
        <v>106738</v>
      </c>
      <c r="F35" s="531">
        <v>311574</v>
      </c>
      <c r="G35" s="567"/>
      <c r="H35" s="536">
        <v>311574</v>
      </c>
      <c r="I35" s="531">
        <v>418312</v>
      </c>
      <c r="J35" s="567"/>
      <c r="K35" s="536">
        <v>418312</v>
      </c>
    </row>
    <row r="36" spans="1:11">
      <c r="A36" s="897"/>
      <c r="B36" s="519" t="s">
        <v>2671</v>
      </c>
      <c r="C36" s="531">
        <v>11505</v>
      </c>
      <c r="D36" s="567"/>
      <c r="E36" s="536">
        <v>11505</v>
      </c>
      <c r="F36" s="531">
        <v>36230</v>
      </c>
      <c r="G36" s="531">
        <v>5002</v>
      </c>
      <c r="H36" s="536">
        <v>41231</v>
      </c>
      <c r="I36" s="531">
        <v>47734</v>
      </c>
      <c r="J36" s="531">
        <v>5002</v>
      </c>
      <c r="K36" s="536">
        <v>52736</v>
      </c>
    </row>
    <row r="37" spans="1:11">
      <c r="A37" s="897"/>
      <c r="B37" s="537"/>
      <c r="C37" s="536">
        <v>155701</v>
      </c>
      <c r="D37" s="536">
        <v>21306</v>
      </c>
      <c r="E37" s="536">
        <v>177007</v>
      </c>
      <c r="F37" s="536">
        <v>815841</v>
      </c>
      <c r="G37" s="536">
        <v>2615204</v>
      </c>
      <c r="H37" s="536">
        <v>3431045</v>
      </c>
      <c r="I37" s="536">
        <v>971541</v>
      </c>
      <c r="J37" s="536">
        <v>2636510</v>
      </c>
      <c r="K37" s="536">
        <v>3608052</v>
      </c>
    </row>
    <row r="38" spans="1:11" ht="15" customHeight="1">
      <c r="A38" s="897" t="s">
        <v>2695</v>
      </c>
      <c r="B38" s="519" t="s">
        <v>2696</v>
      </c>
      <c r="C38" s="531">
        <v>170</v>
      </c>
      <c r="D38" s="531">
        <v>2269</v>
      </c>
      <c r="E38" s="536">
        <v>2438</v>
      </c>
      <c r="F38" s="567"/>
      <c r="G38" s="567"/>
      <c r="H38" s="568"/>
      <c r="I38" s="531">
        <v>170</v>
      </c>
      <c r="J38" s="531">
        <v>2269</v>
      </c>
      <c r="K38" s="536">
        <v>2438</v>
      </c>
    </row>
    <row r="39" spans="1:11">
      <c r="A39" s="897"/>
      <c r="B39" s="519" t="s">
        <v>2697</v>
      </c>
      <c r="C39" s="531">
        <v>1895</v>
      </c>
      <c r="D39" s="531">
        <v>299</v>
      </c>
      <c r="E39" s="536">
        <v>2195</v>
      </c>
      <c r="F39" s="567"/>
      <c r="G39" s="567"/>
      <c r="H39" s="568"/>
      <c r="I39" s="531">
        <v>1895</v>
      </c>
      <c r="J39" s="531">
        <v>299</v>
      </c>
      <c r="K39" s="536">
        <v>2195</v>
      </c>
    </row>
    <row r="40" spans="1:11">
      <c r="A40" s="897"/>
      <c r="B40" s="519" t="s">
        <v>2698</v>
      </c>
      <c r="C40" s="567"/>
      <c r="D40" s="567"/>
      <c r="E40" s="568"/>
      <c r="F40" s="531">
        <v>104037</v>
      </c>
      <c r="G40" s="567"/>
      <c r="H40" s="536">
        <v>104037</v>
      </c>
      <c r="I40" s="531">
        <v>104037</v>
      </c>
      <c r="J40" s="567"/>
      <c r="K40" s="536">
        <v>104037</v>
      </c>
    </row>
    <row r="41" spans="1:11">
      <c r="A41" s="897"/>
      <c r="B41" s="519" t="s">
        <v>2699</v>
      </c>
      <c r="C41" s="531">
        <v>3</v>
      </c>
      <c r="D41" s="567"/>
      <c r="E41" s="536">
        <v>3</v>
      </c>
      <c r="F41" s="567"/>
      <c r="G41" s="567"/>
      <c r="H41" s="568"/>
      <c r="I41" s="531">
        <v>3</v>
      </c>
      <c r="J41" s="567"/>
      <c r="K41" s="536">
        <v>3</v>
      </c>
    </row>
    <row r="42" spans="1:11">
      <c r="A42" s="897"/>
      <c r="B42" s="519" t="s">
        <v>2677</v>
      </c>
      <c r="C42" s="531">
        <v>0</v>
      </c>
      <c r="D42" s="567"/>
      <c r="E42" s="536">
        <v>0</v>
      </c>
      <c r="F42" s="567"/>
      <c r="G42" s="567"/>
      <c r="H42" s="568"/>
      <c r="I42" s="531">
        <v>0</v>
      </c>
      <c r="J42" s="567"/>
      <c r="K42" s="536">
        <v>0</v>
      </c>
    </row>
    <row r="43" spans="1:11">
      <c r="A43" s="897"/>
      <c r="B43" s="519" t="s">
        <v>2680</v>
      </c>
      <c r="C43" s="531">
        <v>4</v>
      </c>
      <c r="D43" s="567"/>
      <c r="E43" s="536">
        <v>4</v>
      </c>
      <c r="F43" s="567"/>
      <c r="G43" s="567"/>
      <c r="H43" s="568"/>
      <c r="I43" s="531">
        <v>4</v>
      </c>
      <c r="J43" s="567"/>
      <c r="K43" s="536">
        <v>4</v>
      </c>
    </row>
    <row r="44" spans="1:11">
      <c r="A44" s="897"/>
      <c r="B44" s="519" t="s">
        <v>2700</v>
      </c>
      <c r="C44" s="531">
        <v>0</v>
      </c>
      <c r="D44" s="567"/>
      <c r="E44" s="536">
        <v>0</v>
      </c>
      <c r="F44" s="567"/>
      <c r="G44" s="567"/>
      <c r="H44" s="568"/>
      <c r="I44" s="531">
        <v>0</v>
      </c>
      <c r="J44" s="567"/>
      <c r="K44" s="536">
        <v>0</v>
      </c>
    </row>
    <row r="45" spans="1:11">
      <c r="A45" s="897"/>
      <c r="B45" s="519" t="s">
        <v>2701</v>
      </c>
      <c r="C45" s="531">
        <v>0</v>
      </c>
      <c r="D45" s="567"/>
      <c r="E45" s="536">
        <v>0</v>
      </c>
      <c r="F45" s="567"/>
      <c r="G45" s="567"/>
      <c r="H45" s="568"/>
      <c r="I45" s="531">
        <v>0</v>
      </c>
      <c r="J45" s="567"/>
      <c r="K45" s="536">
        <v>0</v>
      </c>
    </row>
    <row r="46" spans="1:11">
      <c r="A46" s="897"/>
      <c r="B46" s="519" t="s">
        <v>2702</v>
      </c>
      <c r="C46" s="531">
        <v>3</v>
      </c>
      <c r="D46" s="567"/>
      <c r="E46" s="536">
        <v>3</v>
      </c>
      <c r="F46" s="567"/>
      <c r="G46" s="567"/>
      <c r="H46" s="568"/>
      <c r="I46" s="531">
        <v>3</v>
      </c>
      <c r="J46" s="567"/>
      <c r="K46" s="536">
        <v>3</v>
      </c>
    </row>
    <row r="47" spans="1:11">
      <c r="A47" s="897"/>
      <c r="B47" s="519" t="s">
        <v>2703</v>
      </c>
      <c r="C47" s="531">
        <v>267</v>
      </c>
      <c r="D47" s="567"/>
      <c r="E47" s="536">
        <v>267</v>
      </c>
      <c r="F47" s="567"/>
      <c r="G47" s="567"/>
      <c r="H47" s="568"/>
      <c r="I47" s="531">
        <v>267</v>
      </c>
      <c r="J47" s="567"/>
      <c r="K47" s="536">
        <v>267</v>
      </c>
    </row>
    <row r="48" spans="1:11">
      <c r="A48" s="897"/>
      <c r="B48" s="519" t="s">
        <v>2668</v>
      </c>
      <c r="C48" s="531">
        <v>46592</v>
      </c>
      <c r="D48" s="531">
        <v>2011</v>
      </c>
      <c r="E48" s="536">
        <v>48603</v>
      </c>
      <c r="F48" s="531">
        <v>9845</v>
      </c>
      <c r="G48" s="531">
        <v>73597</v>
      </c>
      <c r="H48" s="536">
        <v>83441</v>
      </c>
      <c r="I48" s="531">
        <v>56437</v>
      </c>
      <c r="J48" s="531">
        <v>75607</v>
      </c>
      <c r="K48" s="536">
        <v>132044</v>
      </c>
    </row>
    <row r="49" spans="1:11">
      <c r="A49" s="897"/>
      <c r="B49" s="519" t="s">
        <v>2685</v>
      </c>
      <c r="C49" s="531">
        <v>240</v>
      </c>
      <c r="D49" s="531">
        <v>483</v>
      </c>
      <c r="E49" s="536">
        <v>723</v>
      </c>
      <c r="F49" s="531">
        <v>1864</v>
      </c>
      <c r="G49" s="567"/>
      <c r="H49" s="536">
        <v>1864</v>
      </c>
      <c r="I49" s="531">
        <v>2105</v>
      </c>
      <c r="J49" s="531">
        <v>483</v>
      </c>
      <c r="K49" s="536">
        <v>2587</v>
      </c>
    </row>
    <row r="50" spans="1:11">
      <c r="A50" s="897"/>
      <c r="B50" s="519" t="s">
        <v>2704</v>
      </c>
      <c r="C50" s="531">
        <v>731</v>
      </c>
      <c r="D50" s="531">
        <v>94</v>
      </c>
      <c r="E50" s="536">
        <v>825</v>
      </c>
      <c r="F50" s="531">
        <v>319</v>
      </c>
      <c r="G50" s="567"/>
      <c r="H50" s="536">
        <v>319</v>
      </c>
      <c r="I50" s="531">
        <v>1051</v>
      </c>
      <c r="J50" s="531">
        <v>94</v>
      </c>
      <c r="K50" s="536">
        <v>1144</v>
      </c>
    </row>
    <row r="51" spans="1:11" ht="24">
      <c r="A51" s="897"/>
      <c r="B51" s="519" t="s">
        <v>2705</v>
      </c>
      <c r="C51" s="531">
        <v>173</v>
      </c>
      <c r="D51" s="531">
        <v>5561</v>
      </c>
      <c r="E51" s="536">
        <v>5734</v>
      </c>
      <c r="F51" s="567"/>
      <c r="G51" s="567"/>
      <c r="H51" s="568"/>
      <c r="I51" s="531">
        <v>173</v>
      </c>
      <c r="J51" s="531">
        <v>5561</v>
      </c>
      <c r="K51" s="536">
        <v>5734</v>
      </c>
    </row>
    <row r="52" spans="1:11">
      <c r="A52" s="897"/>
      <c r="B52" s="519" t="s">
        <v>2706</v>
      </c>
      <c r="C52" s="531">
        <v>39</v>
      </c>
      <c r="D52" s="567"/>
      <c r="E52" s="536">
        <v>39</v>
      </c>
      <c r="F52" s="567"/>
      <c r="G52" s="567"/>
      <c r="H52" s="568"/>
      <c r="I52" s="531">
        <v>39</v>
      </c>
      <c r="J52" s="567"/>
      <c r="K52" s="536">
        <v>39</v>
      </c>
    </row>
    <row r="53" spans="1:11">
      <c r="A53" s="897"/>
      <c r="B53" s="519" t="s">
        <v>2707</v>
      </c>
      <c r="C53" s="531">
        <v>1</v>
      </c>
      <c r="D53" s="567"/>
      <c r="E53" s="536">
        <v>1</v>
      </c>
      <c r="F53" s="567"/>
      <c r="G53" s="567"/>
      <c r="H53" s="568"/>
      <c r="I53" s="531">
        <v>1</v>
      </c>
      <c r="J53" s="567"/>
      <c r="K53" s="536">
        <v>1</v>
      </c>
    </row>
    <row r="54" spans="1:11">
      <c r="A54" s="897"/>
      <c r="B54" s="519" t="s">
        <v>2708</v>
      </c>
      <c r="C54" s="531">
        <v>236</v>
      </c>
      <c r="D54" s="531">
        <v>676</v>
      </c>
      <c r="E54" s="536">
        <v>912</v>
      </c>
      <c r="F54" s="567"/>
      <c r="G54" s="567"/>
      <c r="H54" s="568"/>
      <c r="I54" s="531">
        <v>236</v>
      </c>
      <c r="J54" s="531">
        <v>676</v>
      </c>
      <c r="K54" s="536">
        <v>912</v>
      </c>
    </row>
    <row r="55" spans="1:11">
      <c r="A55" s="897"/>
      <c r="B55" s="519" t="s">
        <v>2709</v>
      </c>
      <c r="C55" s="531">
        <v>0</v>
      </c>
      <c r="D55" s="567"/>
      <c r="E55" s="536">
        <v>0</v>
      </c>
      <c r="F55" s="567"/>
      <c r="G55" s="567"/>
      <c r="H55" s="568"/>
      <c r="I55" s="531">
        <v>0</v>
      </c>
      <c r="J55" s="567"/>
      <c r="K55" s="536">
        <v>0</v>
      </c>
    </row>
    <row r="56" spans="1:11">
      <c r="A56" s="897"/>
      <c r="B56" s="519" t="s">
        <v>2710</v>
      </c>
      <c r="C56" s="531">
        <v>40</v>
      </c>
      <c r="D56" s="567"/>
      <c r="E56" s="536">
        <v>40</v>
      </c>
      <c r="F56" s="567"/>
      <c r="G56" s="567"/>
      <c r="H56" s="568"/>
      <c r="I56" s="531">
        <v>40</v>
      </c>
      <c r="J56" s="567"/>
      <c r="K56" s="536">
        <v>40</v>
      </c>
    </row>
    <row r="57" spans="1:11">
      <c r="A57" s="897"/>
      <c r="B57" s="519" t="s">
        <v>2711</v>
      </c>
      <c r="C57" s="531">
        <v>502</v>
      </c>
      <c r="D57" s="567"/>
      <c r="E57" s="536">
        <v>502</v>
      </c>
      <c r="F57" s="567"/>
      <c r="G57" s="567"/>
      <c r="H57" s="568"/>
      <c r="I57" s="531">
        <v>502</v>
      </c>
      <c r="J57" s="567"/>
      <c r="K57" s="536">
        <v>502</v>
      </c>
    </row>
    <row r="58" spans="1:11">
      <c r="A58" s="897"/>
      <c r="B58" s="519" t="s">
        <v>2712</v>
      </c>
      <c r="C58" s="531">
        <v>0</v>
      </c>
      <c r="D58" s="567"/>
      <c r="E58" s="536">
        <v>0</v>
      </c>
      <c r="F58" s="567"/>
      <c r="G58" s="567"/>
      <c r="H58" s="568"/>
      <c r="I58" s="531">
        <v>0</v>
      </c>
      <c r="J58" s="567"/>
      <c r="K58" s="536">
        <v>0</v>
      </c>
    </row>
    <row r="59" spans="1:11" ht="24">
      <c r="A59" s="897"/>
      <c r="B59" s="519" t="s">
        <v>2713</v>
      </c>
      <c r="C59" s="531">
        <v>0</v>
      </c>
      <c r="D59" s="567"/>
      <c r="E59" s="536">
        <v>0</v>
      </c>
      <c r="F59" s="567"/>
      <c r="G59" s="567"/>
      <c r="H59" s="568"/>
      <c r="I59" s="531">
        <v>0</v>
      </c>
      <c r="J59" s="567"/>
      <c r="K59" s="536">
        <v>0</v>
      </c>
    </row>
    <row r="60" spans="1:11">
      <c r="A60" s="897"/>
      <c r="B60" s="519" t="s">
        <v>2688</v>
      </c>
      <c r="C60" s="531">
        <v>4</v>
      </c>
      <c r="D60" s="531">
        <v>20</v>
      </c>
      <c r="E60" s="536">
        <v>24</v>
      </c>
      <c r="F60" s="567"/>
      <c r="G60" s="567"/>
      <c r="H60" s="568"/>
      <c r="I60" s="531">
        <v>4</v>
      </c>
      <c r="J60" s="531">
        <v>20</v>
      </c>
      <c r="K60" s="536">
        <v>24</v>
      </c>
    </row>
    <row r="61" spans="1:11">
      <c r="A61" s="897"/>
      <c r="B61" s="519" t="s">
        <v>2714</v>
      </c>
      <c r="C61" s="531">
        <v>3</v>
      </c>
      <c r="D61" s="531">
        <v>45</v>
      </c>
      <c r="E61" s="536">
        <v>48</v>
      </c>
      <c r="F61" s="531">
        <v>10663</v>
      </c>
      <c r="G61" s="531">
        <v>3</v>
      </c>
      <c r="H61" s="536">
        <v>10667</v>
      </c>
      <c r="I61" s="531">
        <v>10667</v>
      </c>
      <c r="J61" s="531">
        <v>48</v>
      </c>
      <c r="K61" s="536">
        <v>10715</v>
      </c>
    </row>
    <row r="62" spans="1:11">
      <c r="A62" s="897"/>
      <c r="B62" s="519" t="s">
        <v>2669</v>
      </c>
      <c r="C62" s="531">
        <v>0</v>
      </c>
      <c r="D62" s="567"/>
      <c r="E62" s="536">
        <v>0</v>
      </c>
      <c r="F62" s="567"/>
      <c r="G62" s="567"/>
      <c r="H62" s="568"/>
      <c r="I62" s="531">
        <v>0</v>
      </c>
      <c r="J62" s="567"/>
      <c r="K62" s="536">
        <v>0</v>
      </c>
    </row>
    <row r="63" spans="1:11">
      <c r="A63" s="897"/>
      <c r="B63" s="519" t="s">
        <v>2715</v>
      </c>
      <c r="C63" s="567"/>
      <c r="D63" s="567"/>
      <c r="E63" s="568"/>
      <c r="F63" s="567"/>
      <c r="G63" s="531">
        <v>35557</v>
      </c>
      <c r="H63" s="536">
        <v>35557</v>
      </c>
      <c r="I63" s="567"/>
      <c r="J63" s="531">
        <v>35557</v>
      </c>
      <c r="K63" s="536">
        <v>35557</v>
      </c>
    </row>
    <row r="64" spans="1:11">
      <c r="A64" s="897"/>
      <c r="B64" s="519" t="s">
        <v>2716</v>
      </c>
      <c r="C64" s="531">
        <v>802</v>
      </c>
      <c r="D64" s="531">
        <v>0</v>
      </c>
      <c r="E64" s="536">
        <v>803</v>
      </c>
      <c r="F64" s="567"/>
      <c r="G64" s="567"/>
      <c r="H64" s="568"/>
      <c r="I64" s="531">
        <v>802</v>
      </c>
      <c r="J64" s="531">
        <v>0</v>
      </c>
      <c r="K64" s="536">
        <v>803</v>
      </c>
    </row>
    <row r="65" spans="1:11">
      <c r="A65" s="897"/>
      <c r="B65" s="519" t="s">
        <v>2717</v>
      </c>
      <c r="C65" s="531">
        <v>832</v>
      </c>
      <c r="D65" s="531">
        <v>193</v>
      </c>
      <c r="E65" s="536">
        <v>1025</v>
      </c>
      <c r="F65" s="567"/>
      <c r="G65" s="567"/>
      <c r="H65" s="568"/>
      <c r="I65" s="531">
        <v>832</v>
      </c>
      <c r="J65" s="531">
        <v>193</v>
      </c>
      <c r="K65" s="536">
        <v>1025</v>
      </c>
    </row>
    <row r="66" spans="1:11">
      <c r="A66" s="897"/>
      <c r="B66" s="519" t="s">
        <v>2718</v>
      </c>
      <c r="C66" s="531">
        <v>8989</v>
      </c>
      <c r="D66" s="531">
        <v>1671</v>
      </c>
      <c r="E66" s="536">
        <v>10660</v>
      </c>
      <c r="F66" s="567"/>
      <c r="G66" s="567"/>
      <c r="H66" s="568"/>
      <c r="I66" s="531">
        <v>8989</v>
      </c>
      <c r="J66" s="531">
        <v>1671</v>
      </c>
      <c r="K66" s="536">
        <v>10660</v>
      </c>
    </row>
    <row r="67" spans="1:11">
      <c r="A67" s="897"/>
      <c r="B67" s="519" t="s">
        <v>2719</v>
      </c>
      <c r="C67" s="531">
        <v>1967</v>
      </c>
      <c r="D67" s="531">
        <v>404</v>
      </c>
      <c r="E67" s="536">
        <v>2371</v>
      </c>
      <c r="F67" s="531">
        <v>50</v>
      </c>
      <c r="G67" s="567"/>
      <c r="H67" s="536">
        <v>50</v>
      </c>
      <c r="I67" s="531">
        <v>2017</v>
      </c>
      <c r="J67" s="531">
        <v>404</v>
      </c>
      <c r="K67" s="536">
        <v>2421</v>
      </c>
    </row>
    <row r="68" spans="1:11">
      <c r="A68" s="897"/>
      <c r="B68" s="519" t="s">
        <v>2720</v>
      </c>
      <c r="C68" s="567"/>
      <c r="D68" s="567"/>
      <c r="E68" s="568"/>
      <c r="F68" s="531">
        <v>1677</v>
      </c>
      <c r="G68" s="567"/>
      <c r="H68" s="536">
        <v>1677</v>
      </c>
      <c r="I68" s="531">
        <v>1677</v>
      </c>
      <c r="J68" s="567"/>
      <c r="K68" s="536">
        <v>1677</v>
      </c>
    </row>
    <row r="69" spans="1:11">
      <c r="A69" s="897"/>
      <c r="B69" s="519" t="s">
        <v>2721</v>
      </c>
      <c r="C69" s="531">
        <v>1</v>
      </c>
      <c r="D69" s="567"/>
      <c r="E69" s="536">
        <v>1</v>
      </c>
      <c r="F69" s="567"/>
      <c r="G69" s="567"/>
      <c r="H69" s="568"/>
      <c r="I69" s="531">
        <v>1</v>
      </c>
      <c r="J69" s="567"/>
      <c r="K69" s="536">
        <v>1</v>
      </c>
    </row>
    <row r="70" spans="1:11">
      <c r="A70" s="897"/>
      <c r="B70" s="519" t="s">
        <v>2690</v>
      </c>
      <c r="C70" s="531">
        <v>16</v>
      </c>
      <c r="D70" s="567"/>
      <c r="E70" s="536">
        <v>16</v>
      </c>
      <c r="F70" s="567"/>
      <c r="G70" s="567"/>
      <c r="H70" s="568"/>
      <c r="I70" s="531">
        <v>16</v>
      </c>
      <c r="J70" s="567"/>
      <c r="K70" s="536">
        <v>16</v>
      </c>
    </row>
    <row r="71" spans="1:11">
      <c r="A71" s="897"/>
      <c r="B71" s="519" t="s">
        <v>2722</v>
      </c>
      <c r="C71" s="531">
        <v>631</v>
      </c>
      <c r="D71" s="567"/>
      <c r="E71" s="536">
        <v>631</v>
      </c>
      <c r="F71" s="567"/>
      <c r="G71" s="567"/>
      <c r="H71" s="568"/>
      <c r="I71" s="531">
        <v>631</v>
      </c>
      <c r="J71" s="567"/>
      <c r="K71" s="536">
        <v>631</v>
      </c>
    </row>
    <row r="72" spans="1:11">
      <c r="A72" s="897"/>
      <c r="B72" s="519" t="s">
        <v>2723</v>
      </c>
      <c r="C72" s="531">
        <v>214</v>
      </c>
      <c r="D72" s="531">
        <v>49</v>
      </c>
      <c r="E72" s="536">
        <v>263</v>
      </c>
      <c r="F72" s="567"/>
      <c r="G72" s="567"/>
      <c r="H72" s="568"/>
      <c r="I72" s="531">
        <v>214</v>
      </c>
      <c r="J72" s="531">
        <v>49</v>
      </c>
      <c r="K72" s="536">
        <v>263</v>
      </c>
    </row>
    <row r="73" spans="1:11">
      <c r="A73" s="897"/>
      <c r="B73" s="519" t="s">
        <v>2724</v>
      </c>
      <c r="C73" s="531">
        <v>15</v>
      </c>
      <c r="D73" s="531">
        <v>46</v>
      </c>
      <c r="E73" s="536">
        <v>61</v>
      </c>
      <c r="F73" s="567"/>
      <c r="G73" s="567"/>
      <c r="H73" s="568"/>
      <c r="I73" s="531">
        <v>15</v>
      </c>
      <c r="J73" s="531">
        <v>46</v>
      </c>
      <c r="K73" s="536">
        <v>61</v>
      </c>
    </row>
    <row r="74" spans="1:11">
      <c r="A74" s="897"/>
      <c r="B74" s="519" t="s">
        <v>2725</v>
      </c>
      <c r="C74" s="531">
        <v>683</v>
      </c>
      <c r="D74" s="567"/>
      <c r="E74" s="536">
        <v>683</v>
      </c>
      <c r="F74" s="567"/>
      <c r="G74" s="567"/>
      <c r="H74" s="568"/>
      <c r="I74" s="531">
        <v>683</v>
      </c>
      <c r="J74" s="567"/>
      <c r="K74" s="536">
        <v>683</v>
      </c>
    </row>
    <row r="75" spans="1:11">
      <c r="A75" s="897"/>
      <c r="B75" s="519" t="s">
        <v>2726</v>
      </c>
      <c r="C75" s="531">
        <v>38</v>
      </c>
      <c r="D75" s="531">
        <v>0</v>
      </c>
      <c r="E75" s="536">
        <v>38</v>
      </c>
      <c r="F75" s="567"/>
      <c r="G75" s="567"/>
      <c r="H75" s="568"/>
      <c r="I75" s="531">
        <v>38</v>
      </c>
      <c r="J75" s="531">
        <v>0</v>
      </c>
      <c r="K75" s="536">
        <v>38</v>
      </c>
    </row>
    <row r="76" spans="1:11">
      <c r="A76" s="897"/>
      <c r="B76" s="519" t="s">
        <v>2670</v>
      </c>
      <c r="C76" s="531">
        <v>6</v>
      </c>
      <c r="D76" s="567"/>
      <c r="E76" s="536">
        <v>6</v>
      </c>
      <c r="F76" s="567"/>
      <c r="G76" s="531">
        <v>4352</v>
      </c>
      <c r="H76" s="536">
        <v>4352</v>
      </c>
      <c r="I76" s="531">
        <v>6</v>
      </c>
      <c r="J76" s="531">
        <v>4352</v>
      </c>
      <c r="K76" s="536">
        <v>4358</v>
      </c>
    </row>
    <row r="77" spans="1:11">
      <c r="A77" s="897"/>
      <c r="B77" s="519" t="s">
        <v>2727</v>
      </c>
      <c r="C77" s="567"/>
      <c r="D77" s="531">
        <v>1461</v>
      </c>
      <c r="E77" s="536">
        <v>1461</v>
      </c>
      <c r="F77" s="567"/>
      <c r="G77" s="567"/>
      <c r="H77" s="568"/>
      <c r="I77" s="567"/>
      <c r="J77" s="531">
        <v>1461</v>
      </c>
      <c r="K77" s="536">
        <v>1461</v>
      </c>
    </row>
    <row r="78" spans="1:11">
      <c r="A78" s="897"/>
      <c r="B78" s="519" t="s">
        <v>2728</v>
      </c>
      <c r="C78" s="531">
        <v>427</v>
      </c>
      <c r="D78" s="567"/>
      <c r="E78" s="536">
        <v>427</v>
      </c>
      <c r="F78" s="567"/>
      <c r="G78" s="567"/>
      <c r="H78" s="568"/>
      <c r="I78" s="531">
        <v>427</v>
      </c>
      <c r="J78" s="567"/>
      <c r="K78" s="536">
        <v>427</v>
      </c>
    </row>
    <row r="79" spans="1:11">
      <c r="A79" s="897"/>
      <c r="B79" s="519" t="s">
        <v>2729</v>
      </c>
      <c r="C79" s="531">
        <v>22</v>
      </c>
      <c r="D79" s="567"/>
      <c r="E79" s="536">
        <v>22</v>
      </c>
      <c r="F79" s="567"/>
      <c r="G79" s="531">
        <v>2581</v>
      </c>
      <c r="H79" s="536">
        <v>2581</v>
      </c>
      <c r="I79" s="531">
        <v>22</v>
      </c>
      <c r="J79" s="531">
        <v>2581</v>
      </c>
      <c r="K79" s="536">
        <v>2603</v>
      </c>
    </row>
    <row r="80" spans="1:11">
      <c r="A80" s="897"/>
      <c r="B80" s="519" t="s">
        <v>2730</v>
      </c>
      <c r="C80" s="531">
        <v>506</v>
      </c>
      <c r="D80" s="531">
        <v>283</v>
      </c>
      <c r="E80" s="536">
        <v>789</v>
      </c>
      <c r="F80" s="567"/>
      <c r="G80" s="567"/>
      <c r="H80" s="568"/>
      <c r="I80" s="531">
        <v>506</v>
      </c>
      <c r="J80" s="531">
        <v>283</v>
      </c>
      <c r="K80" s="536">
        <v>789</v>
      </c>
    </row>
    <row r="81" spans="1:11">
      <c r="A81" s="897"/>
      <c r="B81" s="537"/>
      <c r="C81" s="536">
        <v>66055</v>
      </c>
      <c r="D81" s="536">
        <v>15565</v>
      </c>
      <c r="E81" s="536">
        <v>81620</v>
      </c>
      <c r="F81" s="536">
        <v>128456</v>
      </c>
      <c r="G81" s="536">
        <v>116090</v>
      </c>
      <c r="H81" s="536">
        <v>244546</v>
      </c>
      <c r="I81" s="536">
        <v>194511</v>
      </c>
      <c r="J81" s="536">
        <v>131655</v>
      </c>
      <c r="K81" s="536">
        <v>326166</v>
      </c>
    </row>
    <row r="82" spans="1:11">
      <c r="A82" s="526" t="s">
        <v>452</v>
      </c>
      <c r="B82" s="537"/>
      <c r="C82" s="536">
        <v>349763</v>
      </c>
      <c r="D82" s="536">
        <v>36871</v>
      </c>
      <c r="E82" s="536">
        <v>386634</v>
      </c>
      <c r="F82" s="536">
        <v>954508</v>
      </c>
      <c r="G82" s="536">
        <v>2796193</v>
      </c>
      <c r="H82" s="536">
        <v>3750701</v>
      </c>
      <c r="I82" s="536">
        <v>1304271</v>
      </c>
      <c r="J82" s="536">
        <v>2833064</v>
      </c>
      <c r="K82" s="536">
        <v>4137335</v>
      </c>
    </row>
  </sheetData>
  <mergeCells count="8">
    <mergeCell ref="A13:A14"/>
    <mergeCell ref="A15:A37"/>
    <mergeCell ref="A38:A81"/>
    <mergeCell ref="A6:B6"/>
    <mergeCell ref="C6:E6"/>
    <mergeCell ref="F6:H6"/>
    <mergeCell ref="I6:K6"/>
    <mergeCell ref="A8:A12"/>
  </mergeCells>
  <pageMargins left="0.70833333333333304" right="0.196527777777778" top="3.9583333333333297E-2" bottom="3.9583333333333297E-2" header="0.511811023622047" footer="0.511811023622047"/>
  <pageSetup paperSize="9" scale="86" orientation="landscape" horizontalDpi="300" verticalDpi="300"/>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00B050"/>
  </sheetPr>
  <dimension ref="A1:K122"/>
  <sheetViews>
    <sheetView topLeftCell="A103" zoomScale="90" zoomScaleNormal="90" workbookViewId="0">
      <selection activeCell="J36" sqref="J36"/>
    </sheetView>
  </sheetViews>
  <sheetFormatPr baseColWidth="10" defaultColWidth="11.42578125" defaultRowHeight="15"/>
  <cols>
    <col min="1" max="1" width="32.28515625" style="507" customWidth="1"/>
    <col min="2" max="2" width="34" style="507" customWidth="1"/>
    <col min="3" max="3" width="13" style="507" customWidth="1"/>
    <col min="4" max="4" width="15.7109375" style="507" customWidth="1"/>
    <col min="5" max="5" width="12.42578125" style="507" customWidth="1"/>
    <col min="6" max="6" width="13" style="507" customWidth="1"/>
    <col min="7" max="7" width="15.7109375" style="507" customWidth="1"/>
    <col min="8" max="8" width="12.42578125" style="507" customWidth="1"/>
    <col min="9" max="9" width="13" style="507" customWidth="1"/>
    <col min="10" max="10" width="15.7109375" style="507" customWidth="1"/>
    <col min="11" max="11" width="12.42578125" style="507" customWidth="1"/>
    <col min="12" max="16384" width="11.42578125" style="507"/>
  </cols>
  <sheetData>
    <row r="1" spans="1:11" s="20" customFormat="1" ht="72.2" customHeight="1"/>
    <row r="2" spans="1:11" ht="15.75">
      <c r="A2" s="512" t="s">
        <v>79</v>
      </c>
      <c r="B2" s="509"/>
      <c r="C2" s="509"/>
      <c r="D2" s="509"/>
      <c r="E2" s="509"/>
      <c r="F2" s="509"/>
      <c r="G2" s="509"/>
    </row>
    <row r="3" spans="1:11">
      <c r="A3" s="509"/>
      <c r="B3" s="509"/>
      <c r="C3" s="509"/>
      <c r="D3" s="509"/>
      <c r="E3" s="509"/>
      <c r="F3" s="509"/>
      <c r="G3" s="509"/>
    </row>
    <row r="4" spans="1:11">
      <c r="A4" s="20"/>
      <c r="B4" s="20"/>
      <c r="C4" s="20"/>
      <c r="D4" s="20"/>
      <c r="E4" s="20"/>
      <c r="F4" s="20"/>
      <c r="G4" s="20"/>
      <c r="H4" s="20"/>
    </row>
    <row r="5" spans="1:11" ht="15" customHeight="1">
      <c r="A5" s="900"/>
      <c r="B5" s="900"/>
      <c r="C5" s="900" t="s">
        <v>2517</v>
      </c>
      <c r="D5" s="900"/>
      <c r="E5" s="900"/>
      <c r="F5" s="900" t="s">
        <v>2518</v>
      </c>
      <c r="G5" s="900"/>
      <c r="H5" s="900"/>
      <c r="I5" s="900" t="s">
        <v>2663</v>
      </c>
      <c r="J5" s="900"/>
      <c r="K5" s="900"/>
    </row>
    <row r="6" spans="1:11" ht="24">
      <c r="A6" s="526"/>
      <c r="B6" s="535" t="s">
        <v>2664</v>
      </c>
      <c r="C6" s="516" t="s">
        <v>2665</v>
      </c>
      <c r="D6" s="516" t="s">
        <v>2666</v>
      </c>
      <c r="E6" s="516" t="s">
        <v>520</v>
      </c>
      <c r="F6" s="516" t="s">
        <v>2665</v>
      </c>
      <c r="G6" s="516" t="s">
        <v>2666</v>
      </c>
      <c r="H6" s="516" t="s">
        <v>520</v>
      </c>
      <c r="I6" s="516" t="s">
        <v>2665</v>
      </c>
      <c r="J6" s="516" t="s">
        <v>2666</v>
      </c>
      <c r="K6" s="516" t="s">
        <v>520</v>
      </c>
    </row>
    <row r="7" spans="1:11" ht="15" customHeight="1">
      <c r="A7" s="897" t="s">
        <v>2667</v>
      </c>
      <c r="B7" s="519" t="s">
        <v>2675</v>
      </c>
      <c r="C7" s="531">
        <v>43968</v>
      </c>
      <c r="D7" s="531">
        <v>36262</v>
      </c>
      <c r="E7" s="536">
        <v>80230</v>
      </c>
      <c r="F7" s="531">
        <v>90516</v>
      </c>
      <c r="G7" s="531">
        <v>6673</v>
      </c>
      <c r="H7" s="536">
        <v>97189</v>
      </c>
      <c r="I7" s="531">
        <v>134484</v>
      </c>
      <c r="J7" s="531">
        <v>42935</v>
      </c>
      <c r="K7" s="536">
        <v>177419</v>
      </c>
    </row>
    <row r="8" spans="1:11">
      <c r="A8" s="897"/>
      <c r="B8" s="519" t="s">
        <v>2731</v>
      </c>
      <c r="C8" s="531">
        <v>14152</v>
      </c>
      <c r="D8" s="567"/>
      <c r="E8" s="536">
        <v>14152</v>
      </c>
      <c r="F8" s="531">
        <v>100950</v>
      </c>
      <c r="G8" s="531">
        <v>13788</v>
      </c>
      <c r="H8" s="536">
        <v>114738</v>
      </c>
      <c r="I8" s="531">
        <v>115102</v>
      </c>
      <c r="J8" s="531">
        <v>13788</v>
      </c>
      <c r="K8" s="536">
        <v>128889</v>
      </c>
    </row>
    <row r="9" spans="1:11">
      <c r="A9" s="897"/>
      <c r="B9" s="519" t="s">
        <v>2699</v>
      </c>
      <c r="C9" s="531">
        <v>97606</v>
      </c>
      <c r="D9" s="531">
        <v>81976</v>
      </c>
      <c r="E9" s="536">
        <v>179582</v>
      </c>
      <c r="F9" s="531">
        <v>12777</v>
      </c>
      <c r="G9" s="531">
        <v>56903</v>
      </c>
      <c r="H9" s="536">
        <v>69679</v>
      </c>
      <c r="I9" s="531">
        <v>110382</v>
      </c>
      <c r="J9" s="531">
        <v>138879</v>
      </c>
      <c r="K9" s="536">
        <v>249261</v>
      </c>
    </row>
    <row r="10" spans="1:11">
      <c r="A10" s="897"/>
      <c r="B10" s="519" t="s">
        <v>2732</v>
      </c>
      <c r="C10" s="567"/>
      <c r="D10" s="567"/>
      <c r="E10" s="568"/>
      <c r="F10" s="567"/>
      <c r="G10" s="531">
        <v>10527</v>
      </c>
      <c r="H10" s="536">
        <v>10527</v>
      </c>
      <c r="I10" s="567"/>
      <c r="J10" s="531">
        <v>10527</v>
      </c>
      <c r="K10" s="536">
        <v>10527</v>
      </c>
    </row>
    <row r="11" spans="1:11">
      <c r="A11" s="897"/>
      <c r="B11" s="519" t="s">
        <v>2733</v>
      </c>
      <c r="C11" s="567"/>
      <c r="D11" s="531">
        <v>64511</v>
      </c>
      <c r="E11" s="536">
        <v>64511</v>
      </c>
      <c r="F11" s="567"/>
      <c r="G11" s="531">
        <v>9478718</v>
      </c>
      <c r="H11" s="536">
        <v>9478718</v>
      </c>
      <c r="I11" s="567"/>
      <c r="J11" s="531">
        <v>9543229</v>
      </c>
      <c r="K11" s="536">
        <v>9543229</v>
      </c>
    </row>
    <row r="12" spans="1:11">
      <c r="A12" s="897"/>
      <c r="B12" s="519" t="s">
        <v>2734</v>
      </c>
      <c r="C12" s="567"/>
      <c r="D12" s="567"/>
      <c r="E12" s="568"/>
      <c r="F12" s="567"/>
      <c r="G12" s="531">
        <v>18082</v>
      </c>
      <c r="H12" s="536">
        <v>18082</v>
      </c>
      <c r="I12" s="567"/>
      <c r="J12" s="531">
        <v>18082</v>
      </c>
      <c r="K12" s="536">
        <v>18082</v>
      </c>
    </row>
    <row r="13" spans="1:11">
      <c r="A13" s="897"/>
      <c r="B13" s="519" t="s">
        <v>2735</v>
      </c>
      <c r="C13" s="567"/>
      <c r="D13" s="567"/>
      <c r="E13" s="568"/>
      <c r="F13" s="567"/>
      <c r="G13" s="531">
        <v>103931</v>
      </c>
      <c r="H13" s="536">
        <v>103931</v>
      </c>
      <c r="I13" s="567"/>
      <c r="J13" s="531">
        <v>103931</v>
      </c>
      <c r="K13" s="536">
        <v>103931</v>
      </c>
    </row>
    <row r="14" spans="1:11">
      <c r="A14" s="897"/>
      <c r="B14" s="519" t="s">
        <v>2736</v>
      </c>
      <c r="C14" s="531">
        <v>53545</v>
      </c>
      <c r="D14" s="567"/>
      <c r="E14" s="536">
        <v>53545</v>
      </c>
      <c r="F14" s="531">
        <v>610115</v>
      </c>
      <c r="G14" s="567"/>
      <c r="H14" s="536">
        <v>610115</v>
      </c>
      <c r="I14" s="531">
        <v>663660</v>
      </c>
      <c r="J14" s="567"/>
      <c r="K14" s="536">
        <v>663660</v>
      </c>
    </row>
    <row r="15" spans="1:11">
      <c r="A15" s="897"/>
      <c r="B15" s="519" t="s">
        <v>2737</v>
      </c>
      <c r="C15" s="531">
        <v>4267</v>
      </c>
      <c r="D15" s="531">
        <v>30033</v>
      </c>
      <c r="E15" s="536">
        <v>34300</v>
      </c>
      <c r="F15" s="531">
        <v>37558</v>
      </c>
      <c r="G15" s="567"/>
      <c r="H15" s="536">
        <v>37558</v>
      </c>
      <c r="I15" s="531">
        <v>41825</v>
      </c>
      <c r="J15" s="531">
        <v>30033</v>
      </c>
      <c r="K15" s="536">
        <v>71858</v>
      </c>
    </row>
    <row r="16" spans="1:11">
      <c r="A16" s="897"/>
      <c r="B16" s="519" t="s">
        <v>2738</v>
      </c>
      <c r="C16" s="531">
        <v>102934</v>
      </c>
      <c r="D16" s="567"/>
      <c r="E16" s="536">
        <v>102934</v>
      </c>
      <c r="F16" s="531">
        <v>277018</v>
      </c>
      <c r="G16" s="567"/>
      <c r="H16" s="536">
        <v>277018</v>
      </c>
      <c r="I16" s="531">
        <v>379952</v>
      </c>
      <c r="J16" s="567"/>
      <c r="K16" s="536">
        <v>379952</v>
      </c>
    </row>
    <row r="17" spans="1:11">
      <c r="A17" s="897"/>
      <c r="B17" s="519" t="s">
        <v>2739</v>
      </c>
      <c r="C17" s="567"/>
      <c r="D17" s="567"/>
      <c r="E17" s="568"/>
      <c r="F17" s="567"/>
      <c r="G17" s="531">
        <v>16296</v>
      </c>
      <c r="H17" s="536">
        <v>16296</v>
      </c>
      <c r="I17" s="567"/>
      <c r="J17" s="531">
        <v>16296</v>
      </c>
      <c r="K17" s="536">
        <v>16296</v>
      </c>
    </row>
    <row r="18" spans="1:11">
      <c r="A18" s="897"/>
      <c r="B18" s="519" t="s">
        <v>2740</v>
      </c>
      <c r="C18" s="531">
        <v>543</v>
      </c>
      <c r="D18" s="531">
        <v>52682</v>
      </c>
      <c r="E18" s="536">
        <v>53225</v>
      </c>
      <c r="F18" s="531">
        <v>36007</v>
      </c>
      <c r="G18" s="531">
        <v>5157</v>
      </c>
      <c r="H18" s="536">
        <v>41164</v>
      </c>
      <c r="I18" s="531">
        <v>36551</v>
      </c>
      <c r="J18" s="531">
        <v>57839</v>
      </c>
      <c r="K18" s="536">
        <v>94390</v>
      </c>
    </row>
    <row r="19" spans="1:11">
      <c r="A19" s="897"/>
      <c r="B19" s="519" t="s">
        <v>2741</v>
      </c>
      <c r="C19" s="567"/>
      <c r="D19" s="531">
        <v>148722</v>
      </c>
      <c r="E19" s="536">
        <v>148722</v>
      </c>
      <c r="F19" s="567"/>
      <c r="G19" s="531">
        <v>9344</v>
      </c>
      <c r="H19" s="536">
        <v>9344</v>
      </c>
      <c r="I19" s="567"/>
      <c r="J19" s="531">
        <v>158066</v>
      </c>
      <c r="K19" s="536">
        <v>158066</v>
      </c>
    </row>
    <row r="20" spans="1:11">
      <c r="A20" s="897"/>
      <c r="B20" s="519" t="s">
        <v>2742</v>
      </c>
      <c r="C20" s="531">
        <v>889879</v>
      </c>
      <c r="D20" s="531">
        <v>9012</v>
      </c>
      <c r="E20" s="536">
        <v>898891</v>
      </c>
      <c r="F20" s="531">
        <v>443111</v>
      </c>
      <c r="G20" s="531">
        <v>141101</v>
      </c>
      <c r="H20" s="536">
        <v>584211</v>
      </c>
      <c r="I20" s="531">
        <v>1332990</v>
      </c>
      <c r="J20" s="531">
        <v>150113</v>
      </c>
      <c r="K20" s="536">
        <v>1483103</v>
      </c>
    </row>
    <row r="21" spans="1:11">
      <c r="A21" s="897"/>
      <c r="B21" s="519" t="s">
        <v>2743</v>
      </c>
      <c r="C21" s="531">
        <v>916629</v>
      </c>
      <c r="D21" s="531">
        <v>79905</v>
      </c>
      <c r="E21" s="536">
        <v>996534</v>
      </c>
      <c r="F21" s="531">
        <v>1837661</v>
      </c>
      <c r="G21" s="531">
        <v>319559</v>
      </c>
      <c r="H21" s="536">
        <v>2157220</v>
      </c>
      <c r="I21" s="531">
        <v>2754290</v>
      </c>
      <c r="J21" s="531">
        <v>399464</v>
      </c>
      <c r="K21" s="536">
        <v>3153754</v>
      </c>
    </row>
    <row r="22" spans="1:11">
      <c r="A22" s="897"/>
      <c r="B22" s="519" t="s">
        <v>2744</v>
      </c>
      <c r="C22" s="567"/>
      <c r="D22" s="531">
        <v>63500</v>
      </c>
      <c r="E22" s="536">
        <v>63500</v>
      </c>
      <c r="F22" s="531">
        <v>227826</v>
      </c>
      <c r="G22" s="531">
        <v>2289918</v>
      </c>
      <c r="H22" s="536">
        <v>2517744</v>
      </c>
      <c r="I22" s="531">
        <v>227826</v>
      </c>
      <c r="J22" s="531">
        <v>2353418</v>
      </c>
      <c r="K22" s="536">
        <v>2581244</v>
      </c>
    </row>
    <row r="23" spans="1:11">
      <c r="A23" s="897"/>
      <c r="B23" s="519" t="s">
        <v>2700</v>
      </c>
      <c r="C23" s="567"/>
      <c r="D23" s="531">
        <v>4912</v>
      </c>
      <c r="E23" s="536">
        <v>4912</v>
      </c>
      <c r="F23" s="567"/>
      <c r="G23" s="531">
        <v>28415</v>
      </c>
      <c r="H23" s="536">
        <v>28415</v>
      </c>
      <c r="I23" s="567"/>
      <c r="J23" s="531">
        <v>33327</v>
      </c>
      <c r="K23" s="536">
        <v>33327</v>
      </c>
    </row>
    <row r="24" spans="1:11">
      <c r="A24" s="897"/>
      <c r="B24" s="519" t="s">
        <v>2745</v>
      </c>
      <c r="C24" s="531">
        <v>53997</v>
      </c>
      <c r="D24" s="567"/>
      <c r="E24" s="536">
        <v>53997</v>
      </c>
      <c r="F24" s="531">
        <v>199687</v>
      </c>
      <c r="G24" s="567"/>
      <c r="H24" s="536">
        <v>199687</v>
      </c>
      <c r="I24" s="531">
        <v>253684</v>
      </c>
      <c r="J24" s="567"/>
      <c r="K24" s="536">
        <v>253684</v>
      </c>
    </row>
    <row r="25" spans="1:11">
      <c r="A25" s="897"/>
      <c r="B25" s="519" t="s">
        <v>2668</v>
      </c>
      <c r="C25" s="531">
        <v>10792</v>
      </c>
      <c r="D25" s="567"/>
      <c r="E25" s="536">
        <v>10792</v>
      </c>
      <c r="F25" s="567"/>
      <c r="G25" s="531">
        <v>12195</v>
      </c>
      <c r="H25" s="536">
        <v>12195</v>
      </c>
      <c r="I25" s="531">
        <v>10792</v>
      </c>
      <c r="J25" s="531">
        <v>12195</v>
      </c>
      <c r="K25" s="536">
        <v>22987</v>
      </c>
    </row>
    <row r="26" spans="1:11">
      <c r="A26" s="897"/>
      <c r="B26" s="519" t="s">
        <v>2704</v>
      </c>
      <c r="C26" s="531">
        <v>277210</v>
      </c>
      <c r="D26" s="531">
        <v>14158</v>
      </c>
      <c r="E26" s="536">
        <v>291368</v>
      </c>
      <c r="F26" s="531">
        <v>305327</v>
      </c>
      <c r="G26" s="531">
        <v>698519</v>
      </c>
      <c r="H26" s="536">
        <v>1003847</v>
      </c>
      <c r="I26" s="531">
        <v>582537</v>
      </c>
      <c r="J26" s="531">
        <v>712678</v>
      </c>
      <c r="K26" s="536">
        <v>1295215</v>
      </c>
    </row>
    <row r="27" spans="1:11">
      <c r="A27" s="897"/>
      <c r="B27" s="519" t="s">
        <v>2706</v>
      </c>
      <c r="C27" s="531">
        <v>749599</v>
      </c>
      <c r="D27" s="531">
        <v>192958</v>
      </c>
      <c r="E27" s="536">
        <v>942557</v>
      </c>
      <c r="F27" s="531">
        <v>451512</v>
      </c>
      <c r="G27" s="531">
        <v>278995</v>
      </c>
      <c r="H27" s="536">
        <v>730507</v>
      </c>
      <c r="I27" s="531">
        <v>1201111</v>
      </c>
      <c r="J27" s="531">
        <v>471953</v>
      </c>
      <c r="K27" s="536">
        <v>1673064</v>
      </c>
    </row>
    <row r="28" spans="1:11">
      <c r="A28" s="897"/>
      <c r="B28" s="519" t="s">
        <v>2709</v>
      </c>
      <c r="C28" s="567"/>
      <c r="D28" s="531">
        <v>3995</v>
      </c>
      <c r="E28" s="536">
        <v>3995</v>
      </c>
      <c r="F28" s="567"/>
      <c r="G28" s="531">
        <v>37282</v>
      </c>
      <c r="H28" s="536">
        <v>37282</v>
      </c>
      <c r="I28" s="567"/>
      <c r="J28" s="531">
        <v>41277</v>
      </c>
      <c r="K28" s="536">
        <v>41277</v>
      </c>
    </row>
    <row r="29" spans="1:11">
      <c r="A29" s="897"/>
      <c r="B29" s="519" t="s">
        <v>2746</v>
      </c>
      <c r="C29" s="531">
        <v>17700</v>
      </c>
      <c r="D29" s="567"/>
      <c r="E29" s="536">
        <v>17700</v>
      </c>
      <c r="F29" s="531">
        <v>97073</v>
      </c>
      <c r="G29" s="531">
        <v>125400</v>
      </c>
      <c r="H29" s="536">
        <v>222473</v>
      </c>
      <c r="I29" s="531">
        <v>114773</v>
      </c>
      <c r="J29" s="531">
        <v>125400</v>
      </c>
      <c r="K29" s="536">
        <v>240172</v>
      </c>
    </row>
    <row r="30" spans="1:11">
      <c r="A30" s="897"/>
      <c r="B30" s="519" t="s">
        <v>2747</v>
      </c>
      <c r="C30" s="531">
        <v>65719</v>
      </c>
      <c r="D30" s="531">
        <v>46349</v>
      </c>
      <c r="E30" s="536">
        <v>112069</v>
      </c>
      <c r="F30" s="531">
        <v>375424</v>
      </c>
      <c r="G30" s="531">
        <v>283742</v>
      </c>
      <c r="H30" s="536">
        <v>659166</v>
      </c>
      <c r="I30" s="531">
        <v>441143</v>
      </c>
      <c r="J30" s="531">
        <v>330091</v>
      </c>
      <c r="K30" s="536">
        <v>771235</v>
      </c>
    </row>
    <row r="31" spans="1:11">
      <c r="A31" s="897"/>
      <c r="B31" s="519" t="s">
        <v>2669</v>
      </c>
      <c r="C31" s="567"/>
      <c r="D31" s="567"/>
      <c r="E31" s="568"/>
      <c r="F31" s="567"/>
      <c r="G31" s="531">
        <v>198037</v>
      </c>
      <c r="H31" s="536">
        <v>198037</v>
      </c>
      <c r="I31" s="567"/>
      <c r="J31" s="531">
        <v>198037</v>
      </c>
      <c r="K31" s="536">
        <v>198037</v>
      </c>
    </row>
    <row r="32" spans="1:11" ht="24">
      <c r="A32" s="897"/>
      <c r="B32" s="519" t="s">
        <v>2748</v>
      </c>
      <c r="C32" s="531">
        <v>86859</v>
      </c>
      <c r="D32" s="567"/>
      <c r="E32" s="536">
        <v>86859</v>
      </c>
      <c r="F32" s="531">
        <v>9830</v>
      </c>
      <c r="G32" s="567"/>
      <c r="H32" s="536">
        <v>9830</v>
      </c>
      <c r="I32" s="531">
        <v>96689</v>
      </c>
      <c r="J32" s="567"/>
      <c r="K32" s="536">
        <v>96689</v>
      </c>
    </row>
    <row r="33" spans="1:11">
      <c r="A33" s="897"/>
      <c r="B33" s="519" t="s">
        <v>2749</v>
      </c>
      <c r="C33" s="567"/>
      <c r="D33" s="567"/>
      <c r="E33" s="568"/>
      <c r="F33" s="531">
        <v>8523</v>
      </c>
      <c r="G33" s="531">
        <v>30280</v>
      </c>
      <c r="H33" s="536">
        <v>38803</v>
      </c>
      <c r="I33" s="531">
        <v>8523</v>
      </c>
      <c r="J33" s="531">
        <v>30280</v>
      </c>
      <c r="K33" s="536">
        <v>38803</v>
      </c>
    </row>
    <row r="34" spans="1:11">
      <c r="A34" s="897"/>
      <c r="B34" s="519" t="s">
        <v>2750</v>
      </c>
      <c r="C34" s="531">
        <v>19015</v>
      </c>
      <c r="D34" s="531">
        <v>23148</v>
      </c>
      <c r="E34" s="536">
        <v>42163</v>
      </c>
      <c r="F34" s="531">
        <v>209017</v>
      </c>
      <c r="G34" s="531">
        <v>19973</v>
      </c>
      <c r="H34" s="536">
        <v>228990</v>
      </c>
      <c r="I34" s="531">
        <v>228032</v>
      </c>
      <c r="J34" s="531">
        <v>43121</v>
      </c>
      <c r="K34" s="536">
        <v>271153</v>
      </c>
    </row>
    <row r="35" spans="1:11">
      <c r="A35" s="897"/>
      <c r="B35" s="519" t="s">
        <v>2671</v>
      </c>
      <c r="C35" s="567"/>
      <c r="D35" s="567"/>
      <c r="E35" s="568"/>
      <c r="F35" s="567"/>
      <c r="G35" s="531">
        <v>39622</v>
      </c>
      <c r="H35" s="536">
        <v>39622</v>
      </c>
      <c r="I35" s="567"/>
      <c r="J35" s="531">
        <v>39622</v>
      </c>
      <c r="K35" s="536">
        <v>39622</v>
      </c>
    </row>
    <row r="36" spans="1:11" ht="15" customHeight="1">
      <c r="A36" s="897"/>
      <c r="B36" s="537"/>
      <c r="C36" s="536">
        <v>3404413</v>
      </c>
      <c r="D36" s="536">
        <v>852125</v>
      </c>
      <c r="E36" s="536">
        <v>4256538</v>
      </c>
      <c r="F36" s="536">
        <v>5329933</v>
      </c>
      <c r="G36" s="536">
        <v>14222455</v>
      </c>
      <c r="H36" s="536">
        <v>19552388</v>
      </c>
      <c r="I36" s="536">
        <v>8734346</v>
      </c>
      <c r="J36" s="536">
        <v>15074580</v>
      </c>
      <c r="K36" s="536">
        <v>23808926</v>
      </c>
    </row>
    <row r="37" spans="1:11" ht="15" customHeight="1">
      <c r="A37" s="897" t="s">
        <v>2672</v>
      </c>
      <c r="B37" s="519" t="s">
        <v>2751</v>
      </c>
      <c r="C37" s="531">
        <v>43888</v>
      </c>
      <c r="D37" s="567"/>
      <c r="E37" s="536">
        <v>43888</v>
      </c>
      <c r="F37" s="531">
        <v>118878</v>
      </c>
      <c r="G37" s="567"/>
      <c r="H37" s="536">
        <v>118878</v>
      </c>
      <c r="I37" s="531">
        <v>162767</v>
      </c>
      <c r="J37" s="567"/>
      <c r="K37" s="536">
        <v>162767</v>
      </c>
    </row>
    <row r="38" spans="1:11">
      <c r="A38" s="897"/>
      <c r="B38" s="519" t="s">
        <v>2682</v>
      </c>
      <c r="C38" s="567"/>
      <c r="D38" s="567"/>
      <c r="E38" s="568"/>
      <c r="F38" s="531">
        <v>570673</v>
      </c>
      <c r="G38" s="531">
        <v>11915</v>
      </c>
      <c r="H38" s="536">
        <v>582588</v>
      </c>
      <c r="I38" s="531">
        <v>570673</v>
      </c>
      <c r="J38" s="531">
        <v>11915</v>
      </c>
      <c r="K38" s="536">
        <v>582588</v>
      </c>
    </row>
    <row r="39" spans="1:11">
      <c r="A39" s="897"/>
      <c r="B39" s="519" t="s">
        <v>2683</v>
      </c>
      <c r="C39" s="567"/>
      <c r="D39" s="567"/>
      <c r="E39" s="568"/>
      <c r="F39" s="567"/>
      <c r="G39" s="531">
        <v>62429</v>
      </c>
      <c r="H39" s="536">
        <v>62429</v>
      </c>
      <c r="I39" s="567"/>
      <c r="J39" s="531">
        <v>62429</v>
      </c>
      <c r="K39" s="536">
        <v>62429</v>
      </c>
    </row>
    <row r="40" spans="1:11">
      <c r="A40" s="897"/>
      <c r="B40" s="519" t="s">
        <v>2684</v>
      </c>
      <c r="C40" s="567"/>
      <c r="D40" s="567"/>
      <c r="E40" s="568"/>
      <c r="F40" s="567"/>
      <c r="G40" s="531">
        <v>21579</v>
      </c>
      <c r="H40" s="536">
        <v>21579</v>
      </c>
      <c r="I40" s="567"/>
      <c r="J40" s="531">
        <v>21579</v>
      </c>
      <c r="K40" s="536">
        <v>21579</v>
      </c>
    </row>
    <row r="41" spans="1:11">
      <c r="A41" s="897"/>
      <c r="B41" s="519" t="s">
        <v>2685</v>
      </c>
      <c r="C41" s="567"/>
      <c r="D41" s="567"/>
      <c r="E41" s="568"/>
      <c r="F41" s="531">
        <v>34519</v>
      </c>
      <c r="G41" s="567"/>
      <c r="H41" s="536">
        <v>34519</v>
      </c>
      <c r="I41" s="531">
        <v>34519</v>
      </c>
      <c r="J41" s="567"/>
      <c r="K41" s="536">
        <v>34519</v>
      </c>
    </row>
    <row r="42" spans="1:11">
      <c r="A42" s="897"/>
      <c r="B42" s="519" t="s">
        <v>2686</v>
      </c>
      <c r="C42" s="567"/>
      <c r="D42" s="567"/>
      <c r="E42" s="568"/>
      <c r="F42" s="567"/>
      <c r="G42" s="531">
        <v>263623</v>
      </c>
      <c r="H42" s="536">
        <v>263623</v>
      </c>
      <c r="I42" s="567"/>
      <c r="J42" s="531">
        <v>263623</v>
      </c>
      <c r="K42" s="536">
        <v>263623</v>
      </c>
    </row>
    <row r="43" spans="1:11">
      <c r="A43" s="897"/>
      <c r="B43" s="519" t="s">
        <v>2690</v>
      </c>
      <c r="C43" s="567"/>
      <c r="D43" s="567"/>
      <c r="E43" s="568"/>
      <c r="F43" s="567"/>
      <c r="G43" s="531">
        <v>140257</v>
      </c>
      <c r="H43" s="536">
        <v>140257</v>
      </c>
      <c r="I43" s="567"/>
      <c r="J43" s="531">
        <v>140257</v>
      </c>
      <c r="K43" s="536">
        <v>140257</v>
      </c>
    </row>
    <row r="44" spans="1:11">
      <c r="A44" s="897"/>
      <c r="B44" s="537"/>
      <c r="C44" s="536">
        <v>43888</v>
      </c>
      <c r="D44" s="568"/>
      <c r="E44" s="536">
        <v>43888</v>
      </c>
      <c r="F44" s="536">
        <v>724070</v>
      </c>
      <c r="G44" s="536">
        <v>499803</v>
      </c>
      <c r="H44" s="536">
        <v>1223873</v>
      </c>
      <c r="I44" s="536">
        <v>767958</v>
      </c>
      <c r="J44" s="536">
        <v>499803</v>
      </c>
      <c r="K44" s="536">
        <v>1267761</v>
      </c>
    </row>
    <row r="45" spans="1:11" ht="15" customHeight="1">
      <c r="A45" s="897" t="s">
        <v>2674</v>
      </c>
      <c r="B45" s="519" t="s">
        <v>2751</v>
      </c>
      <c r="C45" s="531">
        <v>12372</v>
      </c>
      <c r="D45" s="567"/>
      <c r="E45" s="536">
        <v>12372</v>
      </c>
      <c r="F45" s="531">
        <v>18327</v>
      </c>
      <c r="G45" s="567"/>
      <c r="H45" s="536">
        <v>18327</v>
      </c>
      <c r="I45" s="531">
        <v>30699</v>
      </c>
      <c r="J45" s="567"/>
      <c r="K45" s="536">
        <v>30699</v>
      </c>
    </row>
    <row r="46" spans="1:11" ht="15" customHeight="1">
      <c r="A46" s="897"/>
      <c r="B46" s="519" t="s">
        <v>2682</v>
      </c>
      <c r="C46" s="567"/>
      <c r="D46" s="567"/>
      <c r="E46" s="568"/>
      <c r="F46" s="531">
        <v>88041</v>
      </c>
      <c r="G46" s="567"/>
      <c r="H46" s="536">
        <v>88041</v>
      </c>
      <c r="I46" s="531">
        <v>88041</v>
      </c>
      <c r="J46" s="567"/>
      <c r="K46" s="536">
        <v>88041</v>
      </c>
    </row>
    <row r="47" spans="1:11">
      <c r="A47" s="897"/>
      <c r="B47" s="519" t="s">
        <v>2683</v>
      </c>
      <c r="C47" s="567"/>
      <c r="D47" s="567"/>
      <c r="E47" s="568"/>
      <c r="F47" s="567"/>
      <c r="G47" s="531">
        <v>41426</v>
      </c>
      <c r="H47" s="536">
        <v>41426</v>
      </c>
      <c r="I47" s="567"/>
      <c r="J47" s="531">
        <v>41426</v>
      </c>
      <c r="K47" s="536">
        <v>41426</v>
      </c>
    </row>
    <row r="48" spans="1:11">
      <c r="A48" s="897"/>
      <c r="B48" s="519" t="s">
        <v>2668</v>
      </c>
      <c r="C48" s="567"/>
      <c r="D48" s="567"/>
      <c r="E48" s="568"/>
      <c r="F48" s="567"/>
      <c r="G48" s="531">
        <v>10491</v>
      </c>
      <c r="H48" s="536">
        <v>10491</v>
      </c>
      <c r="I48" s="567"/>
      <c r="J48" s="531">
        <v>10491</v>
      </c>
      <c r="K48" s="536">
        <v>10491</v>
      </c>
    </row>
    <row r="49" spans="1:11">
      <c r="A49" s="897"/>
      <c r="B49" s="519" t="s">
        <v>2685</v>
      </c>
      <c r="C49" s="567"/>
      <c r="D49" s="567"/>
      <c r="E49" s="568"/>
      <c r="F49" s="531">
        <v>5144</v>
      </c>
      <c r="G49" s="531">
        <v>3001</v>
      </c>
      <c r="H49" s="536">
        <v>8145</v>
      </c>
      <c r="I49" s="531">
        <v>5144</v>
      </c>
      <c r="J49" s="531">
        <v>3001</v>
      </c>
      <c r="K49" s="536">
        <v>8145</v>
      </c>
    </row>
    <row r="50" spans="1:11">
      <c r="A50" s="897"/>
      <c r="B50" s="519" t="s">
        <v>2686</v>
      </c>
      <c r="C50" s="567"/>
      <c r="D50" s="567"/>
      <c r="E50" s="568"/>
      <c r="F50" s="567"/>
      <c r="G50" s="531">
        <v>75622</v>
      </c>
      <c r="H50" s="536">
        <v>75622</v>
      </c>
      <c r="I50" s="567"/>
      <c r="J50" s="531">
        <v>75622</v>
      </c>
      <c r="K50" s="536">
        <v>75622</v>
      </c>
    </row>
    <row r="51" spans="1:11">
      <c r="A51" s="897"/>
      <c r="B51" s="519" t="s">
        <v>2689</v>
      </c>
      <c r="C51" s="567"/>
      <c r="D51" s="531">
        <v>3714</v>
      </c>
      <c r="E51" s="536">
        <v>3714</v>
      </c>
      <c r="F51" s="567"/>
      <c r="G51" s="567"/>
      <c r="H51" s="568"/>
      <c r="I51" s="567"/>
      <c r="J51" s="531">
        <v>3714</v>
      </c>
      <c r="K51" s="536">
        <v>3714</v>
      </c>
    </row>
    <row r="52" spans="1:11">
      <c r="A52" s="897"/>
      <c r="B52" s="537"/>
      <c r="C52" s="536">
        <v>12372</v>
      </c>
      <c r="D52" s="536">
        <v>3714</v>
      </c>
      <c r="E52" s="536">
        <v>16086</v>
      </c>
      <c r="F52" s="536">
        <v>111512</v>
      </c>
      <c r="G52" s="536">
        <v>130539</v>
      </c>
      <c r="H52" s="536">
        <v>242051</v>
      </c>
      <c r="I52" s="536">
        <v>123884</v>
      </c>
      <c r="J52" s="536">
        <v>134253</v>
      </c>
      <c r="K52" s="536">
        <v>258137</v>
      </c>
    </row>
    <row r="53" spans="1:11" ht="15" customHeight="1">
      <c r="A53" s="897" t="s">
        <v>2695</v>
      </c>
      <c r="B53" s="519" t="s">
        <v>2696</v>
      </c>
      <c r="C53" s="531">
        <v>11212</v>
      </c>
      <c r="D53" s="531">
        <v>81618</v>
      </c>
      <c r="E53" s="536">
        <v>92829</v>
      </c>
      <c r="F53" s="531">
        <v>1018</v>
      </c>
      <c r="G53" s="531">
        <v>2235</v>
      </c>
      <c r="H53" s="536">
        <v>3253</v>
      </c>
      <c r="I53" s="531">
        <v>12230</v>
      </c>
      <c r="J53" s="531">
        <v>83853</v>
      </c>
      <c r="K53" s="536">
        <v>96082</v>
      </c>
    </row>
    <row r="54" spans="1:11">
      <c r="A54" s="897"/>
      <c r="B54" s="519" t="s">
        <v>2675</v>
      </c>
      <c r="C54" s="567"/>
      <c r="D54" s="531">
        <v>3957</v>
      </c>
      <c r="E54" s="536">
        <v>3957</v>
      </c>
      <c r="F54" s="567"/>
      <c r="G54" s="567"/>
      <c r="H54" s="568"/>
      <c r="I54" s="567"/>
      <c r="J54" s="531">
        <v>3957</v>
      </c>
      <c r="K54" s="536">
        <v>3957</v>
      </c>
    </row>
    <row r="55" spans="1:11">
      <c r="A55" s="897"/>
      <c r="B55" s="519" t="s">
        <v>2697</v>
      </c>
      <c r="C55" s="531">
        <v>7403</v>
      </c>
      <c r="D55" s="531">
        <v>3229</v>
      </c>
      <c r="E55" s="536">
        <v>10633</v>
      </c>
      <c r="F55" s="567"/>
      <c r="G55" s="567"/>
      <c r="H55" s="568"/>
      <c r="I55" s="531">
        <v>7403</v>
      </c>
      <c r="J55" s="531">
        <v>3229</v>
      </c>
      <c r="K55" s="536">
        <v>10633</v>
      </c>
    </row>
    <row r="56" spans="1:11">
      <c r="A56" s="897"/>
      <c r="B56" s="519" t="s">
        <v>2698</v>
      </c>
      <c r="C56" s="531">
        <v>100</v>
      </c>
      <c r="D56" s="567"/>
      <c r="E56" s="536">
        <v>100</v>
      </c>
      <c r="F56" s="567"/>
      <c r="G56" s="567"/>
      <c r="H56" s="568"/>
      <c r="I56" s="531">
        <v>100</v>
      </c>
      <c r="J56" s="567"/>
      <c r="K56" s="536">
        <v>100</v>
      </c>
    </row>
    <row r="57" spans="1:11">
      <c r="A57" s="897"/>
      <c r="B57" s="519" t="s">
        <v>2699</v>
      </c>
      <c r="C57" s="531">
        <v>102</v>
      </c>
      <c r="D57" s="531">
        <v>0</v>
      </c>
      <c r="E57" s="536">
        <v>102</v>
      </c>
      <c r="F57" s="567"/>
      <c r="G57" s="567"/>
      <c r="H57" s="568"/>
      <c r="I57" s="531">
        <v>102</v>
      </c>
      <c r="J57" s="531">
        <v>0</v>
      </c>
      <c r="K57" s="536">
        <v>102</v>
      </c>
    </row>
    <row r="58" spans="1:11">
      <c r="A58" s="897"/>
      <c r="B58" s="519" t="s">
        <v>2732</v>
      </c>
      <c r="C58" s="531">
        <v>509</v>
      </c>
      <c r="D58" s="567"/>
      <c r="E58" s="536">
        <v>509</v>
      </c>
      <c r="F58" s="567"/>
      <c r="G58" s="567"/>
      <c r="H58" s="568"/>
      <c r="I58" s="531">
        <v>509</v>
      </c>
      <c r="J58" s="567"/>
      <c r="K58" s="536">
        <v>509</v>
      </c>
    </row>
    <row r="59" spans="1:11">
      <c r="A59" s="897"/>
      <c r="B59" s="519" t="s">
        <v>2735</v>
      </c>
      <c r="C59" s="531">
        <v>70</v>
      </c>
      <c r="D59" s="567"/>
      <c r="E59" s="536">
        <v>70</v>
      </c>
      <c r="F59" s="567"/>
      <c r="G59" s="567"/>
      <c r="H59" s="568"/>
      <c r="I59" s="531">
        <v>70</v>
      </c>
      <c r="J59" s="567"/>
      <c r="K59" s="536">
        <v>70</v>
      </c>
    </row>
    <row r="60" spans="1:11">
      <c r="A60" s="897"/>
      <c r="B60" s="519" t="s">
        <v>2736</v>
      </c>
      <c r="C60" s="567"/>
      <c r="D60" s="567"/>
      <c r="E60" s="568"/>
      <c r="F60" s="531">
        <v>25</v>
      </c>
      <c r="G60" s="531">
        <v>25</v>
      </c>
      <c r="H60" s="536">
        <v>49</v>
      </c>
      <c r="I60" s="531">
        <v>25</v>
      </c>
      <c r="J60" s="531">
        <v>25</v>
      </c>
      <c r="K60" s="536">
        <v>49</v>
      </c>
    </row>
    <row r="61" spans="1:11">
      <c r="A61" s="897"/>
      <c r="B61" s="519" t="s">
        <v>2677</v>
      </c>
      <c r="C61" s="531">
        <v>206</v>
      </c>
      <c r="D61" s="531">
        <v>96</v>
      </c>
      <c r="E61" s="536">
        <v>302</v>
      </c>
      <c r="F61" s="567"/>
      <c r="G61" s="567"/>
      <c r="H61" s="568"/>
      <c r="I61" s="531">
        <v>206</v>
      </c>
      <c r="J61" s="531">
        <v>96</v>
      </c>
      <c r="K61" s="536">
        <v>302</v>
      </c>
    </row>
    <row r="62" spans="1:11">
      <c r="A62" s="897"/>
      <c r="B62" s="519" t="s">
        <v>2679</v>
      </c>
      <c r="C62" s="531">
        <v>48</v>
      </c>
      <c r="D62" s="567"/>
      <c r="E62" s="536">
        <v>48</v>
      </c>
      <c r="F62" s="531">
        <v>22</v>
      </c>
      <c r="G62" s="567"/>
      <c r="H62" s="536">
        <v>22</v>
      </c>
      <c r="I62" s="531">
        <v>70</v>
      </c>
      <c r="J62" s="567"/>
      <c r="K62" s="536">
        <v>70</v>
      </c>
    </row>
    <row r="63" spans="1:11">
      <c r="A63" s="897"/>
      <c r="B63" s="519" t="s">
        <v>2680</v>
      </c>
      <c r="C63" s="531">
        <v>14943</v>
      </c>
      <c r="D63" s="531">
        <v>122</v>
      </c>
      <c r="E63" s="536">
        <v>15064</v>
      </c>
      <c r="F63" s="531">
        <v>2317</v>
      </c>
      <c r="G63" s="531">
        <v>404</v>
      </c>
      <c r="H63" s="536">
        <v>2721</v>
      </c>
      <c r="I63" s="531">
        <v>17260</v>
      </c>
      <c r="J63" s="531">
        <v>526</v>
      </c>
      <c r="K63" s="536">
        <v>17786</v>
      </c>
    </row>
    <row r="64" spans="1:11">
      <c r="A64" s="897"/>
      <c r="B64" s="519" t="s">
        <v>2682</v>
      </c>
      <c r="C64" s="567"/>
      <c r="D64" s="567"/>
      <c r="E64" s="568"/>
      <c r="F64" s="567"/>
      <c r="G64" s="531">
        <v>2748</v>
      </c>
      <c r="H64" s="536">
        <v>2748</v>
      </c>
      <c r="I64" s="567"/>
      <c r="J64" s="531">
        <v>2748</v>
      </c>
      <c r="K64" s="536">
        <v>2748</v>
      </c>
    </row>
    <row r="65" spans="1:11">
      <c r="A65" s="897"/>
      <c r="B65" s="519" t="s">
        <v>2683</v>
      </c>
      <c r="C65" s="531">
        <v>220</v>
      </c>
      <c r="D65" s="531">
        <v>34</v>
      </c>
      <c r="E65" s="536">
        <v>254</v>
      </c>
      <c r="F65" s="567"/>
      <c r="G65" s="567"/>
      <c r="H65" s="568"/>
      <c r="I65" s="531">
        <v>220</v>
      </c>
      <c r="J65" s="531">
        <v>34</v>
      </c>
      <c r="K65" s="536">
        <v>254</v>
      </c>
    </row>
    <row r="66" spans="1:11">
      <c r="A66" s="897"/>
      <c r="B66" s="519" t="s">
        <v>2739</v>
      </c>
      <c r="C66" s="531">
        <v>5</v>
      </c>
      <c r="D66" s="531">
        <v>0</v>
      </c>
      <c r="E66" s="536">
        <v>5</v>
      </c>
      <c r="F66" s="531">
        <v>53</v>
      </c>
      <c r="G66" s="567"/>
      <c r="H66" s="536">
        <v>53</v>
      </c>
      <c r="I66" s="531">
        <v>58</v>
      </c>
      <c r="J66" s="531">
        <v>0</v>
      </c>
      <c r="K66" s="536">
        <v>58</v>
      </c>
    </row>
    <row r="67" spans="1:11">
      <c r="A67" s="897"/>
      <c r="B67" s="519" t="s">
        <v>2741</v>
      </c>
      <c r="C67" s="531">
        <v>4510</v>
      </c>
      <c r="D67" s="567"/>
      <c r="E67" s="536">
        <v>4510</v>
      </c>
      <c r="F67" s="567"/>
      <c r="G67" s="567"/>
      <c r="H67" s="568"/>
      <c r="I67" s="531">
        <v>4510</v>
      </c>
      <c r="J67" s="567"/>
      <c r="K67" s="536">
        <v>4510</v>
      </c>
    </row>
    <row r="68" spans="1:11">
      <c r="A68" s="897"/>
      <c r="B68" s="519" t="s">
        <v>2742</v>
      </c>
      <c r="C68" s="531">
        <v>35</v>
      </c>
      <c r="D68" s="567"/>
      <c r="E68" s="536">
        <v>35</v>
      </c>
      <c r="F68" s="567"/>
      <c r="G68" s="567"/>
      <c r="H68" s="568"/>
      <c r="I68" s="531">
        <v>35</v>
      </c>
      <c r="J68" s="567"/>
      <c r="K68" s="536">
        <v>35</v>
      </c>
    </row>
    <row r="69" spans="1:11">
      <c r="A69" s="897"/>
      <c r="B69" s="519" t="s">
        <v>2743</v>
      </c>
      <c r="C69" s="531">
        <v>1</v>
      </c>
      <c r="D69" s="567"/>
      <c r="E69" s="536">
        <v>1</v>
      </c>
      <c r="F69" s="567"/>
      <c r="G69" s="567"/>
      <c r="H69" s="568"/>
      <c r="I69" s="531">
        <v>1</v>
      </c>
      <c r="J69" s="567"/>
      <c r="K69" s="536">
        <v>1</v>
      </c>
    </row>
    <row r="70" spans="1:11">
      <c r="A70" s="897"/>
      <c r="B70" s="519" t="s">
        <v>2744</v>
      </c>
      <c r="C70" s="531">
        <v>325</v>
      </c>
      <c r="D70" s="567"/>
      <c r="E70" s="536">
        <v>325</v>
      </c>
      <c r="F70" s="567"/>
      <c r="G70" s="567"/>
      <c r="H70" s="568"/>
      <c r="I70" s="531">
        <v>325</v>
      </c>
      <c r="J70" s="567"/>
      <c r="K70" s="536">
        <v>325</v>
      </c>
    </row>
    <row r="71" spans="1:11">
      <c r="A71" s="897"/>
      <c r="B71" s="519" t="s">
        <v>2700</v>
      </c>
      <c r="C71" s="531">
        <v>0</v>
      </c>
      <c r="D71" s="567"/>
      <c r="E71" s="536">
        <v>0</v>
      </c>
      <c r="F71" s="567"/>
      <c r="G71" s="567"/>
      <c r="H71" s="568"/>
      <c r="I71" s="531">
        <v>0</v>
      </c>
      <c r="J71" s="567"/>
      <c r="K71" s="536">
        <v>0</v>
      </c>
    </row>
    <row r="72" spans="1:11">
      <c r="A72" s="897"/>
      <c r="B72" s="519" t="s">
        <v>2745</v>
      </c>
      <c r="C72" s="531">
        <v>0</v>
      </c>
      <c r="D72" s="531">
        <v>0</v>
      </c>
      <c r="E72" s="536">
        <v>1</v>
      </c>
      <c r="F72" s="531">
        <v>38</v>
      </c>
      <c r="G72" s="531">
        <v>38</v>
      </c>
      <c r="H72" s="536">
        <v>77</v>
      </c>
      <c r="I72" s="531">
        <v>39</v>
      </c>
      <c r="J72" s="531">
        <v>38</v>
      </c>
      <c r="K72" s="536">
        <v>77</v>
      </c>
    </row>
    <row r="73" spans="1:11">
      <c r="A73" s="897"/>
      <c r="B73" s="519" t="s">
        <v>2684</v>
      </c>
      <c r="C73" s="531">
        <v>289</v>
      </c>
      <c r="D73" s="567"/>
      <c r="E73" s="536">
        <v>289</v>
      </c>
      <c r="F73" s="567"/>
      <c r="G73" s="567"/>
      <c r="H73" s="568"/>
      <c r="I73" s="531">
        <v>289</v>
      </c>
      <c r="J73" s="567"/>
      <c r="K73" s="536">
        <v>289</v>
      </c>
    </row>
    <row r="74" spans="1:11">
      <c r="A74" s="897"/>
      <c r="B74" s="519" t="s">
        <v>2673</v>
      </c>
      <c r="C74" s="531">
        <v>17451</v>
      </c>
      <c r="D74" s="567"/>
      <c r="E74" s="536">
        <v>17451</v>
      </c>
      <c r="F74" s="567"/>
      <c r="G74" s="567"/>
      <c r="H74" s="568"/>
      <c r="I74" s="531">
        <v>17451</v>
      </c>
      <c r="J74" s="567"/>
      <c r="K74" s="536">
        <v>17451</v>
      </c>
    </row>
    <row r="75" spans="1:11">
      <c r="A75" s="897"/>
      <c r="B75" s="519" t="s">
        <v>2701</v>
      </c>
      <c r="C75" s="531">
        <v>180</v>
      </c>
      <c r="D75" s="531">
        <v>0</v>
      </c>
      <c r="E75" s="536">
        <v>180</v>
      </c>
      <c r="F75" s="567"/>
      <c r="G75" s="567"/>
      <c r="H75" s="568"/>
      <c r="I75" s="531">
        <v>180</v>
      </c>
      <c r="J75" s="531">
        <v>0</v>
      </c>
      <c r="K75" s="536">
        <v>180</v>
      </c>
    </row>
    <row r="76" spans="1:11">
      <c r="A76" s="897"/>
      <c r="B76" s="519" t="s">
        <v>2702</v>
      </c>
      <c r="C76" s="531">
        <v>31620</v>
      </c>
      <c r="D76" s="531">
        <v>397</v>
      </c>
      <c r="E76" s="536">
        <v>32017</v>
      </c>
      <c r="F76" s="531">
        <v>274</v>
      </c>
      <c r="G76" s="567"/>
      <c r="H76" s="536">
        <v>274</v>
      </c>
      <c r="I76" s="531">
        <v>31894</v>
      </c>
      <c r="J76" s="531">
        <v>397</v>
      </c>
      <c r="K76" s="536">
        <v>32291</v>
      </c>
    </row>
    <row r="77" spans="1:11">
      <c r="A77" s="897"/>
      <c r="B77" s="519" t="s">
        <v>2703</v>
      </c>
      <c r="C77" s="531">
        <v>9137</v>
      </c>
      <c r="D77" s="567"/>
      <c r="E77" s="536">
        <v>9137</v>
      </c>
      <c r="F77" s="567"/>
      <c r="G77" s="567"/>
      <c r="H77" s="568"/>
      <c r="I77" s="531">
        <v>9137</v>
      </c>
      <c r="J77" s="567"/>
      <c r="K77" s="536">
        <v>9137</v>
      </c>
    </row>
    <row r="78" spans="1:11">
      <c r="A78" s="897"/>
      <c r="B78" s="519" t="s">
        <v>2668</v>
      </c>
      <c r="C78" s="531">
        <v>273741</v>
      </c>
      <c r="D78" s="531">
        <v>60331</v>
      </c>
      <c r="E78" s="536">
        <v>334072</v>
      </c>
      <c r="F78" s="531">
        <v>31294</v>
      </c>
      <c r="G78" s="531">
        <v>107782</v>
      </c>
      <c r="H78" s="536">
        <v>139075</v>
      </c>
      <c r="I78" s="531">
        <v>305034</v>
      </c>
      <c r="J78" s="531">
        <v>168113</v>
      </c>
      <c r="K78" s="536">
        <v>473147</v>
      </c>
    </row>
    <row r="79" spans="1:11">
      <c r="A79" s="897"/>
      <c r="B79" s="519" t="s">
        <v>2685</v>
      </c>
      <c r="C79" s="531">
        <v>47708</v>
      </c>
      <c r="D79" s="531">
        <v>23345</v>
      </c>
      <c r="E79" s="536">
        <v>71053</v>
      </c>
      <c r="F79" s="531">
        <v>5075</v>
      </c>
      <c r="G79" s="531">
        <v>12211</v>
      </c>
      <c r="H79" s="536">
        <v>17286</v>
      </c>
      <c r="I79" s="531">
        <v>52784</v>
      </c>
      <c r="J79" s="531">
        <v>35556</v>
      </c>
      <c r="K79" s="536">
        <v>88340</v>
      </c>
    </row>
    <row r="80" spans="1:11">
      <c r="A80" s="897"/>
      <c r="B80" s="519" t="s">
        <v>2704</v>
      </c>
      <c r="C80" s="531">
        <v>52484</v>
      </c>
      <c r="D80" s="531">
        <v>3455</v>
      </c>
      <c r="E80" s="536">
        <v>55939</v>
      </c>
      <c r="F80" s="531">
        <v>18788</v>
      </c>
      <c r="G80" s="531">
        <v>1057</v>
      </c>
      <c r="H80" s="536">
        <v>19845</v>
      </c>
      <c r="I80" s="531">
        <v>71272</v>
      </c>
      <c r="J80" s="531">
        <v>4512</v>
      </c>
      <c r="K80" s="536">
        <v>75784</v>
      </c>
    </row>
    <row r="81" spans="1:11" ht="24">
      <c r="A81" s="897"/>
      <c r="B81" s="519" t="s">
        <v>2705</v>
      </c>
      <c r="C81" s="531">
        <v>971</v>
      </c>
      <c r="D81" s="531">
        <v>39288</v>
      </c>
      <c r="E81" s="536">
        <v>40259</v>
      </c>
      <c r="F81" s="567"/>
      <c r="G81" s="567"/>
      <c r="H81" s="568"/>
      <c r="I81" s="531">
        <v>971</v>
      </c>
      <c r="J81" s="531">
        <v>39288</v>
      </c>
      <c r="K81" s="536">
        <v>40259</v>
      </c>
    </row>
    <row r="82" spans="1:11">
      <c r="A82" s="897"/>
      <c r="B82" s="519" t="s">
        <v>2706</v>
      </c>
      <c r="C82" s="531">
        <v>631</v>
      </c>
      <c r="D82" s="531">
        <v>339</v>
      </c>
      <c r="E82" s="536">
        <v>971</v>
      </c>
      <c r="F82" s="531">
        <v>134</v>
      </c>
      <c r="G82" s="531">
        <v>134</v>
      </c>
      <c r="H82" s="536">
        <v>267</v>
      </c>
      <c r="I82" s="531">
        <v>765</v>
      </c>
      <c r="J82" s="531">
        <v>473</v>
      </c>
      <c r="K82" s="536">
        <v>1238</v>
      </c>
    </row>
    <row r="83" spans="1:11">
      <c r="A83" s="897"/>
      <c r="B83" s="519" t="s">
        <v>2686</v>
      </c>
      <c r="C83" s="531">
        <v>2587</v>
      </c>
      <c r="D83" s="567"/>
      <c r="E83" s="536">
        <v>2587</v>
      </c>
      <c r="F83" s="567"/>
      <c r="G83" s="567"/>
      <c r="H83" s="568"/>
      <c r="I83" s="531">
        <v>2587</v>
      </c>
      <c r="J83" s="567"/>
      <c r="K83" s="536">
        <v>2587</v>
      </c>
    </row>
    <row r="84" spans="1:11">
      <c r="A84" s="897"/>
      <c r="B84" s="519" t="s">
        <v>2707</v>
      </c>
      <c r="C84" s="531">
        <v>346</v>
      </c>
      <c r="D84" s="531">
        <v>21</v>
      </c>
      <c r="E84" s="536">
        <v>366</v>
      </c>
      <c r="F84" s="531">
        <v>221</v>
      </c>
      <c r="G84" s="567"/>
      <c r="H84" s="536">
        <v>221</v>
      </c>
      <c r="I84" s="531">
        <v>567</v>
      </c>
      <c r="J84" s="531">
        <v>21</v>
      </c>
      <c r="K84" s="536">
        <v>588</v>
      </c>
    </row>
    <row r="85" spans="1:11">
      <c r="A85" s="897"/>
      <c r="B85" s="519" t="s">
        <v>2708</v>
      </c>
      <c r="C85" s="531">
        <v>4348</v>
      </c>
      <c r="D85" s="531">
        <v>24630</v>
      </c>
      <c r="E85" s="536">
        <v>28979</v>
      </c>
      <c r="F85" s="567"/>
      <c r="G85" s="567"/>
      <c r="H85" s="568"/>
      <c r="I85" s="531">
        <v>4348</v>
      </c>
      <c r="J85" s="531">
        <v>24630</v>
      </c>
      <c r="K85" s="536">
        <v>28979</v>
      </c>
    </row>
    <row r="86" spans="1:11">
      <c r="A86" s="897"/>
      <c r="B86" s="519" t="s">
        <v>2709</v>
      </c>
      <c r="C86" s="531">
        <v>25</v>
      </c>
      <c r="D86" s="531">
        <v>27</v>
      </c>
      <c r="E86" s="536">
        <v>52</v>
      </c>
      <c r="F86" s="531">
        <v>21</v>
      </c>
      <c r="G86" s="531">
        <v>21</v>
      </c>
      <c r="H86" s="536">
        <v>43</v>
      </c>
      <c r="I86" s="531">
        <v>46</v>
      </c>
      <c r="J86" s="531">
        <v>48</v>
      </c>
      <c r="K86" s="536">
        <v>94</v>
      </c>
    </row>
    <row r="87" spans="1:11">
      <c r="A87" s="897"/>
      <c r="B87" s="519" t="s">
        <v>2710</v>
      </c>
      <c r="C87" s="531">
        <v>2154</v>
      </c>
      <c r="D87" s="567"/>
      <c r="E87" s="536">
        <v>2154</v>
      </c>
      <c r="F87" s="567"/>
      <c r="G87" s="567"/>
      <c r="H87" s="568"/>
      <c r="I87" s="531">
        <v>2154</v>
      </c>
      <c r="J87" s="567"/>
      <c r="K87" s="536">
        <v>2154</v>
      </c>
    </row>
    <row r="88" spans="1:11">
      <c r="A88" s="897"/>
      <c r="B88" s="519" t="s">
        <v>2746</v>
      </c>
      <c r="C88" s="531">
        <v>3</v>
      </c>
      <c r="D88" s="567"/>
      <c r="E88" s="536">
        <v>3</v>
      </c>
      <c r="F88" s="567"/>
      <c r="G88" s="567"/>
      <c r="H88" s="568"/>
      <c r="I88" s="531">
        <v>3</v>
      </c>
      <c r="J88" s="567"/>
      <c r="K88" s="536">
        <v>3</v>
      </c>
    </row>
    <row r="89" spans="1:11">
      <c r="A89" s="897"/>
      <c r="B89" s="519" t="s">
        <v>2747</v>
      </c>
      <c r="C89" s="531">
        <v>213</v>
      </c>
      <c r="D89" s="567"/>
      <c r="E89" s="536">
        <v>213</v>
      </c>
      <c r="F89" s="567"/>
      <c r="G89" s="567"/>
      <c r="H89" s="568"/>
      <c r="I89" s="531">
        <v>213</v>
      </c>
      <c r="J89" s="567"/>
      <c r="K89" s="536">
        <v>213</v>
      </c>
    </row>
    <row r="90" spans="1:11">
      <c r="A90" s="897"/>
      <c r="B90" s="519" t="s">
        <v>2711</v>
      </c>
      <c r="C90" s="531">
        <v>12255</v>
      </c>
      <c r="D90" s="531">
        <v>5</v>
      </c>
      <c r="E90" s="536">
        <v>12260</v>
      </c>
      <c r="F90" s="531">
        <v>213</v>
      </c>
      <c r="G90" s="567"/>
      <c r="H90" s="536">
        <v>213</v>
      </c>
      <c r="I90" s="531">
        <v>12468</v>
      </c>
      <c r="J90" s="531">
        <v>5</v>
      </c>
      <c r="K90" s="536">
        <v>12473</v>
      </c>
    </row>
    <row r="91" spans="1:11">
      <c r="A91" s="897"/>
      <c r="B91" s="519" t="s">
        <v>2712</v>
      </c>
      <c r="C91" s="531">
        <v>1317</v>
      </c>
      <c r="D91" s="531">
        <v>830</v>
      </c>
      <c r="E91" s="536">
        <v>2147</v>
      </c>
      <c r="F91" s="531">
        <v>22</v>
      </c>
      <c r="G91" s="531">
        <v>99</v>
      </c>
      <c r="H91" s="536">
        <v>121</v>
      </c>
      <c r="I91" s="531">
        <v>1339</v>
      </c>
      <c r="J91" s="531">
        <v>929</v>
      </c>
      <c r="K91" s="536">
        <v>2268</v>
      </c>
    </row>
    <row r="92" spans="1:11" ht="24">
      <c r="A92" s="897"/>
      <c r="B92" s="519" t="s">
        <v>2713</v>
      </c>
      <c r="C92" s="531">
        <v>42</v>
      </c>
      <c r="D92" s="531">
        <v>3</v>
      </c>
      <c r="E92" s="536">
        <v>45</v>
      </c>
      <c r="F92" s="531">
        <v>146</v>
      </c>
      <c r="G92" s="567"/>
      <c r="H92" s="536">
        <v>146</v>
      </c>
      <c r="I92" s="531">
        <v>188</v>
      </c>
      <c r="J92" s="531">
        <v>3</v>
      </c>
      <c r="K92" s="536">
        <v>190</v>
      </c>
    </row>
    <row r="93" spans="1:11">
      <c r="A93" s="897"/>
      <c r="B93" s="519" t="s">
        <v>2688</v>
      </c>
      <c r="C93" s="531">
        <v>353</v>
      </c>
      <c r="D93" s="531">
        <v>209</v>
      </c>
      <c r="E93" s="536">
        <v>562</v>
      </c>
      <c r="F93" s="531">
        <v>117</v>
      </c>
      <c r="G93" s="567"/>
      <c r="H93" s="536">
        <v>117</v>
      </c>
      <c r="I93" s="531">
        <v>470</v>
      </c>
      <c r="J93" s="531">
        <v>209</v>
      </c>
      <c r="K93" s="536">
        <v>679</v>
      </c>
    </row>
    <row r="94" spans="1:11">
      <c r="A94" s="897"/>
      <c r="B94" s="519" t="s">
        <v>2714</v>
      </c>
      <c r="C94" s="531">
        <v>2357</v>
      </c>
      <c r="D94" s="531">
        <v>720</v>
      </c>
      <c r="E94" s="536">
        <v>3077</v>
      </c>
      <c r="F94" s="567"/>
      <c r="G94" s="567"/>
      <c r="H94" s="568"/>
      <c r="I94" s="531">
        <v>2357</v>
      </c>
      <c r="J94" s="531">
        <v>720</v>
      </c>
      <c r="K94" s="536">
        <v>3077</v>
      </c>
    </row>
    <row r="95" spans="1:11">
      <c r="A95" s="897"/>
      <c r="B95" s="519" t="s">
        <v>2669</v>
      </c>
      <c r="C95" s="531">
        <v>1</v>
      </c>
      <c r="D95" s="567"/>
      <c r="E95" s="536">
        <v>1</v>
      </c>
      <c r="F95" s="567"/>
      <c r="G95" s="531">
        <v>7</v>
      </c>
      <c r="H95" s="536">
        <v>7</v>
      </c>
      <c r="I95" s="531">
        <v>1</v>
      </c>
      <c r="J95" s="531">
        <v>7</v>
      </c>
      <c r="K95" s="536">
        <v>8</v>
      </c>
    </row>
    <row r="96" spans="1:11">
      <c r="A96" s="897"/>
      <c r="B96" s="519" t="s">
        <v>2715</v>
      </c>
      <c r="C96" s="531">
        <v>35</v>
      </c>
      <c r="D96" s="567"/>
      <c r="E96" s="536">
        <v>35</v>
      </c>
      <c r="F96" s="567"/>
      <c r="G96" s="567"/>
      <c r="H96" s="568"/>
      <c r="I96" s="531">
        <v>35</v>
      </c>
      <c r="J96" s="567"/>
      <c r="K96" s="536">
        <v>35</v>
      </c>
    </row>
    <row r="97" spans="1:11">
      <c r="A97" s="897"/>
      <c r="B97" s="519" t="s">
        <v>2716</v>
      </c>
      <c r="C97" s="531">
        <v>10131</v>
      </c>
      <c r="D97" s="531">
        <v>121</v>
      </c>
      <c r="E97" s="536">
        <v>10251</v>
      </c>
      <c r="F97" s="531">
        <v>23</v>
      </c>
      <c r="G97" s="531">
        <v>51</v>
      </c>
      <c r="H97" s="536">
        <v>74</v>
      </c>
      <c r="I97" s="531">
        <v>10153</v>
      </c>
      <c r="J97" s="531">
        <v>172</v>
      </c>
      <c r="K97" s="536">
        <v>10326</v>
      </c>
    </row>
    <row r="98" spans="1:11">
      <c r="A98" s="897"/>
      <c r="B98" s="519" t="s">
        <v>2752</v>
      </c>
      <c r="C98" s="531">
        <v>4</v>
      </c>
      <c r="D98" s="531">
        <v>4</v>
      </c>
      <c r="E98" s="536">
        <v>7</v>
      </c>
      <c r="F98" s="567"/>
      <c r="G98" s="567"/>
      <c r="H98" s="568"/>
      <c r="I98" s="531">
        <v>4</v>
      </c>
      <c r="J98" s="531">
        <v>4</v>
      </c>
      <c r="K98" s="536">
        <v>7</v>
      </c>
    </row>
    <row r="99" spans="1:11">
      <c r="A99" s="897"/>
      <c r="B99" s="519" t="s">
        <v>2717</v>
      </c>
      <c r="C99" s="531">
        <v>2999</v>
      </c>
      <c r="D99" s="531">
        <v>1974</v>
      </c>
      <c r="E99" s="536">
        <v>4973</v>
      </c>
      <c r="F99" s="567"/>
      <c r="G99" s="567"/>
      <c r="H99" s="568"/>
      <c r="I99" s="531">
        <v>2999</v>
      </c>
      <c r="J99" s="531">
        <v>1974</v>
      </c>
      <c r="K99" s="536">
        <v>4973</v>
      </c>
    </row>
    <row r="100" spans="1:11">
      <c r="A100" s="897"/>
      <c r="B100" s="519" t="s">
        <v>2718</v>
      </c>
      <c r="C100" s="531">
        <v>106257</v>
      </c>
      <c r="D100" s="531">
        <v>49513</v>
      </c>
      <c r="E100" s="536">
        <v>155770</v>
      </c>
      <c r="F100" s="567"/>
      <c r="G100" s="567"/>
      <c r="H100" s="568"/>
      <c r="I100" s="531">
        <v>106257</v>
      </c>
      <c r="J100" s="531">
        <v>49513</v>
      </c>
      <c r="K100" s="536">
        <v>155770</v>
      </c>
    </row>
    <row r="101" spans="1:11">
      <c r="A101" s="897"/>
      <c r="B101" s="519" t="s">
        <v>2719</v>
      </c>
      <c r="C101" s="531">
        <v>75515</v>
      </c>
      <c r="D101" s="531">
        <v>21354</v>
      </c>
      <c r="E101" s="536">
        <v>96869</v>
      </c>
      <c r="F101" s="531">
        <v>24274</v>
      </c>
      <c r="G101" s="531">
        <v>4789</v>
      </c>
      <c r="H101" s="536">
        <v>29063</v>
      </c>
      <c r="I101" s="531">
        <v>99789</v>
      </c>
      <c r="J101" s="531">
        <v>26143</v>
      </c>
      <c r="K101" s="536">
        <v>125932</v>
      </c>
    </row>
    <row r="102" spans="1:11">
      <c r="A102" s="897"/>
      <c r="B102" s="519" t="s">
        <v>2689</v>
      </c>
      <c r="C102" s="531">
        <v>1793</v>
      </c>
      <c r="D102" s="567"/>
      <c r="E102" s="536">
        <v>1793</v>
      </c>
      <c r="F102" s="567"/>
      <c r="G102" s="567"/>
      <c r="H102" s="568"/>
      <c r="I102" s="531">
        <v>1793</v>
      </c>
      <c r="J102" s="567"/>
      <c r="K102" s="536">
        <v>1793</v>
      </c>
    </row>
    <row r="103" spans="1:11">
      <c r="A103" s="897"/>
      <c r="B103" s="519" t="s">
        <v>2721</v>
      </c>
      <c r="C103" s="531">
        <v>2709</v>
      </c>
      <c r="D103" s="567"/>
      <c r="E103" s="536">
        <v>2709</v>
      </c>
      <c r="F103" s="567"/>
      <c r="G103" s="567"/>
      <c r="H103" s="568"/>
      <c r="I103" s="531">
        <v>2709</v>
      </c>
      <c r="J103" s="567"/>
      <c r="K103" s="536">
        <v>2709</v>
      </c>
    </row>
    <row r="104" spans="1:11">
      <c r="A104" s="897"/>
      <c r="B104" s="519" t="s">
        <v>2690</v>
      </c>
      <c r="C104" s="531">
        <v>958</v>
      </c>
      <c r="D104" s="567"/>
      <c r="E104" s="536">
        <v>958</v>
      </c>
      <c r="F104" s="531">
        <v>463</v>
      </c>
      <c r="G104" s="567"/>
      <c r="H104" s="536">
        <v>463</v>
      </c>
      <c r="I104" s="531">
        <v>1421</v>
      </c>
      <c r="J104" s="567"/>
      <c r="K104" s="536">
        <v>1421</v>
      </c>
    </row>
    <row r="105" spans="1:11">
      <c r="A105" s="897"/>
      <c r="B105" s="519" t="s">
        <v>2692</v>
      </c>
      <c r="C105" s="531">
        <v>0</v>
      </c>
      <c r="D105" s="567"/>
      <c r="E105" s="536">
        <v>0</v>
      </c>
      <c r="F105" s="567"/>
      <c r="G105" s="567"/>
      <c r="H105" s="568"/>
      <c r="I105" s="531">
        <v>0</v>
      </c>
      <c r="J105" s="567"/>
      <c r="K105" s="536">
        <v>0</v>
      </c>
    </row>
    <row r="106" spans="1:11">
      <c r="A106" s="897"/>
      <c r="B106" s="519" t="s">
        <v>2722</v>
      </c>
      <c r="C106" s="531">
        <v>782</v>
      </c>
      <c r="D106" s="531">
        <v>1</v>
      </c>
      <c r="E106" s="536">
        <v>783</v>
      </c>
      <c r="F106" s="567"/>
      <c r="G106" s="567"/>
      <c r="H106" s="568"/>
      <c r="I106" s="531">
        <v>782</v>
      </c>
      <c r="J106" s="531">
        <v>1</v>
      </c>
      <c r="K106" s="536">
        <v>783</v>
      </c>
    </row>
    <row r="107" spans="1:11">
      <c r="A107" s="897"/>
      <c r="B107" s="519" t="s">
        <v>2753</v>
      </c>
      <c r="C107" s="531">
        <v>270</v>
      </c>
      <c r="D107" s="567"/>
      <c r="E107" s="536">
        <v>270</v>
      </c>
      <c r="F107" s="567"/>
      <c r="G107" s="567"/>
      <c r="H107" s="568"/>
      <c r="I107" s="531">
        <v>270</v>
      </c>
      <c r="J107" s="567"/>
      <c r="K107" s="536">
        <v>270</v>
      </c>
    </row>
    <row r="108" spans="1:11">
      <c r="A108" s="897"/>
      <c r="B108" s="519" t="s">
        <v>2723</v>
      </c>
      <c r="C108" s="531">
        <v>3387</v>
      </c>
      <c r="D108" s="531">
        <v>4923</v>
      </c>
      <c r="E108" s="536">
        <v>8311</v>
      </c>
      <c r="F108" s="567"/>
      <c r="G108" s="567"/>
      <c r="H108" s="568"/>
      <c r="I108" s="531">
        <v>3387</v>
      </c>
      <c r="J108" s="531">
        <v>4923</v>
      </c>
      <c r="K108" s="536">
        <v>8311</v>
      </c>
    </row>
    <row r="109" spans="1:11">
      <c r="A109" s="897"/>
      <c r="B109" s="519" t="s">
        <v>2724</v>
      </c>
      <c r="C109" s="531">
        <v>1100</v>
      </c>
      <c r="D109" s="531">
        <v>51</v>
      </c>
      <c r="E109" s="536">
        <v>1152</v>
      </c>
      <c r="F109" s="531">
        <v>248</v>
      </c>
      <c r="G109" s="567"/>
      <c r="H109" s="536">
        <v>248</v>
      </c>
      <c r="I109" s="531">
        <v>1348</v>
      </c>
      <c r="J109" s="531">
        <v>51</v>
      </c>
      <c r="K109" s="536">
        <v>1399</v>
      </c>
    </row>
    <row r="110" spans="1:11">
      <c r="A110" s="897"/>
      <c r="B110" s="519" t="s">
        <v>2693</v>
      </c>
      <c r="C110" s="531">
        <v>110</v>
      </c>
      <c r="D110" s="531">
        <v>13089</v>
      </c>
      <c r="E110" s="536">
        <v>13199</v>
      </c>
      <c r="F110" s="531">
        <v>36</v>
      </c>
      <c r="G110" s="567"/>
      <c r="H110" s="536">
        <v>36</v>
      </c>
      <c r="I110" s="531">
        <v>146</v>
      </c>
      <c r="J110" s="531">
        <v>13089</v>
      </c>
      <c r="K110" s="536">
        <v>13235</v>
      </c>
    </row>
    <row r="111" spans="1:11">
      <c r="A111" s="897"/>
      <c r="B111" s="519" t="s">
        <v>2725</v>
      </c>
      <c r="C111" s="531">
        <v>8499</v>
      </c>
      <c r="D111" s="531">
        <v>69</v>
      </c>
      <c r="E111" s="536">
        <v>8568</v>
      </c>
      <c r="F111" s="531">
        <v>877</v>
      </c>
      <c r="G111" s="567"/>
      <c r="H111" s="536">
        <v>877</v>
      </c>
      <c r="I111" s="531">
        <v>9376</v>
      </c>
      <c r="J111" s="531">
        <v>69</v>
      </c>
      <c r="K111" s="536">
        <v>9445</v>
      </c>
    </row>
    <row r="112" spans="1:11">
      <c r="A112" s="897"/>
      <c r="B112" s="519" t="s">
        <v>2726</v>
      </c>
      <c r="C112" s="531">
        <v>1417</v>
      </c>
      <c r="D112" s="531">
        <v>126</v>
      </c>
      <c r="E112" s="536">
        <v>1542</v>
      </c>
      <c r="F112" s="531">
        <v>285</v>
      </c>
      <c r="G112" s="567"/>
      <c r="H112" s="536">
        <v>285</v>
      </c>
      <c r="I112" s="531">
        <v>1701</v>
      </c>
      <c r="J112" s="531">
        <v>126</v>
      </c>
      <c r="K112" s="536">
        <v>1827</v>
      </c>
    </row>
    <row r="113" spans="1:11">
      <c r="A113" s="897"/>
      <c r="B113" s="519" t="s">
        <v>2749</v>
      </c>
      <c r="C113" s="531">
        <v>2</v>
      </c>
      <c r="D113" s="567"/>
      <c r="E113" s="536">
        <v>2</v>
      </c>
      <c r="F113" s="567"/>
      <c r="G113" s="567"/>
      <c r="H113" s="568"/>
      <c r="I113" s="531">
        <v>2</v>
      </c>
      <c r="J113" s="567"/>
      <c r="K113" s="536">
        <v>2</v>
      </c>
    </row>
    <row r="114" spans="1:11">
      <c r="A114" s="897"/>
      <c r="B114" s="519" t="s">
        <v>2694</v>
      </c>
      <c r="C114" s="531">
        <v>598</v>
      </c>
      <c r="D114" s="531">
        <v>232</v>
      </c>
      <c r="E114" s="536">
        <v>829</v>
      </c>
      <c r="F114" s="567"/>
      <c r="G114" s="567"/>
      <c r="H114" s="568"/>
      <c r="I114" s="531">
        <v>598</v>
      </c>
      <c r="J114" s="531">
        <v>232</v>
      </c>
      <c r="K114" s="536">
        <v>829</v>
      </c>
    </row>
    <row r="115" spans="1:11">
      <c r="A115" s="897"/>
      <c r="B115" s="519" t="s">
        <v>2670</v>
      </c>
      <c r="C115" s="531">
        <v>9998</v>
      </c>
      <c r="D115" s="531">
        <v>321</v>
      </c>
      <c r="E115" s="536">
        <v>10319</v>
      </c>
      <c r="F115" s="531">
        <v>65370</v>
      </c>
      <c r="G115" s="567"/>
      <c r="H115" s="536">
        <v>65370</v>
      </c>
      <c r="I115" s="531">
        <v>75368</v>
      </c>
      <c r="J115" s="531">
        <v>321</v>
      </c>
      <c r="K115" s="536">
        <v>75689</v>
      </c>
    </row>
    <row r="116" spans="1:11">
      <c r="A116" s="897"/>
      <c r="B116" s="519" t="s">
        <v>2727</v>
      </c>
      <c r="C116" s="531">
        <v>8</v>
      </c>
      <c r="D116" s="531">
        <v>60089</v>
      </c>
      <c r="E116" s="536">
        <v>60097</v>
      </c>
      <c r="F116" s="567"/>
      <c r="G116" s="567"/>
      <c r="H116" s="568"/>
      <c r="I116" s="531">
        <v>8</v>
      </c>
      <c r="J116" s="531">
        <v>60089</v>
      </c>
      <c r="K116" s="536">
        <v>60097</v>
      </c>
    </row>
    <row r="117" spans="1:11">
      <c r="A117" s="897"/>
      <c r="B117" s="519" t="s">
        <v>2728</v>
      </c>
      <c r="C117" s="531">
        <v>6704</v>
      </c>
      <c r="D117" s="531">
        <v>1</v>
      </c>
      <c r="E117" s="536">
        <v>6706</v>
      </c>
      <c r="F117" s="567"/>
      <c r="G117" s="567"/>
      <c r="H117" s="568"/>
      <c r="I117" s="531">
        <v>6704</v>
      </c>
      <c r="J117" s="531">
        <v>1</v>
      </c>
      <c r="K117" s="536">
        <v>6706</v>
      </c>
    </row>
    <row r="118" spans="1:11">
      <c r="A118" s="897"/>
      <c r="B118" s="519" t="s">
        <v>2729</v>
      </c>
      <c r="C118" s="531">
        <v>232</v>
      </c>
      <c r="D118" s="531">
        <v>12</v>
      </c>
      <c r="E118" s="536">
        <v>244</v>
      </c>
      <c r="F118" s="567"/>
      <c r="G118" s="567"/>
      <c r="H118" s="568"/>
      <c r="I118" s="531">
        <v>232</v>
      </c>
      <c r="J118" s="531">
        <v>12</v>
      </c>
      <c r="K118" s="536">
        <v>244</v>
      </c>
    </row>
    <row r="119" spans="1:11">
      <c r="A119" s="897"/>
      <c r="B119" s="519" t="s">
        <v>2671</v>
      </c>
      <c r="C119" s="531">
        <v>23</v>
      </c>
      <c r="D119" s="567"/>
      <c r="E119" s="536">
        <v>23</v>
      </c>
      <c r="F119" s="567"/>
      <c r="G119" s="567"/>
      <c r="H119" s="568"/>
      <c r="I119" s="531">
        <v>23</v>
      </c>
      <c r="J119" s="567"/>
      <c r="K119" s="536">
        <v>23</v>
      </c>
    </row>
    <row r="120" spans="1:11">
      <c r="A120" s="897"/>
      <c r="B120" s="519" t="s">
        <v>2730</v>
      </c>
      <c r="C120" s="531">
        <v>3502</v>
      </c>
      <c r="D120" s="531">
        <v>2149</v>
      </c>
      <c r="E120" s="536">
        <v>5651</v>
      </c>
      <c r="F120" s="567"/>
      <c r="G120" s="567"/>
      <c r="H120" s="568"/>
      <c r="I120" s="531">
        <v>3502</v>
      </c>
      <c r="J120" s="531">
        <v>2149</v>
      </c>
      <c r="K120" s="536">
        <v>5651</v>
      </c>
    </row>
    <row r="121" spans="1:11">
      <c r="A121" s="897"/>
      <c r="B121" s="537"/>
      <c r="C121" s="536">
        <v>736934</v>
      </c>
      <c r="D121" s="536">
        <v>396684</v>
      </c>
      <c r="E121" s="536">
        <v>1133618</v>
      </c>
      <c r="F121" s="536">
        <v>151353</v>
      </c>
      <c r="G121" s="536">
        <v>131601</v>
      </c>
      <c r="H121" s="536">
        <v>282954</v>
      </c>
      <c r="I121" s="536">
        <v>888287</v>
      </c>
      <c r="J121" s="536">
        <v>528285</v>
      </c>
      <c r="K121" s="536">
        <v>1416572</v>
      </c>
    </row>
    <row r="122" spans="1:11">
      <c r="A122" s="526" t="s">
        <v>452</v>
      </c>
      <c r="B122" s="537"/>
      <c r="C122" s="536">
        <v>4197607</v>
      </c>
      <c r="D122" s="536">
        <v>1252524</v>
      </c>
      <c r="E122" s="536">
        <v>5450130</v>
      </c>
      <c r="F122" s="536">
        <v>6316868</v>
      </c>
      <c r="G122" s="536">
        <v>14984398</v>
      </c>
      <c r="H122" s="536">
        <v>21301267</v>
      </c>
      <c r="I122" s="536">
        <v>10514475</v>
      </c>
      <c r="J122" s="536">
        <v>16236922</v>
      </c>
      <c r="K122" s="536">
        <v>26751397</v>
      </c>
    </row>
  </sheetData>
  <mergeCells count="8">
    <mergeCell ref="A37:A44"/>
    <mergeCell ref="A45:A52"/>
    <mergeCell ref="A53:A121"/>
    <mergeCell ref="A5:B5"/>
    <mergeCell ref="C5:E5"/>
    <mergeCell ref="F5:H5"/>
    <mergeCell ref="I5:K5"/>
    <mergeCell ref="A7:A36"/>
  </mergeCells>
  <pageMargins left="0.7" right="0.196527777777778" top="3.9583333333333297E-2" bottom="3.9583333333333297E-2" header="0.511811023622047" footer="0.511811023622047"/>
  <pageSetup paperSize="9" scale="99" orientation="landscape" horizontalDpi="300" verticalDpi="30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00B050"/>
  </sheetPr>
  <dimension ref="A1:M141"/>
  <sheetViews>
    <sheetView topLeftCell="A106" zoomScale="90" zoomScaleNormal="90" workbookViewId="0">
      <selection activeCell="B37" sqref="B37"/>
    </sheetView>
  </sheetViews>
  <sheetFormatPr baseColWidth="10" defaultColWidth="11.42578125" defaultRowHeight="15"/>
  <cols>
    <col min="1" max="1" width="32.28515625" style="507" customWidth="1"/>
    <col min="2" max="2" width="34" style="507" customWidth="1"/>
    <col min="3" max="3" width="13" style="507" customWidth="1"/>
    <col min="4" max="4" width="15.7109375" style="507" customWidth="1"/>
    <col min="5" max="5" width="12.42578125" style="507" customWidth="1"/>
    <col min="6" max="6" width="13" style="507" customWidth="1"/>
    <col min="7" max="7" width="15.7109375" style="507" customWidth="1"/>
    <col min="8" max="8" width="12.42578125" style="507" customWidth="1"/>
    <col min="9" max="9" width="13" style="507" customWidth="1"/>
    <col min="10" max="10" width="15.7109375" style="507" customWidth="1"/>
    <col min="11" max="11" width="12.42578125" style="507" customWidth="1"/>
    <col min="12" max="16384" width="11.42578125" style="507"/>
  </cols>
  <sheetData>
    <row r="1" spans="1:11" s="20" customFormat="1" ht="89.65" customHeight="1"/>
    <row r="2" spans="1:11" ht="15.75">
      <c r="A2" s="512" t="s">
        <v>2754</v>
      </c>
      <c r="B2" s="509"/>
      <c r="C2" s="509"/>
      <c r="D2" s="509"/>
      <c r="E2" s="509"/>
      <c r="F2" s="509"/>
    </row>
    <row r="3" spans="1:11">
      <c r="A3" s="509"/>
      <c r="B3" s="509"/>
      <c r="C3" s="509"/>
      <c r="D3" s="509"/>
      <c r="E3" s="509"/>
      <c r="F3" s="509"/>
    </row>
    <row r="4" spans="1:11">
      <c r="A4" s="20"/>
      <c r="B4" s="20"/>
      <c r="C4" s="20"/>
      <c r="D4" s="20"/>
      <c r="E4" s="20"/>
      <c r="F4" s="20"/>
      <c r="G4" s="20"/>
    </row>
    <row r="5" spans="1:11" ht="15" customHeight="1">
      <c r="A5" s="904" t="s">
        <v>2664</v>
      </c>
      <c r="B5" s="904"/>
      <c r="C5" s="905" t="s">
        <v>2517</v>
      </c>
      <c r="D5" s="905"/>
      <c r="E5" s="905"/>
      <c r="F5" s="905" t="s">
        <v>2518</v>
      </c>
      <c r="G5" s="905"/>
      <c r="H5" s="905"/>
      <c r="I5" s="905" t="s">
        <v>2663</v>
      </c>
      <c r="J5" s="905"/>
      <c r="K5" s="905"/>
    </row>
    <row r="6" spans="1:11" ht="24">
      <c r="A6" s="904"/>
      <c r="B6" s="904"/>
      <c r="C6" s="546" t="s">
        <v>2665</v>
      </c>
      <c r="D6" s="546" t="s">
        <v>2666</v>
      </c>
      <c r="E6" s="546" t="s">
        <v>520</v>
      </c>
      <c r="F6" s="546" t="s">
        <v>2665</v>
      </c>
      <c r="G6" s="546" t="s">
        <v>2666</v>
      </c>
      <c r="H6" s="546" t="s">
        <v>520</v>
      </c>
      <c r="I6" s="546" t="s">
        <v>2665</v>
      </c>
      <c r="J6" s="546" t="s">
        <v>2666</v>
      </c>
      <c r="K6" s="546" t="s">
        <v>520</v>
      </c>
    </row>
    <row r="7" spans="1:11" ht="15" customHeight="1">
      <c r="A7" s="906" t="s">
        <v>2667</v>
      </c>
      <c r="B7" s="569" t="s">
        <v>2675</v>
      </c>
      <c r="C7" s="570">
        <v>43968</v>
      </c>
      <c r="D7" s="570">
        <v>36262</v>
      </c>
      <c r="E7" s="571">
        <v>80230</v>
      </c>
      <c r="F7" s="570">
        <v>90516</v>
      </c>
      <c r="G7" s="570">
        <v>6673</v>
      </c>
      <c r="H7" s="571">
        <v>97189</v>
      </c>
      <c r="I7" s="570">
        <v>134484</v>
      </c>
      <c r="J7" s="570">
        <v>42935</v>
      </c>
      <c r="K7" s="571">
        <v>177419</v>
      </c>
    </row>
    <row r="8" spans="1:11">
      <c r="A8" s="906"/>
      <c r="B8" s="569" t="s">
        <v>2731</v>
      </c>
      <c r="C8" s="570">
        <v>14152</v>
      </c>
      <c r="D8" s="572"/>
      <c r="E8" s="571">
        <v>14152</v>
      </c>
      <c r="F8" s="570">
        <v>100950</v>
      </c>
      <c r="G8" s="570">
        <v>13788</v>
      </c>
      <c r="H8" s="571">
        <v>114738</v>
      </c>
      <c r="I8" s="570">
        <v>115102</v>
      </c>
      <c r="J8" s="570">
        <v>13788</v>
      </c>
      <c r="K8" s="571">
        <v>128889</v>
      </c>
    </row>
    <row r="9" spans="1:11">
      <c r="A9" s="906"/>
      <c r="B9" s="569" t="s">
        <v>2699</v>
      </c>
      <c r="C9" s="570">
        <v>97606</v>
      </c>
      <c r="D9" s="570">
        <v>81976</v>
      </c>
      <c r="E9" s="571">
        <v>179582</v>
      </c>
      <c r="F9" s="570">
        <v>12777</v>
      </c>
      <c r="G9" s="570">
        <v>56903</v>
      </c>
      <c r="H9" s="571">
        <v>69679</v>
      </c>
      <c r="I9" s="570">
        <v>110382</v>
      </c>
      <c r="J9" s="570">
        <v>138879</v>
      </c>
      <c r="K9" s="571">
        <v>249261</v>
      </c>
    </row>
    <row r="10" spans="1:11">
      <c r="A10" s="906"/>
      <c r="B10" s="569" t="s">
        <v>2732</v>
      </c>
      <c r="C10" s="572"/>
      <c r="D10" s="572"/>
      <c r="E10" s="573"/>
      <c r="F10" s="572"/>
      <c r="G10" s="570">
        <v>10527</v>
      </c>
      <c r="H10" s="571">
        <v>10527</v>
      </c>
      <c r="I10" s="572"/>
      <c r="J10" s="570">
        <v>10527</v>
      </c>
      <c r="K10" s="571">
        <v>10527</v>
      </c>
    </row>
    <row r="11" spans="1:11">
      <c r="A11" s="906"/>
      <c r="B11" s="569" t="s">
        <v>2733</v>
      </c>
      <c r="C11" s="572"/>
      <c r="D11" s="570">
        <v>64511</v>
      </c>
      <c r="E11" s="571">
        <v>64511</v>
      </c>
      <c r="F11" s="572"/>
      <c r="G11" s="570">
        <v>9478718</v>
      </c>
      <c r="H11" s="571">
        <v>9478718</v>
      </c>
      <c r="I11" s="572"/>
      <c r="J11" s="570">
        <v>9543229</v>
      </c>
      <c r="K11" s="571">
        <v>9543229</v>
      </c>
    </row>
    <row r="12" spans="1:11">
      <c r="A12" s="906"/>
      <c r="B12" s="569" t="s">
        <v>2734</v>
      </c>
      <c r="C12" s="572"/>
      <c r="D12" s="572"/>
      <c r="E12" s="573"/>
      <c r="F12" s="572"/>
      <c r="G12" s="570">
        <v>18082</v>
      </c>
      <c r="H12" s="571">
        <v>18082</v>
      </c>
      <c r="I12" s="572"/>
      <c r="J12" s="570">
        <v>18082</v>
      </c>
      <c r="K12" s="571">
        <v>18082</v>
      </c>
    </row>
    <row r="13" spans="1:11">
      <c r="A13" s="906"/>
      <c r="B13" s="569" t="s">
        <v>2735</v>
      </c>
      <c r="C13" s="572"/>
      <c r="D13" s="572"/>
      <c r="E13" s="573"/>
      <c r="F13" s="572"/>
      <c r="G13" s="570">
        <v>103931</v>
      </c>
      <c r="H13" s="571">
        <v>103931</v>
      </c>
      <c r="I13" s="572"/>
      <c r="J13" s="570">
        <v>103931</v>
      </c>
      <c r="K13" s="571">
        <v>103931</v>
      </c>
    </row>
    <row r="14" spans="1:11">
      <c r="A14" s="906"/>
      <c r="B14" s="569" t="s">
        <v>2736</v>
      </c>
      <c r="C14" s="570">
        <v>53545</v>
      </c>
      <c r="D14" s="572"/>
      <c r="E14" s="571">
        <v>53545</v>
      </c>
      <c r="F14" s="570">
        <v>610115</v>
      </c>
      <c r="G14" s="572"/>
      <c r="H14" s="571">
        <v>610115</v>
      </c>
      <c r="I14" s="570">
        <v>663660</v>
      </c>
      <c r="J14" s="572"/>
      <c r="K14" s="571">
        <v>663660</v>
      </c>
    </row>
    <row r="15" spans="1:11">
      <c r="A15" s="906"/>
      <c r="B15" s="569" t="s">
        <v>2737</v>
      </c>
      <c r="C15" s="570">
        <v>4267</v>
      </c>
      <c r="D15" s="570">
        <v>30033</v>
      </c>
      <c r="E15" s="571">
        <v>34300</v>
      </c>
      <c r="F15" s="570">
        <v>37558</v>
      </c>
      <c r="G15" s="572"/>
      <c r="H15" s="571">
        <v>37558</v>
      </c>
      <c r="I15" s="570">
        <v>41825</v>
      </c>
      <c r="J15" s="570">
        <v>30033</v>
      </c>
      <c r="K15" s="571">
        <v>71858</v>
      </c>
    </row>
    <row r="16" spans="1:11">
      <c r="A16" s="906"/>
      <c r="B16" s="569" t="s">
        <v>2738</v>
      </c>
      <c r="C16" s="570">
        <v>102934</v>
      </c>
      <c r="D16" s="572"/>
      <c r="E16" s="571">
        <v>102934</v>
      </c>
      <c r="F16" s="570">
        <v>277018</v>
      </c>
      <c r="G16" s="572"/>
      <c r="H16" s="571">
        <v>277018</v>
      </c>
      <c r="I16" s="570">
        <v>379952</v>
      </c>
      <c r="J16" s="572"/>
      <c r="K16" s="571">
        <v>379952</v>
      </c>
    </row>
    <row r="17" spans="1:11">
      <c r="A17" s="906"/>
      <c r="B17" s="569" t="s">
        <v>2739</v>
      </c>
      <c r="C17" s="572"/>
      <c r="D17" s="572"/>
      <c r="E17" s="573"/>
      <c r="F17" s="572"/>
      <c r="G17" s="570">
        <v>16296</v>
      </c>
      <c r="H17" s="571">
        <v>16296</v>
      </c>
      <c r="I17" s="572"/>
      <c r="J17" s="570">
        <v>16296</v>
      </c>
      <c r="K17" s="571">
        <v>16296</v>
      </c>
    </row>
    <row r="18" spans="1:11">
      <c r="A18" s="906"/>
      <c r="B18" s="569" t="s">
        <v>2740</v>
      </c>
      <c r="C18" s="570">
        <v>543</v>
      </c>
      <c r="D18" s="570">
        <v>52682</v>
      </c>
      <c r="E18" s="571">
        <v>53225</v>
      </c>
      <c r="F18" s="570">
        <v>36007</v>
      </c>
      <c r="G18" s="570">
        <v>5157</v>
      </c>
      <c r="H18" s="571">
        <v>41164</v>
      </c>
      <c r="I18" s="570">
        <v>36551</v>
      </c>
      <c r="J18" s="570">
        <v>57839</v>
      </c>
      <c r="K18" s="571">
        <v>94390</v>
      </c>
    </row>
    <row r="19" spans="1:11">
      <c r="A19" s="906"/>
      <c r="B19" s="569" t="s">
        <v>2741</v>
      </c>
      <c r="C19" s="572"/>
      <c r="D19" s="570">
        <v>148722</v>
      </c>
      <c r="E19" s="571">
        <v>148722</v>
      </c>
      <c r="F19" s="572"/>
      <c r="G19" s="570">
        <v>9344</v>
      </c>
      <c r="H19" s="571">
        <v>9344</v>
      </c>
      <c r="I19" s="572"/>
      <c r="J19" s="570">
        <v>158066</v>
      </c>
      <c r="K19" s="571">
        <v>158066</v>
      </c>
    </row>
    <row r="20" spans="1:11">
      <c r="A20" s="906"/>
      <c r="B20" s="569" t="s">
        <v>2742</v>
      </c>
      <c r="C20" s="570">
        <v>889879</v>
      </c>
      <c r="D20" s="570">
        <v>9012</v>
      </c>
      <c r="E20" s="571">
        <v>898891</v>
      </c>
      <c r="F20" s="570">
        <v>443111</v>
      </c>
      <c r="G20" s="570">
        <v>141101</v>
      </c>
      <c r="H20" s="571">
        <v>584211</v>
      </c>
      <c r="I20" s="570">
        <v>1332990</v>
      </c>
      <c r="J20" s="570">
        <v>150113</v>
      </c>
      <c r="K20" s="571">
        <v>1483103</v>
      </c>
    </row>
    <row r="21" spans="1:11">
      <c r="A21" s="906"/>
      <c r="B21" s="569" t="s">
        <v>2743</v>
      </c>
      <c r="C21" s="570">
        <v>916629</v>
      </c>
      <c r="D21" s="570">
        <v>79905</v>
      </c>
      <c r="E21" s="571">
        <v>996534</v>
      </c>
      <c r="F21" s="570">
        <v>1837661</v>
      </c>
      <c r="G21" s="570">
        <v>319559</v>
      </c>
      <c r="H21" s="571">
        <v>2157220</v>
      </c>
      <c r="I21" s="570">
        <v>2754290</v>
      </c>
      <c r="J21" s="570">
        <v>399464</v>
      </c>
      <c r="K21" s="571">
        <v>3153754</v>
      </c>
    </row>
    <row r="22" spans="1:11">
      <c r="A22" s="906"/>
      <c r="B22" s="569" t="s">
        <v>2744</v>
      </c>
      <c r="C22" s="572"/>
      <c r="D22" s="570">
        <v>63500</v>
      </c>
      <c r="E22" s="571">
        <v>63500</v>
      </c>
      <c r="F22" s="570">
        <v>227826</v>
      </c>
      <c r="G22" s="570">
        <v>2289918</v>
      </c>
      <c r="H22" s="571">
        <v>2517744</v>
      </c>
      <c r="I22" s="570">
        <v>227826</v>
      </c>
      <c r="J22" s="570">
        <v>2353418</v>
      </c>
      <c r="K22" s="571">
        <v>2581244</v>
      </c>
    </row>
    <row r="23" spans="1:11">
      <c r="A23" s="906"/>
      <c r="B23" s="569" t="s">
        <v>2700</v>
      </c>
      <c r="C23" s="572"/>
      <c r="D23" s="570">
        <v>4912</v>
      </c>
      <c r="E23" s="571">
        <v>4912</v>
      </c>
      <c r="F23" s="572"/>
      <c r="G23" s="570">
        <v>28415</v>
      </c>
      <c r="H23" s="571">
        <v>28415</v>
      </c>
      <c r="I23" s="572"/>
      <c r="J23" s="570">
        <v>33327</v>
      </c>
      <c r="K23" s="571">
        <v>33327</v>
      </c>
    </row>
    <row r="24" spans="1:11">
      <c r="A24" s="906"/>
      <c r="B24" s="569" t="s">
        <v>2745</v>
      </c>
      <c r="C24" s="570">
        <v>53997</v>
      </c>
      <c r="D24" s="572"/>
      <c r="E24" s="571">
        <v>53997</v>
      </c>
      <c r="F24" s="570">
        <v>199687</v>
      </c>
      <c r="G24" s="572"/>
      <c r="H24" s="571">
        <v>199687</v>
      </c>
      <c r="I24" s="570">
        <v>253684</v>
      </c>
      <c r="J24" s="572"/>
      <c r="K24" s="571">
        <v>253684</v>
      </c>
    </row>
    <row r="25" spans="1:11">
      <c r="A25" s="906"/>
      <c r="B25" s="569" t="s">
        <v>2668</v>
      </c>
      <c r="C25" s="570">
        <v>10792</v>
      </c>
      <c r="D25" s="572"/>
      <c r="E25" s="571">
        <v>10792</v>
      </c>
      <c r="F25" s="572"/>
      <c r="G25" s="570">
        <v>13420</v>
      </c>
      <c r="H25" s="571">
        <v>13420</v>
      </c>
      <c r="I25" s="570">
        <v>10792</v>
      </c>
      <c r="J25" s="570">
        <v>13420</v>
      </c>
      <c r="K25" s="571">
        <v>24212</v>
      </c>
    </row>
    <row r="26" spans="1:11">
      <c r="A26" s="906"/>
      <c r="B26" s="569" t="s">
        <v>2704</v>
      </c>
      <c r="C26" s="570">
        <v>277210</v>
      </c>
      <c r="D26" s="570">
        <v>14158</v>
      </c>
      <c r="E26" s="571">
        <v>291368</v>
      </c>
      <c r="F26" s="570">
        <v>305327</v>
      </c>
      <c r="G26" s="570">
        <v>698519</v>
      </c>
      <c r="H26" s="571">
        <v>1003847</v>
      </c>
      <c r="I26" s="570">
        <v>582537</v>
      </c>
      <c r="J26" s="570">
        <v>712678</v>
      </c>
      <c r="K26" s="571">
        <v>1295215</v>
      </c>
    </row>
    <row r="27" spans="1:11">
      <c r="A27" s="906"/>
      <c r="B27" s="569" t="s">
        <v>2706</v>
      </c>
      <c r="C27" s="570">
        <v>749599</v>
      </c>
      <c r="D27" s="570">
        <v>192958</v>
      </c>
      <c r="E27" s="571">
        <v>942557</v>
      </c>
      <c r="F27" s="570">
        <v>451512</v>
      </c>
      <c r="G27" s="570">
        <v>278995</v>
      </c>
      <c r="H27" s="571">
        <v>730507</v>
      </c>
      <c r="I27" s="570">
        <v>1201111</v>
      </c>
      <c r="J27" s="570">
        <v>471953</v>
      </c>
      <c r="K27" s="571">
        <v>1673064</v>
      </c>
    </row>
    <row r="28" spans="1:11">
      <c r="A28" s="906"/>
      <c r="B28" s="569" t="s">
        <v>2709</v>
      </c>
      <c r="C28" s="572"/>
      <c r="D28" s="570">
        <v>3995</v>
      </c>
      <c r="E28" s="571">
        <v>3995</v>
      </c>
      <c r="F28" s="572"/>
      <c r="G28" s="570">
        <v>37282</v>
      </c>
      <c r="H28" s="571">
        <v>37282</v>
      </c>
      <c r="I28" s="572"/>
      <c r="J28" s="570">
        <v>41277</v>
      </c>
      <c r="K28" s="571">
        <v>41277</v>
      </c>
    </row>
    <row r="29" spans="1:11">
      <c r="A29" s="906"/>
      <c r="B29" s="569" t="s">
        <v>2746</v>
      </c>
      <c r="C29" s="570">
        <v>17700</v>
      </c>
      <c r="D29" s="572"/>
      <c r="E29" s="571">
        <v>17700</v>
      </c>
      <c r="F29" s="570">
        <v>97073</v>
      </c>
      <c r="G29" s="570">
        <v>125400</v>
      </c>
      <c r="H29" s="571">
        <v>222473</v>
      </c>
      <c r="I29" s="570">
        <v>114773</v>
      </c>
      <c r="J29" s="570">
        <v>125400</v>
      </c>
      <c r="K29" s="571">
        <v>240172</v>
      </c>
    </row>
    <row r="30" spans="1:11">
      <c r="A30" s="906"/>
      <c r="B30" s="569" t="s">
        <v>2747</v>
      </c>
      <c r="C30" s="570">
        <v>65719</v>
      </c>
      <c r="D30" s="570">
        <v>46349</v>
      </c>
      <c r="E30" s="571">
        <v>112069</v>
      </c>
      <c r="F30" s="570">
        <v>375424</v>
      </c>
      <c r="G30" s="570">
        <v>283742</v>
      </c>
      <c r="H30" s="571">
        <v>659166</v>
      </c>
      <c r="I30" s="570">
        <v>441143</v>
      </c>
      <c r="J30" s="570">
        <v>330091</v>
      </c>
      <c r="K30" s="571">
        <v>771235</v>
      </c>
    </row>
    <row r="31" spans="1:11">
      <c r="A31" s="906"/>
      <c r="B31" s="569" t="s">
        <v>2669</v>
      </c>
      <c r="C31" s="572"/>
      <c r="D31" s="572"/>
      <c r="E31" s="573"/>
      <c r="F31" s="572"/>
      <c r="G31" s="570">
        <v>201187</v>
      </c>
      <c r="H31" s="571">
        <v>201187</v>
      </c>
      <c r="I31" s="572"/>
      <c r="J31" s="570">
        <v>201187</v>
      </c>
      <c r="K31" s="571">
        <v>201187</v>
      </c>
    </row>
    <row r="32" spans="1:11" ht="24">
      <c r="A32" s="906"/>
      <c r="B32" s="569" t="s">
        <v>2748</v>
      </c>
      <c r="C32" s="570">
        <v>86859</v>
      </c>
      <c r="D32" s="572"/>
      <c r="E32" s="571">
        <v>86859</v>
      </c>
      <c r="F32" s="570">
        <v>9830</v>
      </c>
      <c r="G32" s="572"/>
      <c r="H32" s="571">
        <v>9830</v>
      </c>
      <c r="I32" s="570">
        <v>96689</v>
      </c>
      <c r="J32" s="572"/>
      <c r="K32" s="571">
        <v>96689</v>
      </c>
    </row>
    <row r="33" spans="1:13">
      <c r="A33" s="906"/>
      <c r="B33" s="569" t="s">
        <v>2749</v>
      </c>
      <c r="C33" s="572"/>
      <c r="D33" s="572"/>
      <c r="E33" s="573"/>
      <c r="F33" s="570">
        <v>8523</v>
      </c>
      <c r="G33" s="570">
        <v>30280</v>
      </c>
      <c r="H33" s="571">
        <v>38803</v>
      </c>
      <c r="I33" s="570">
        <v>8523</v>
      </c>
      <c r="J33" s="570">
        <v>30280</v>
      </c>
      <c r="K33" s="571">
        <v>38803</v>
      </c>
    </row>
    <row r="34" spans="1:13">
      <c r="A34" s="906"/>
      <c r="B34" s="569" t="s">
        <v>2750</v>
      </c>
      <c r="C34" s="570">
        <v>19015</v>
      </c>
      <c r="D34" s="570">
        <v>23148</v>
      </c>
      <c r="E34" s="571">
        <v>42163</v>
      </c>
      <c r="F34" s="570">
        <v>209017</v>
      </c>
      <c r="G34" s="570">
        <v>19973</v>
      </c>
      <c r="H34" s="571">
        <v>228990</v>
      </c>
      <c r="I34" s="570">
        <v>228032</v>
      </c>
      <c r="J34" s="570">
        <v>43121</v>
      </c>
      <c r="K34" s="571">
        <v>271153</v>
      </c>
    </row>
    <row r="35" spans="1:13" ht="15" customHeight="1">
      <c r="A35" s="906"/>
      <c r="B35" s="569" t="s">
        <v>2670</v>
      </c>
      <c r="C35" s="572"/>
      <c r="D35" s="572"/>
      <c r="E35" s="573"/>
      <c r="F35" s="572"/>
      <c r="G35" s="570">
        <v>7319</v>
      </c>
      <c r="H35" s="571">
        <v>7319</v>
      </c>
      <c r="I35" s="572"/>
      <c r="J35" s="570">
        <v>7319</v>
      </c>
      <c r="K35" s="571">
        <v>7319</v>
      </c>
    </row>
    <row r="36" spans="1:13" ht="15" customHeight="1">
      <c r="A36" s="906"/>
      <c r="B36" s="569" t="s">
        <v>2671</v>
      </c>
      <c r="C36" s="570">
        <v>22083</v>
      </c>
      <c r="D36" s="572"/>
      <c r="E36" s="571">
        <v>22083</v>
      </c>
      <c r="F36" s="570">
        <v>10212</v>
      </c>
      <c r="G36" s="570">
        <v>39622</v>
      </c>
      <c r="H36" s="571">
        <v>49834</v>
      </c>
      <c r="I36" s="570">
        <v>32295</v>
      </c>
      <c r="J36" s="570">
        <v>39622</v>
      </c>
      <c r="K36" s="571">
        <v>71917</v>
      </c>
      <c r="M36" s="68"/>
    </row>
    <row r="37" spans="1:13" ht="15" customHeight="1">
      <c r="A37" s="906"/>
      <c r="B37" s="574"/>
      <c r="C37" s="571">
        <v>3426496</v>
      </c>
      <c r="D37" s="571">
        <v>852125</v>
      </c>
      <c r="E37" s="571">
        <v>4278621</v>
      </c>
      <c r="F37" s="571">
        <v>5340145</v>
      </c>
      <c r="G37" s="571">
        <v>14234150</v>
      </c>
      <c r="H37" s="571">
        <v>19574295</v>
      </c>
      <c r="I37" s="571">
        <v>8766641</v>
      </c>
      <c r="J37" s="571">
        <v>15086275</v>
      </c>
      <c r="K37" s="571">
        <v>23852916</v>
      </c>
      <c r="M37" s="68"/>
    </row>
    <row r="38" spans="1:13" ht="15" customHeight="1">
      <c r="A38" s="906" t="s">
        <v>2672</v>
      </c>
      <c r="B38" s="569" t="s">
        <v>2751</v>
      </c>
      <c r="C38" s="570">
        <v>43888</v>
      </c>
      <c r="D38" s="572"/>
      <c r="E38" s="571">
        <v>43888</v>
      </c>
      <c r="F38" s="570">
        <v>118878</v>
      </c>
      <c r="G38" s="572"/>
      <c r="H38" s="571">
        <v>118878</v>
      </c>
      <c r="I38" s="570">
        <v>162767</v>
      </c>
      <c r="J38" s="572"/>
      <c r="K38" s="571">
        <v>162767</v>
      </c>
      <c r="M38" s="68"/>
    </row>
    <row r="39" spans="1:13">
      <c r="A39" s="906"/>
      <c r="B39" s="575" t="s">
        <v>2682</v>
      </c>
      <c r="C39" s="572"/>
      <c r="D39" s="572"/>
      <c r="E39" s="573"/>
      <c r="F39" s="570">
        <v>570673</v>
      </c>
      <c r="G39" s="570">
        <v>11915</v>
      </c>
      <c r="H39" s="571">
        <v>582588</v>
      </c>
      <c r="I39" s="570">
        <v>570673</v>
      </c>
      <c r="J39" s="570">
        <v>11915</v>
      </c>
      <c r="K39" s="571">
        <v>582588</v>
      </c>
      <c r="M39" s="68"/>
    </row>
    <row r="40" spans="1:13">
      <c r="A40" s="906"/>
      <c r="B40" s="575" t="s">
        <v>2683</v>
      </c>
      <c r="C40" s="572"/>
      <c r="D40" s="572"/>
      <c r="E40" s="573"/>
      <c r="F40" s="572"/>
      <c r="G40" s="570">
        <v>62429</v>
      </c>
      <c r="H40" s="571">
        <v>62429</v>
      </c>
      <c r="I40" s="572"/>
      <c r="J40" s="570">
        <v>62429</v>
      </c>
      <c r="K40" s="571">
        <v>62429</v>
      </c>
      <c r="M40" s="68"/>
    </row>
    <row r="41" spans="1:13">
      <c r="A41" s="906"/>
      <c r="B41" s="575" t="s">
        <v>2684</v>
      </c>
      <c r="C41" s="572"/>
      <c r="D41" s="572"/>
      <c r="E41" s="573"/>
      <c r="F41" s="572"/>
      <c r="G41" s="570">
        <v>21579</v>
      </c>
      <c r="H41" s="571">
        <v>21579</v>
      </c>
      <c r="I41" s="572"/>
      <c r="J41" s="570">
        <v>21579</v>
      </c>
      <c r="K41" s="571">
        <v>21579</v>
      </c>
      <c r="M41" s="68"/>
    </row>
    <row r="42" spans="1:13">
      <c r="A42" s="906"/>
      <c r="B42" s="575" t="s">
        <v>2673</v>
      </c>
      <c r="C42" s="570">
        <v>105924</v>
      </c>
      <c r="D42" s="572"/>
      <c r="E42" s="571">
        <v>105924</v>
      </c>
      <c r="F42" s="572"/>
      <c r="G42" s="570">
        <v>53204</v>
      </c>
      <c r="H42" s="571">
        <v>53204</v>
      </c>
      <c r="I42" s="570">
        <v>105924</v>
      </c>
      <c r="J42" s="570">
        <v>53204</v>
      </c>
      <c r="K42" s="571">
        <v>159129</v>
      </c>
      <c r="M42" s="68"/>
    </row>
    <row r="43" spans="1:13">
      <c r="A43" s="906"/>
      <c r="B43" s="575" t="s">
        <v>2685</v>
      </c>
      <c r="C43" s="572"/>
      <c r="D43" s="572"/>
      <c r="E43" s="573"/>
      <c r="F43" s="570">
        <v>34519</v>
      </c>
      <c r="G43" s="572"/>
      <c r="H43" s="571">
        <v>34519</v>
      </c>
      <c r="I43" s="570">
        <v>34519</v>
      </c>
      <c r="J43" s="572"/>
      <c r="K43" s="571">
        <v>34519</v>
      </c>
    </row>
    <row r="44" spans="1:13" ht="15" customHeight="1">
      <c r="A44" s="906"/>
      <c r="B44" s="575" t="s">
        <v>2686</v>
      </c>
      <c r="C44" s="572"/>
      <c r="D44" s="572"/>
      <c r="E44" s="573"/>
      <c r="F44" s="572"/>
      <c r="G44" s="570">
        <v>263623</v>
      </c>
      <c r="H44" s="571">
        <v>263623</v>
      </c>
      <c r="I44" s="572"/>
      <c r="J44" s="570">
        <v>263623</v>
      </c>
      <c r="K44" s="571">
        <v>263623</v>
      </c>
    </row>
    <row r="45" spans="1:13" ht="15" customHeight="1">
      <c r="A45" s="906"/>
      <c r="B45" s="575" t="s">
        <v>2690</v>
      </c>
      <c r="C45" s="572"/>
      <c r="D45" s="572"/>
      <c r="E45" s="573"/>
      <c r="F45" s="572"/>
      <c r="G45" s="570">
        <v>140257</v>
      </c>
      <c r="H45" s="571">
        <v>140257</v>
      </c>
      <c r="I45" s="572"/>
      <c r="J45" s="570">
        <v>140257</v>
      </c>
      <c r="K45" s="571">
        <v>140257</v>
      </c>
    </row>
    <row r="46" spans="1:13" ht="15" customHeight="1">
      <c r="A46" s="906"/>
      <c r="B46" s="574"/>
      <c r="C46" s="571">
        <v>149813</v>
      </c>
      <c r="D46" s="573"/>
      <c r="E46" s="571">
        <v>149813</v>
      </c>
      <c r="F46" s="571">
        <v>724070</v>
      </c>
      <c r="G46" s="571">
        <v>553007</v>
      </c>
      <c r="H46" s="571">
        <v>1277077</v>
      </c>
      <c r="I46" s="571">
        <v>873883</v>
      </c>
      <c r="J46" s="571">
        <v>553007</v>
      </c>
      <c r="K46" s="571">
        <v>1426890</v>
      </c>
    </row>
    <row r="47" spans="1:13" ht="15" customHeight="1">
      <c r="A47" s="906" t="s">
        <v>2674</v>
      </c>
      <c r="B47" s="576" t="s">
        <v>2675</v>
      </c>
      <c r="C47" s="572"/>
      <c r="D47" s="572"/>
      <c r="E47" s="573"/>
      <c r="F47" s="570">
        <v>34081</v>
      </c>
      <c r="G47" s="570">
        <v>249902</v>
      </c>
      <c r="H47" s="571">
        <v>283983</v>
      </c>
      <c r="I47" s="570">
        <v>34081</v>
      </c>
      <c r="J47" s="570">
        <v>249902</v>
      </c>
      <c r="K47" s="571">
        <v>283983</v>
      </c>
    </row>
    <row r="48" spans="1:13">
      <c r="A48" s="906"/>
      <c r="B48" s="576" t="s">
        <v>2676</v>
      </c>
      <c r="C48" s="570">
        <v>4202</v>
      </c>
      <c r="D48" s="572"/>
      <c r="E48" s="571">
        <v>4202</v>
      </c>
      <c r="F48" s="572"/>
      <c r="G48" s="572"/>
      <c r="H48" s="573"/>
      <c r="I48" s="570">
        <v>4202</v>
      </c>
      <c r="J48" s="572"/>
      <c r="K48" s="571">
        <v>4202</v>
      </c>
    </row>
    <row r="49" spans="1:11">
      <c r="A49" s="906"/>
      <c r="B49" s="576" t="s">
        <v>2677</v>
      </c>
      <c r="C49" s="570">
        <v>3381</v>
      </c>
      <c r="D49" s="572"/>
      <c r="E49" s="571">
        <v>3381</v>
      </c>
      <c r="F49" s="570">
        <v>65635</v>
      </c>
      <c r="G49" s="572"/>
      <c r="H49" s="571">
        <v>65635</v>
      </c>
      <c r="I49" s="570">
        <v>69016</v>
      </c>
      <c r="J49" s="572"/>
      <c r="K49" s="571">
        <v>69016</v>
      </c>
    </row>
    <row r="50" spans="1:11">
      <c r="A50" s="906"/>
      <c r="B50" s="576" t="s">
        <v>2678</v>
      </c>
      <c r="C50" s="572"/>
      <c r="D50" s="570">
        <v>5505</v>
      </c>
      <c r="E50" s="571">
        <v>5505</v>
      </c>
      <c r="F50" s="572"/>
      <c r="G50" s="570">
        <v>16216</v>
      </c>
      <c r="H50" s="571">
        <v>16216</v>
      </c>
      <c r="I50" s="572"/>
      <c r="J50" s="570">
        <v>21721</v>
      </c>
      <c r="K50" s="571">
        <v>21721</v>
      </c>
    </row>
    <row r="51" spans="1:11">
      <c r="A51" s="906"/>
      <c r="B51" s="576" t="s">
        <v>2679</v>
      </c>
      <c r="C51" s="570">
        <v>6505</v>
      </c>
      <c r="D51" s="572"/>
      <c r="E51" s="571">
        <v>6505</v>
      </c>
      <c r="F51" s="570">
        <v>72761</v>
      </c>
      <c r="G51" s="572"/>
      <c r="H51" s="571">
        <v>72761</v>
      </c>
      <c r="I51" s="570">
        <v>79266</v>
      </c>
      <c r="J51" s="572"/>
      <c r="K51" s="571">
        <v>79266</v>
      </c>
    </row>
    <row r="52" spans="1:11">
      <c r="A52" s="906"/>
      <c r="B52" s="576" t="s">
        <v>2680</v>
      </c>
      <c r="C52" s="572"/>
      <c r="D52" s="572"/>
      <c r="E52" s="573"/>
      <c r="F52" s="572"/>
      <c r="G52" s="570">
        <v>89788</v>
      </c>
      <c r="H52" s="571">
        <v>89788</v>
      </c>
      <c r="I52" s="572"/>
      <c r="J52" s="570">
        <v>89788</v>
      </c>
      <c r="K52" s="571">
        <v>89788</v>
      </c>
    </row>
    <row r="53" spans="1:11">
      <c r="A53" s="906"/>
      <c r="B53" s="576" t="s">
        <v>2751</v>
      </c>
      <c r="C53" s="570">
        <v>12372</v>
      </c>
      <c r="D53" s="572"/>
      <c r="E53" s="571">
        <v>12372</v>
      </c>
      <c r="F53" s="570">
        <v>18327</v>
      </c>
      <c r="G53" s="572"/>
      <c r="H53" s="571">
        <v>18327</v>
      </c>
      <c r="I53" s="570">
        <v>30699</v>
      </c>
      <c r="J53" s="572"/>
      <c r="K53" s="571">
        <v>30699</v>
      </c>
    </row>
    <row r="54" spans="1:11">
      <c r="A54" s="906"/>
      <c r="B54" s="576" t="s">
        <v>2681</v>
      </c>
      <c r="C54" s="572"/>
      <c r="D54" s="572"/>
      <c r="E54" s="573"/>
      <c r="F54" s="572"/>
      <c r="G54" s="570">
        <v>80410</v>
      </c>
      <c r="H54" s="571">
        <v>80410</v>
      </c>
      <c r="I54" s="572"/>
      <c r="J54" s="570">
        <v>80410</v>
      </c>
      <c r="K54" s="571">
        <v>80410</v>
      </c>
    </row>
    <row r="55" spans="1:11">
      <c r="A55" s="906"/>
      <c r="B55" s="576" t="s">
        <v>2682</v>
      </c>
      <c r="C55" s="572"/>
      <c r="D55" s="572"/>
      <c r="E55" s="573"/>
      <c r="F55" s="570">
        <v>124640</v>
      </c>
      <c r="G55" s="570">
        <v>966331</v>
      </c>
      <c r="H55" s="571">
        <v>1090971</v>
      </c>
      <c r="I55" s="570">
        <v>124640</v>
      </c>
      <c r="J55" s="570">
        <v>966331</v>
      </c>
      <c r="K55" s="571">
        <v>1090971</v>
      </c>
    </row>
    <row r="56" spans="1:11" ht="15" customHeight="1">
      <c r="A56" s="906"/>
      <c r="B56" s="576" t="s">
        <v>2683</v>
      </c>
      <c r="C56" s="572"/>
      <c r="D56" s="572"/>
      <c r="E56" s="573"/>
      <c r="F56" s="570">
        <v>15017</v>
      </c>
      <c r="G56" s="570">
        <v>390610</v>
      </c>
      <c r="H56" s="571">
        <v>405627</v>
      </c>
      <c r="I56" s="570">
        <v>15017</v>
      </c>
      <c r="J56" s="570">
        <v>390610</v>
      </c>
      <c r="K56" s="571">
        <v>405627</v>
      </c>
    </row>
    <row r="57" spans="1:11">
      <c r="A57" s="906"/>
      <c r="B57" s="576" t="s">
        <v>2684</v>
      </c>
      <c r="C57" s="570">
        <v>5260</v>
      </c>
      <c r="D57" s="572"/>
      <c r="E57" s="571">
        <v>5260</v>
      </c>
      <c r="F57" s="572"/>
      <c r="G57" s="570">
        <v>191296</v>
      </c>
      <c r="H57" s="571">
        <v>191296</v>
      </c>
      <c r="I57" s="570">
        <v>5260</v>
      </c>
      <c r="J57" s="570">
        <v>191296</v>
      </c>
      <c r="K57" s="571">
        <v>196555</v>
      </c>
    </row>
    <row r="58" spans="1:11">
      <c r="A58" s="906"/>
      <c r="B58" s="569" t="s">
        <v>2668</v>
      </c>
      <c r="C58" s="572"/>
      <c r="D58" s="572"/>
      <c r="E58" s="573"/>
      <c r="F58" s="570">
        <v>6011</v>
      </c>
      <c r="G58" s="570">
        <v>44299</v>
      </c>
      <c r="H58" s="571">
        <v>50311</v>
      </c>
      <c r="I58" s="570">
        <v>6011</v>
      </c>
      <c r="J58" s="570">
        <v>44299</v>
      </c>
      <c r="K58" s="571">
        <v>50311</v>
      </c>
    </row>
    <row r="59" spans="1:11">
      <c r="A59" s="906"/>
      <c r="B59" s="576" t="s">
        <v>2685</v>
      </c>
      <c r="C59" s="570">
        <v>3890</v>
      </c>
      <c r="D59" s="572"/>
      <c r="E59" s="571">
        <v>3890</v>
      </c>
      <c r="F59" s="570">
        <v>125913</v>
      </c>
      <c r="G59" s="570">
        <v>210654</v>
      </c>
      <c r="H59" s="571">
        <v>336567</v>
      </c>
      <c r="I59" s="570">
        <v>129803</v>
      </c>
      <c r="J59" s="570">
        <v>210654</v>
      </c>
      <c r="K59" s="571">
        <v>340457</v>
      </c>
    </row>
    <row r="60" spans="1:11">
      <c r="A60" s="906"/>
      <c r="B60" s="576" t="s">
        <v>2686</v>
      </c>
      <c r="C60" s="570">
        <v>12798</v>
      </c>
      <c r="D60" s="572"/>
      <c r="E60" s="571">
        <v>12798</v>
      </c>
      <c r="F60" s="572"/>
      <c r="G60" s="570">
        <v>246913</v>
      </c>
      <c r="H60" s="571">
        <v>246913</v>
      </c>
      <c r="I60" s="570">
        <v>12798</v>
      </c>
      <c r="J60" s="570">
        <v>246913</v>
      </c>
      <c r="K60" s="571">
        <v>259711</v>
      </c>
    </row>
    <row r="61" spans="1:11">
      <c r="A61" s="906"/>
      <c r="B61" s="576" t="s">
        <v>2687</v>
      </c>
      <c r="C61" s="572"/>
      <c r="D61" s="570">
        <v>5300</v>
      </c>
      <c r="E61" s="571">
        <v>5300</v>
      </c>
      <c r="F61" s="570">
        <v>4672</v>
      </c>
      <c r="G61" s="570">
        <v>30007</v>
      </c>
      <c r="H61" s="571">
        <v>34679</v>
      </c>
      <c r="I61" s="570">
        <v>4672</v>
      </c>
      <c r="J61" s="570">
        <v>35307</v>
      </c>
      <c r="K61" s="571">
        <v>39979</v>
      </c>
    </row>
    <row r="62" spans="1:11">
      <c r="A62" s="906"/>
      <c r="B62" s="576" t="s">
        <v>2688</v>
      </c>
      <c r="C62" s="572"/>
      <c r="D62" s="572"/>
      <c r="E62" s="573"/>
      <c r="F62" s="570">
        <v>95408</v>
      </c>
      <c r="G62" s="572"/>
      <c r="H62" s="571">
        <v>95408</v>
      </c>
      <c r="I62" s="570">
        <v>95408</v>
      </c>
      <c r="J62" s="572"/>
      <c r="K62" s="571">
        <v>95408</v>
      </c>
    </row>
    <row r="63" spans="1:11">
      <c r="A63" s="906"/>
      <c r="B63" s="576" t="s">
        <v>2689</v>
      </c>
      <c r="C63" s="572"/>
      <c r="D63" s="570">
        <v>7178</v>
      </c>
      <c r="E63" s="571">
        <v>7178</v>
      </c>
      <c r="F63" s="570">
        <v>3270</v>
      </c>
      <c r="G63" s="570">
        <v>44290</v>
      </c>
      <c r="H63" s="571">
        <v>47559</v>
      </c>
      <c r="I63" s="570">
        <v>3270</v>
      </c>
      <c r="J63" s="570">
        <v>51468</v>
      </c>
      <c r="K63" s="571">
        <v>54738</v>
      </c>
    </row>
    <row r="64" spans="1:11">
      <c r="A64" s="906"/>
      <c r="B64" s="576" t="s">
        <v>2690</v>
      </c>
      <c r="C64" s="570">
        <v>1422</v>
      </c>
      <c r="D64" s="572"/>
      <c r="E64" s="571">
        <v>1422</v>
      </c>
      <c r="F64" s="570">
        <v>9311</v>
      </c>
      <c r="G64" s="570">
        <v>162966</v>
      </c>
      <c r="H64" s="571">
        <v>172277</v>
      </c>
      <c r="I64" s="570">
        <v>10733</v>
      </c>
      <c r="J64" s="570">
        <v>162966</v>
      </c>
      <c r="K64" s="571">
        <v>173699</v>
      </c>
    </row>
    <row r="65" spans="1:11">
      <c r="A65" s="906"/>
      <c r="B65" s="569" t="s">
        <v>2691</v>
      </c>
      <c r="C65" s="572"/>
      <c r="D65" s="572"/>
      <c r="E65" s="573"/>
      <c r="F65" s="570">
        <v>4504</v>
      </c>
      <c r="G65" s="572"/>
      <c r="H65" s="571">
        <v>4504</v>
      </c>
      <c r="I65" s="570">
        <v>4504</v>
      </c>
      <c r="J65" s="572"/>
      <c r="K65" s="571">
        <v>4504</v>
      </c>
    </row>
    <row r="66" spans="1:11">
      <c r="A66" s="906"/>
      <c r="B66" s="576" t="s">
        <v>2692</v>
      </c>
      <c r="C66" s="572"/>
      <c r="D66" s="570">
        <v>7038</v>
      </c>
      <c r="E66" s="571">
        <v>7038</v>
      </c>
      <c r="F66" s="572"/>
      <c r="G66" s="570">
        <v>9947</v>
      </c>
      <c r="H66" s="571">
        <v>9947</v>
      </c>
      <c r="I66" s="572"/>
      <c r="J66" s="570">
        <v>16985</v>
      </c>
      <c r="K66" s="571">
        <v>16985</v>
      </c>
    </row>
    <row r="67" spans="1:11">
      <c r="A67" s="906"/>
      <c r="B67" s="569" t="s">
        <v>2693</v>
      </c>
      <c r="C67" s="572"/>
      <c r="D67" s="572"/>
      <c r="E67" s="573"/>
      <c r="F67" s="572"/>
      <c r="G67" s="570">
        <v>7112</v>
      </c>
      <c r="H67" s="571">
        <v>7112</v>
      </c>
      <c r="I67" s="572"/>
      <c r="J67" s="570">
        <v>7112</v>
      </c>
      <c r="K67" s="571">
        <v>7112</v>
      </c>
    </row>
    <row r="68" spans="1:11">
      <c r="A68" s="906"/>
      <c r="B68" s="576" t="s">
        <v>2694</v>
      </c>
      <c r="C68" s="570">
        <v>106738</v>
      </c>
      <c r="D68" s="572"/>
      <c r="E68" s="571">
        <v>106738</v>
      </c>
      <c r="F68" s="570">
        <v>311574</v>
      </c>
      <c r="G68" s="572"/>
      <c r="H68" s="571">
        <v>311574</v>
      </c>
      <c r="I68" s="570">
        <v>418312</v>
      </c>
      <c r="J68" s="572"/>
      <c r="K68" s="571">
        <v>418312</v>
      </c>
    </row>
    <row r="69" spans="1:11">
      <c r="A69" s="906"/>
      <c r="B69" s="576" t="s">
        <v>2671</v>
      </c>
      <c r="C69" s="570">
        <v>11505</v>
      </c>
      <c r="D69" s="572"/>
      <c r="E69" s="571">
        <v>11505</v>
      </c>
      <c r="F69" s="570">
        <v>36230</v>
      </c>
      <c r="G69" s="570">
        <v>5002</v>
      </c>
      <c r="H69" s="571">
        <v>41231</v>
      </c>
      <c r="I69" s="570">
        <v>47734</v>
      </c>
      <c r="J69" s="570">
        <v>5002</v>
      </c>
      <c r="K69" s="571">
        <v>52736</v>
      </c>
    </row>
    <row r="70" spans="1:11">
      <c r="A70" s="906"/>
      <c r="B70" s="574"/>
      <c r="C70" s="571">
        <v>168073</v>
      </c>
      <c r="D70" s="571">
        <v>25020</v>
      </c>
      <c r="E70" s="571">
        <v>193093</v>
      </c>
      <c r="F70" s="571">
        <v>927353</v>
      </c>
      <c r="G70" s="571">
        <v>2745743</v>
      </c>
      <c r="H70" s="571">
        <v>3673096</v>
      </c>
      <c r="I70" s="571">
        <v>1095425</v>
      </c>
      <c r="J70" s="571">
        <v>2770763</v>
      </c>
      <c r="K70" s="571">
        <v>3866189</v>
      </c>
    </row>
    <row r="71" spans="1:11" ht="15" customHeight="1">
      <c r="A71" s="906" t="s">
        <v>2695</v>
      </c>
      <c r="B71" s="569" t="s">
        <v>2696</v>
      </c>
      <c r="C71" s="570">
        <v>11382</v>
      </c>
      <c r="D71" s="570">
        <v>83886</v>
      </c>
      <c r="E71" s="571">
        <v>95268</v>
      </c>
      <c r="F71" s="570">
        <v>1018</v>
      </c>
      <c r="G71" s="570">
        <v>2235</v>
      </c>
      <c r="H71" s="571">
        <v>3253</v>
      </c>
      <c r="I71" s="570">
        <v>12400</v>
      </c>
      <c r="J71" s="570">
        <v>86121</v>
      </c>
      <c r="K71" s="571">
        <v>98521</v>
      </c>
    </row>
    <row r="72" spans="1:11">
      <c r="A72" s="906"/>
      <c r="B72" s="569" t="s">
        <v>2675</v>
      </c>
      <c r="C72" s="572"/>
      <c r="D72" s="570">
        <v>3957</v>
      </c>
      <c r="E72" s="571">
        <v>3957</v>
      </c>
      <c r="F72" s="572"/>
      <c r="G72" s="572"/>
      <c r="H72" s="573"/>
      <c r="I72" s="572"/>
      <c r="J72" s="570">
        <v>3957</v>
      </c>
      <c r="K72" s="571">
        <v>3957</v>
      </c>
    </row>
    <row r="73" spans="1:11">
      <c r="A73" s="906"/>
      <c r="B73" s="569" t="s">
        <v>2697</v>
      </c>
      <c r="C73" s="570">
        <v>9298</v>
      </c>
      <c r="D73" s="570">
        <v>3529</v>
      </c>
      <c r="E73" s="571">
        <v>12827</v>
      </c>
      <c r="F73" s="572"/>
      <c r="G73" s="572"/>
      <c r="H73" s="573"/>
      <c r="I73" s="570">
        <v>9298</v>
      </c>
      <c r="J73" s="570">
        <v>3529</v>
      </c>
      <c r="K73" s="571">
        <v>12827</v>
      </c>
    </row>
    <row r="74" spans="1:11">
      <c r="A74" s="906"/>
      <c r="B74" s="569" t="s">
        <v>2698</v>
      </c>
      <c r="C74" s="570">
        <v>100</v>
      </c>
      <c r="D74" s="572"/>
      <c r="E74" s="571">
        <v>100</v>
      </c>
      <c r="F74" s="570">
        <v>104037</v>
      </c>
      <c r="G74" s="572"/>
      <c r="H74" s="571">
        <v>104037</v>
      </c>
      <c r="I74" s="570">
        <v>104138</v>
      </c>
      <c r="J74" s="572"/>
      <c r="K74" s="571">
        <v>104138</v>
      </c>
    </row>
    <row r="75" spans="1:11">
      <c r="A75" s="906"/>
      <c r="B75" s="569" t="s">
        <v>2699</v>
      </c>
      <c r="C75" s="570">
        <v>105</v>
      </c>
      <c r="D75" s="570">
        <v>0</v>
      </c>
      <c r="E75" s="571">
        <v>105</v>
      </c>
      <c r="F75" s="572"/>
      <c r="G75" s="572"/>
      <c r="H75" s="573"/>
      <c r="I75" s="570">
        <v>105</v>
      </c>
      <c r="J75" s="570">
        <v>0</v>
      </c>
      <c r="K75" s="571">
        <v>105</v>
      </c>
    </row>
    <row r="76" spans="1:11">
      <c r="A76" s="906"/>
      <c r="B76" s="569" t="s">
        <v>2732</v>
      </c>
      <c r="C76" s="570">
        <v>509</v>
      </c>
      <c r="D76" s="572"/>
      <c r="E76" s="571">
        <v>509</v>
      </c>
      <c r="F76" s="572"/>
      <c r="G76" s="572"/>
      <c r="H76" s="573"/>
      <c r="I76" s="570">
        <v>509</v>
      </c>
      <c r="J76" s="572"/>
      <c r="K76" s="571">
        <v>509</v>
      </c>
    </row>
    <row r="77" spans="1:11" ht="15" customHeight="1">
      <c r="A77" s="906"/>
      <c r="B77" s="569" t="s">
        <v>2735</v>
      </c>
      <c r="C77" s="570">
        <v>70</v>
      </c>
      <c r="D77" s="572"/>
      <c r="E77" s="571">
        <v>70</v>
      </c>
      <c r="F77" s="572"/>
      <c r="G77" s="572"/>
      <c r="H77" s="573"/>
      <c r="I77" s="570">
        <v>70</v>
      </c>
      <c r="J77" s="572"/>
      <c r="K77" s="571">
        <v>70</v>
      </c>
    </row>
    <row r="78" spans="1:11">
      <c r="A78" s="906"/>
      <c r="B78" s="569" t="s">
        <v>2736</v>
      </c>
      <c r="C78" s="572"/>
      <c r="D78" s="572"/>
      <c r="E78" s="573"/>
      <c r="F78" s="570">
        <v>25</v>
      </c>
      <c r="G78" s="570">
        <v>25</v>
      </c>
      <c r="H78" s="571">
        <v>49</v>
      </c>
      <c r="I78" s="570">
        <v>25</v>
      </c>
      <c r="J78" s="570">
        <v>25</v>
      </c>
      <c r="K78" s="571">
        <v>49</v>
      </c>
    </row>
    <row r="79" spans="1:11">
      <c r="A79" s="906"/>
      <c r="B79" s="569" t="s">
        <v>2677</v>
      </c>
      <c r="C79" s="570">
        <v>207</v>
      </c>
      <c r="D79" s="570">
        <v>96</v>
      </c>
      <c r="E79" s="571">
        <v>303</v>
      </c>
      <c r="F79" s="572"/>
      <c r="G79" s="572"/>
      <c r="H79" s="573"/>
      <c r="I79" s="570">
        <v>207</v>
      </c>
      <c r="J79" s="570">
        <v>96</v>
      </c>
      <c r="K79" s="571">
        <v>303</v>
      </c>
    </row>
    <row r="80" spans="1:11">
      <c r="A80" s="906"/>
      <c r="B80" s="569" t="s">
        <v>2679</v>
      </c>
      <c r="C80" s="570">
        <v>48</v>
      </c>
      <c r="D80" s="572"/>
      <c r="E80" s="571">
        <v>48</v>
      </c>
      <c r="F80" s="570">
        <v>22</v>
      </c>
      <c r="G80" s="572"/>
      <c r="H80" s="571">
        <v>22</v>
      </c>
      <c r="I80" s="570">
        <v>70</v>
      </c>
      <c r="J80" s="572"/>
      <c r="K80" s="571">
        <v>70</v>
      </c>
    </row>
    <row r="81" spans="1:11">
      <c r="A81" s="906"/>
      <c r="B81" s="569" t="s">
        <v>2680</v>
      </c>
      <c r="C81" s="570">
        <v>14947</v>
      </c>
      <c r="D81" s="570">
        <v>122</v>
      </c>
      <c r="E81" s="571">
        <v>15068</v>
      </c>
      <c r="F81" s="570">
        <v>2317</v>
      </c>
      <c r="G81" s="570">
        <v>404</v>
      </c>
      <c r="H81" s="571">
        <v>2721</v>
      </c>
      <c r="I81" s="570">
        <v>17264</v>
      </c>
      <c r="J81" s="570">
        <v>526</v>
      </c>
      <c r="K81" s="571">
        <v>17790</v>
      </c>
    </row>
    <row r="82" spans="1:11">
      <c r="A82" s="906"/>
      <c r="B82" s="569" t="s">
        <v>2682</v>
      </c>
      <c r="C82" s="572"/>
      <c r="D82" s="572"/>
      <c r="E82" s="573"/>
      <c r="F82" s="572"/>
      <c r="G82" s="570">
        <v>2748</v>
      </c>
      <c r="H82" s="571">
        <v>2748</v>
      </c>
      <c r="I82" s="572"/>
      <c r="J82" s="570">
        <v>2748</v>
      </c>
      <c r="K82" s="571">
        <v>2748</v>
      </c>
    </row>
    <row r="83" spans="1:11">
      <c r="A83" s="906"/>
      <c r="B83" s="569" t="s">
        <v>2683</v>
      </c>
      <c r="C83" s="570">
        <v>220</v>
      </c>
      <c r="D83" s="570">
        <v>34</v>
      </c>
      <c r="E83" s="571">
        <v>254</v>
      </c>
      <c r="F83" s="572"/>
      <c r="G83" s="572"/>
      <c r="H83" s="573"/>
      <c r="I83" s="570">
        <v>220</v>
      </c>
      <c r="J83" s="570">
        <v>34</v>
      </c>
      <c r="K83" s="571">
        <v>254</v>
      </c>
    </row>
    <row r="84" spans="1:11">
      <c r="A84" s="906"/>
      <c r="B84" s="569" t="s">
        <v>2739</v>
      </c>
      <c r="C84" s="570">
        <v>5</v>
      </c>
      <c r="D84" s="570">
        <v>0</v>
      </c>
      <c r="E84" s="571">
        <v>5</v>
      </c>
      <c r="F84" s="570">
        <v>53</v>
      </c>
      <c r="G84" s="572"/>
      <c r="H84" s="571">
        <v>53</v>
      </c>
      <c r="I84" s="570">
        <v>58</v>
      </c>
      <c r="J84" s="570">
        <v>0</v>
      </c>
      <c r="K84" s="571">
        <v>58</v>
      </c>
    </row>
    <row r="85" spans="1:11">
      <c r="A85" s="906"/>
      <c r="B85" s="569" t="s">
        <v>2741</v>
      </c>
      <c r="C85" s="570">
        <v>4510</v>
      </c>
      <c r="D85" s="572"/>
      <c r="E85" s="571">
        <v>4510</v>
      </c>
      <c r="F85" s="572"/>
      <c r="G85" s="572"/>
      <c r="H85" s="573"/>
      <c r="I85" s="570">
        <v>4510</v>
      </c>
      <c r="J85" s="572"/>
      <c r="K85" s="571">
        <v>4510</v>
      </c>
    </row>
    <row r="86" spans="1:11">
      <c r="A86" s="906"/>
      <c r="B86" s="569" t="s">
        <v>2742</v>
      </c>
      <c r="C86" s="570">
        <v>35</v>
      </c>
      <c r="D86" s="572"/>
      <c r="E86" s="571">
        <v>35</v>
      </c>
      <c r="F86" s="572"/>
      <c r="G86" s="572"/>
      <c r="H86" s="573"/>
      <c r="I86" s="570">
        <v>35</v>
      </c>
      <c r="J86" s="572"/>
      <c r="K86" s="571">
        <v>35</v>
      </c>
    </row>
    <row r="87" spans="1:11">
      <c r="A87" s="906"/>
      <c r="B87" s="569" t="s">
        <v>2743</v>
      </c>
      <c r="C87" s="570">
        <v>1</v>
      </c>
      <c r="D87" s="572"/>
      <c r="E87" s="571">
        <v>1</v>
      </c>
      <c r="F87" s="572"/>
      <c r="G87" s="572"/>
      <c r="H87" s="573"/>
      <c r="I87" s="570">
        <v>1</v>
      </c>
      <c r="J87" s="572"/>
      <c r="K87" s="571">
        <v>1</v>
      </c>
    </row>
    <row r="88" spans="1:11">
      <c r="A88" s="906"/>
      <c r="B88" s="569" t="s">
        <v>2744</v>
      </c>
      <c r="C88" s="570">
        <v>325</v>
      </c>
      <c r="D88" s="572"/>
      <c r="E88" s="571">
        <v>325</v>
      </c>
      <c r="F88" s="572"/>
      <c r="G88" s="572"/>
      <c r="H88" s="573"/>
      <c r="I88" s="570">
        <v>325</v>
      </c>
      <c r="J88" s="572"/>
      <c r="K88" s="571">
        <v>325</v>
      </c>
    </row>
    <row r="89" spans="1:11">
      <c r="A89" s="906"/>
      <c r="B89" s="569" t="s">
        <v>2700</v>
      </c>
      <c r="C89" s="570">
        <v>1</v>
      </c>
      <c r="D89" s="572"/>
      <c r="E89" s="571">
        <v>1</v>
      </c>
      <c r="F89" s="572"/>
      <c r="G89" s="572"/>
      <c r="H89" s="573"/>
      <c r="I89" s="570">
        <v>1</v>
      </c>
      <c r="J89" s="572"/>
      <c r="K89" s="571">
        <v>1</v>
      </c>
    </row>
    <row r="90" spans="1:11">
      <c r="A90" s="906"/>
      <c r="B90" s="569" t="s">
        <v>2745</v>
      </c>
      <c r="C90" s="570">
        <v>0</v>
      </c>
      <c r="D90" s="570">
        <v>0</v>
      </c>
      <c r="E90" s="571">
        <v>1</v>
      </c>
      <c r="F90" s="570">
        <v>38</v>
      </c>
      <c r="G90" s="570">
        <v>38</v>
      </c>
      <c r="H90" s="571">
        <v>77</v>
      </c>
      <c r="I90" s="570">
        <v>39</v>
      </c>
      <c r="J90" s="570">
        <v>38</v>
      </c>
      <c r="K90" s="571">
        <v>77</v>
      </c>
    </row>
    <row r="91" spans="1:11">
      <c r="A91" s="906"/>
      <c r="B91" s="569" t="s">
        <v>2684</v>
      </c>
      <c r="C91" s="570">
        <v>289</v>
      </c>
      <c r="D91" s="572"/>
      <c r="E91" s="571">
        <v>289</v>
      </c>
      <c r="F91" s="572"/>
      <c r="G91" s="572"/>
      <c r="H91" s="573"/>
      <c r="I91" s="570">
        <v>289</v>
      </c>
      <c r="J91" s="572"/>
      <c r="K91" s="571">
        <v>289</v>
      </c>
    </row>
    <row r="92" spans="1:11">
      <c r="A92" s="906"/>
      <c r="B92" s="569" t="s">
        <v>2673</v>
      </c>
      <c r="C92" s="570">
        <v>17451</v>
      </c>
      <c r="D92" s="572"/>
      <c r="E92" s="571">
        <v>17451</v>
      </c>
      <c r="F92" s="572"/>
      <c r="G92" s="572"/>
      <c r="H92" s="573"/>
      <c r="I92" s="570">
        <v>17451</v>
      </c>
      <c r="J92" s="572"/>
      <c r="K92" s="571">
        <v>17451</v>
      </c>
    </row>
    <row r="93" spans="1:11">
      <c r="A93" s="906"/>
      <c r="B93" s="569" t="s">
        <v>2701</v>
      </c>
      <c r="C93" s="570">
        <v>180</v>
      </c>
      <c r="D93" s="570">
        <v>0</v>
      </c>
      <c r="E93" s="571">
        <v>180</v>
      </c>
      <c r="F93" s="572"/>
      <c r="G93" s="572"/>
      <c r="H93" s="573"/>
      <c r="I93" s="570">
        <v>180</v>
      </c>
      <c r="J93" s="570">
        <v>0</v>
      </c>
      <c r="K93" s="571">
        <v>180</v>
      </c>
    </row>
    <row r="94" spans="1:11">
      <c r="A94" s="906"/>
      <c r="B94" s="569" t="s">
        <v>2702</v>
      </c>
      <c r="C94" s="570">
        <v>31623</v>
      </c>
      <c r="D94" s="570">
        <v>397</v>
      </c>
      <c r="E94" s="571">
        <v>32020</v>
      </c>
      <c r="F94" s="570">
        <v>274</v>
      </c>
      <c r="G94" s="572"/>
      <c r="H94" s="571">
        <v>274</v>
      </c>
      <c r="I94" s="570">
        <v>31897</v>
      </c>
      <c r="J94" s="570">
        <v>397</v>
      </c>
      <c r="K94" s="571">
        <v>32294</v>
      </c>
    </row>
    <row r="95" spans="1:11">
      <c r="A95" s="906"/>
      <c r="B95" s="569" t="s">
        <v>2703</v>
      </c>
      <c r="C95" s="570">
        <v>9404</v>
      </c>
      <c r="D95" s="572"/>
      <c r="E95" s="571">
        <v>9404</v>
      </c>
      <c r="F95" s="572"/>
      <c r="G95" s="572"/>
      <c r="H95" s="573"/>
      <c r="I95" s="570">
        <v>9404</v>
      </c>
      <c r="J95" s="572"/>
      <c r="K95" s="571">
        <v>9404</v>
      </c>
    </row>
    <row r="96" spans="1:11">
      <c r="A96" s="906"/>
      <c r="B96" s="569" t="s">
        <v>2668</v>
      </c>
      <c r="C96" s="570">
        <v>320333</v>
      </c>
      <c r="D96" s="570">
        <v>62342</v>
      </c>
      <c r="E96" s="571">
        <v>382675</v>
      </c>
      <c r="F96" s="570">
        <v>41138</v>
      </c>
      <c r="G96" s="570">
        <v>181379</v>
      </c>
      <c r="H96" s="571">
        <v>222517</v>
      </c>
      <c r="I96" s="570">
        <v>361471</v>
      </c>
      <c r="J96" s="570">
        <v>243720</v>
      </c>
      <c r="K96" s="571">
        <v>605192</v>
      </c>
    </row>
    <row r="97" spans="1:11">
      <c r="A97" s="906"/>
      <c r="B97" s="569" t="s">
        <v>2685</v>
      </c>
      <c r="C97" s="570">
        <v>47949</v>
      </c>
      <c r="D97" s="570">
        <v>23828</v>
      </c>
      <c r="E97" s="571">
        <v>71776</v>
      </c>
      <c r="F97" s="570">
        <v>6940</v>
      </c>
      <c r="G97" s="570">
        <v>12211</v>
      </c>
      <c r="H97" s="571">
        <v>19151</v>
      </c>
      <c r="I97" s="570">
        <v>54888</v>
      </c>
      <c r="J97" s="570">
        <v>36039</v>
      </c>
      <c r="K97" s="571">
        <v>90927</v>
      </c>
    </row>
    <row r="98" spans="1:11">
      <c r="A98" s="906"/>
      <c r="B98" s="569" t="s">
        <v>2704</v>
      </c>
      <c r="C98" s="570">
        <v>53215</v>
      </c>
      <c r="D98" s="570">
        <v>3549</v>
      </c>
      <c r="E98" s="571">
        <v>56764</v>
      </c>
      <c r="F98" s="570">
        <v>19107</v>
      </c>
      <c r="G98" s="570">
        <v>1057</v>
      </c>
      <c r="H98" s="571">
        <v>20164</v>
      </c>
      <c r="I98" s="570">
        <v>72322</v>
      </c>
      <c r="J98" s="570">
        <v>4606</v>
      </c>
      <c r="K98" s="571">
        <v>76928</v>
      </c>
    </row>
    <row r="99" spans="1:11" ht="24">
      <c r="A99" s="906"/>
      <c r="B99" s="569" t="s">
        <v>2705</v>
      </c>
      <c r="C99" s="570">
        <v>1144</v>
      </c>
      <c r="D99" s="570">
        <v>44848</v>
      </c>
      <c r="E99" s="571">
        <v>45992</v>
      </c>
      <c r="F99" s="572"/>
      <c r="G99" s="572"/>
      <c r="H99" s="573"/>
      <c r="I99" s="570">
        <v>1144</v>
      </c>
      <c r="J99" s="570">
        <v>44848</v>
      </c>
      <c r="K99" s="571">
        <v>45992</v>
      </c>
    </row>
    <row r="100" spans="1:11">
      <c r="A100" s="906"/>
      <c r="B100" s="569" t="s">
        <v>2706</v>
      </c>
      <c r="C100" s="570">
        <v>671</v>
      </c>
      <c r="D100" s="570">
        <v>339</v>
      </c>
      <c r="E100" s="571">
        <v>1010</v>
      </c>
      <c r="F100" s="570">
        <v>134</v>
      </c>
      <c r="G100" s="570">
        <v>134</v>
      </c>
      <c r="H100" s="571">
        <v>267</v>
      </c>
      <c r="I100" s="570">
        <v>804</v>
      </c>
      <c r="J100" s="570">
        <v>473</v>
      </c>
      <c r="K100" s="571">
        <v>1277</v>
      </c>
    </row>
    <row r="101" spans="1:11">
      <c r="A101" s="906"/>
      <c r="B101" s="569" t="s">
        <v>2686</v>
      </c>
      <c r="C101" s="570">
        <v>2587</v>
      </c>
      <c r="D101" s="572"/>
      <c r="E101" s="571">
        <v>2587</v>
      </c>
      <c r="F101" s="572"/>
      <c r="G101" s="572"/>
      <c r="H101" s="573"/>
      <c r="I101" s="570">
        <v>2587</v>
      </c>
      <c r="J101" s="572"/>
      <c r="K101" s="571">
        <v>2587</v>
      </c>
    </row>
    <row r="102" spans="1:11">
      <c r="A102" s="906"/>
      <c r="B102" s="569" t="s">
        <v>2707</v>
      </c>
      <c r="C102" s="570">
        <v>347</v>
      </c>
      <c r="D102" s="570">
        <v>21</v>
      </c>
      <c r="E102" s="571">
        <v>368</v>
      </c>
      <c r="F102" s="570">
        <v>221</v>
      </c>
      <c r="G102" s="572"/>
      <c r="H102" s="571">
        <v>221</v>
      </c>
      <c r="I102" s="570">
        <v>568</v>
      </c>
      <c r="J102" s="570">
        <v>21</v>
      </c>
      <c r="K102" s="571">
        <v>589</v>
      </c>
    </row>
    <row r="103" spans="1:11" ht="15" customHeight="1">
      <c r="A103" s="906"/>
      <c r="B103" s="569" t="s">
        <v>2708</v>
      </c>
      <c r="C103" s="570">
        <v>4584</v>
      </c>
      <c r="D103" s="570">
        <v>25306</v>
      </c>
      <c r="E103" s="571">
        <v>29890</v>
      </c>
      <c r="F103" s="572"/>
      <c r="G103" s="572"/>
      <c r="H103" s="573"/>
      <c r="I103" s="570">
        <v>4584</v>
      </c>
      <c r="J103" s="570">
        <v>25306</v>
      </c>
      <c r="K103" s="571">
        <v>29890</v>
      </c>
    </row>
    <row r="104" spans="1:11">
      <c r="A104" s="906"/>
      <c r="B104" s="569" t="s">
        <v>2709</v>
      </c>
      <c r="C104" s="570">
        <v>25</v>
      </c>
      <c r="D104" s="570">
        <v>27</v>
      </c>
      <c r="E104" s="571">
        <v>52</v>
      </c>
      <c r="F104" s="570">
        <v>21</v>
      </c>
      <c r="G104" s="570">
        <v>21</v>
      </c>
      <c r="H104" s="571">
        <v>43</v>
      </c>
      <c r="I104" s="570">
        <v>46</v>
      </c>
      <c r="J104" s="570">
        <v>48</v>
      </c>
      <c r="K104" s="571">
        <v>94</v>
      </c>
    </row>
    <row r="105" spans="1:11">
      <c r="A105" s="906"/>
      <c r="B105" s="569" t="s">
        <v>2710</v>
      </c>
      <c r="C105" s="570">
        <v>2194</v>
      </c>
      <c r="D105" s="572"/>
      <c r="E105" s="571">
        <v>2194</v>
      </c>
      <c r="F105" s="572"/>
      <c r="G105" s="572"/>
      <c r="H105" s="573"/>
      <c r="I105" s="570">
        <v>2194</v>
      </c>
      <c r="J105" s="572"/>
      <c r="K105" s="571">
        <v>2194</v>
      </c>
    </row>
    <row r="106" spans="1:11">
      <c r="A106" s="906"/>
      <c r="B106" s="569" t="s">
        <v>2746</v>
      </c>
      <c r="C106" s="570">
        <v>3</v>
      </c>
      <c r="D106" s="572"/>
      <c r="E106" s="571">
        <v>3</v>
      </c>
      <c r="F106" s="572"/>
      <c r="G106" s="572"/>
      <c r="H106" s="573"/>
      <c r="I106" s="570">
        <v>3</v>
      </c>
      <c r="J106" s="572"/>
      <c r="K106" s="571">
        <v>3</v>
      </c>
    </row>
    <row r="107" spans="1:11">
      <c r="A107" s="906"/>
      <c r="B107" s="569" t="s">
        <v>2747</v>
      </c>
      <c r="C107" s="570">
        <v>213</v>
      </c>
      <c r="D107" s="572"/>
      <c r="E107" s="571">
        <v>213</v>
      </c>
      <c r="F107" s="572"/>
      <c r="G107" s="572"/>
      <c r="H107" s="573"/>
      <c r="I107" s="570">
        <v>213</v>
      </c>
      <c r="J107" s="572"/>
      <c r="K107" s="571">
        <v>213</v>
      </c>
    </row>
    <row r="108" spans="1:11">
      <c r="A108" s="906"/>
      <c r="B108" s="569" t="s">
        <v>2711</v>
      </c>
      <c r="C108" s="570">
        <v>12757</v>
      </c>
      <c r="D108" s="570">
        <v>5</v>
      </c>
      <c r="E108" s="571">
        <v>12762</v>
      </c>
      <c r="F108" s="570">
        <v>213</v>
      </c>
      <c r="G108" s="572"/>
      <c r="H108" s="571">
        <v>213</v>
      </c>
      <c r="I108" s="570">
        <v>12970</v>
      </c>
      <c r="J108" s="570">
        <v>5</v>
      </c>
      <c r="K108" s="571">
        <v>12975</v>
      </c>
    </row>
    <row r="109" spans="1:11">
      <c r="A109" s="906"/>
      <c r="B109" s="569" t="s">
        <v>2712</v>
      </c>
      <c r="C109" s="570">
        <v>1317</v>
      </c>
      <c r="D109" s="570">
        <v>830</v>
      </c>
      <c r="E109" s="571">
        <v>2147</v>
      </c>
      <c r="F109" s="570">
        <v>22</v>
      </c>
      <c r="G109" s="570">
        <v>99</v>
      </c>
      <c r="H109" s="571">
        <v>121</v>
      </c>
      <c r="I109" s="570">
        <v>1339</v>
      </c>
      <c r="J109" s="570">
        <v>929</v>
      </c>
      <c r="K109" s="571">
        <v>2268</v>
      </c>
    </row>
    <row r="110" spans="1:11" ht="24">
      <c r="A110" s="906"/>
      <c r="B110" s="569" t="s">
        <v>2713</v>
      </c>
      <c r="C110" s="570">
        <v>42</v>
      </c>
      <c r="D110" s="570">
        <v>3</v>
      </c>
      <c r="E110" s="571">
        <v>45</v>
      </c>
      <c r="F110" s="570">
        <v>146</v>
      </c>
      <c r="G110" s="572"/>
      <c r="H110" s="571">
        <v>146</v>
      </c>
      <c r="I110" s="570">
        <v>188</v>
      </c>
      <c r="J110" s="570">
        <v>3</v>
      </c>
      <c r="K110" s="571">
        <v>190</v>
      </c>
    </row>
    <row r="111" spans="1:11">
      <c r="A111" s="906"/>
      <c r="B111" s="569" t="s">
        <v>2688</v>
      </c>
      <c r="C111" s="570">
        <v>357</v>
      </c>
      <c r="D111" s="570">
        <v>230</v>
      </c>
      <c r="E111" s="571">
        <v>587</v>
      </c>
      <c r="F111" s="570">
        <v>117</v>
      </c>
      <c r="G111" s="572"/>
      <c r="H111" s="571">
        <v>117</v>
      </c>
      <c r="I111" s="570">
        <v>474</v>
      </c>
      <c r="J111" s="570">
        <v>230</v>
      </c>
      <c r="K111" s="571">
        <v>703</v>
      </c>
    </row>
    <row r="112" spans="1:11">
      <c r="A112" s="906"/>
      <c r="B112" s="569" t="s">
        <v>2714</v>
      </c>
      <c r="C112" s="570">
        <v>2361</v>
      </c>
      <c r="D112" s="570">
        <v>765</v>
      </c>
      <c r="E112" s="571">
        <v>3125</v>
      </c>
      <c r="F112" s="570">
        <v>10663</v>
      </c>
      <c r="G112" s="570">
        <v>3</v>
      </c>
      <c r="H112" s="571">
        <v>10667</v>
      </c>
      <c r="I112" s="570">
        <v>13024</v>
      </c>
      <c r="J112" s="570">
        <v>768</v>
      </c>
      <c r="K112" s="571">
        <v>13792</v>
      </c>
    </row>
    <row r="113" spans="1:11">
      <c r="A113" s="906"/>
      <c r="B113" s="569" t="s">
        <v>2669</v>
      </c>
      <c r="C113" s="570">
        <v>1</v>
      </c>
      <c r="D113" s="572"/>
      <c r="E113" s="571">
        <v>1</v>
      </c>
      <c r="F113" s="572"/>
      <c r="G113" s="570">
        <v>7</v>
      </c>
      <c r="H113" s="571">
        <v>7</v>
      </c>
      <c r="I113" s="570">
        <v>1</v>
      </c>
      <c r="J113" s="570">
        <v>7</v>
      </c>
      <c r="K113" s="571">
        <v>8</v>
      </c>
    </row>
    <row r="114" spans="1:11">
      <c r="A114" s="906"/>
      <c r="B114" s="569" t="s">
        <v>2715</v>
      </c>
      <c r="C114" s="570">
        <v>35</v>
      </c>
      <c r="D114" s="572"/>
      <c r="E114" s="571">
        <v>35</v>
      </c>
      <c r="F114" s="572"/>
      <c r="G114" s="570">
        <v>35557</v>
      </c>
      <c r="H114" s="571">
        <v>35557</v>
      </c>
      <c r="I114" s="570">
        <v>35</v>
      </c>
      <c r="J114" s="570">
        <v>35557</v>
      </c>
      <c r="K114" s="571">
        <v>35592</v>
      </c>
    </row>
    <row r="115" spans="1:11">
      <c r="A115" s="906"/>
      <c r="B115" s="569" t="s">
        <v>2716</v>
      </c>
      <c r="C115" s="570">
        <v>10933</v>
      </c>
      <c r="D115" s="570">
        <v>121</v>
      </c>
      <c r="E115" s="571">
        <v>11054</v>
      </c>
      <c r="F115" s="570">
        <v>23</v>
      </c>
      <c r="G115" s="570">
        <v>51</v>
      </c>
      <c r="H115" s="571">
        <v>74</v>
      </c>
      <c r="I115" s="570">
        <v>10956</v>
      </c>
      <c r="J115" s="570">
        <v>172</v>
      </c>
      <c r="K115" s="571">
        <v>11128</v>
      </c>
    </row>
    <row r="116" spans="1:11">
      <c r="A116" s="906"/>
      <c r="B116" s="569" t="s">
        <v>2752</v>
      </c>
      <c r="C116" s="570">
        <v>4</v>
      </c>
      <c r="D116" s="570">
        <v>4</v>
      </c>
      <c r="E116" s="571">
        <v>7</v>
      </c>
      <c r="F116" s="572"/>
      <c r="G116" s="572"/>
      <c r="H116" s="573"/>
      <c r="I116" s="570">
        <v>4</v>
      </c>
      <c r="J116" s="570">
        <v>4</v>
      </c>
      <c r="K116" s="571">
        <v>7</v>
      </c>
    </row>
    <row r="117" spans="1:11">
      <c r="A117" s="906"/>
      <c r="B117" s="569" t="s">
        <v>2717</v>
      </c>
      <c r="C117" s="570">
        <v>3831</v>
      </c>
      <c r="D117" s="570">
        <v>2168</v>
      </c>
      <c r="E117" s="571">
        <v>5998</v>
      </c>
      <c r="F117" s="572"/>
      <c r="G117" s="572"/>
      <c r="H117" s="573"/>
      <c r="I117" s="570">
        <v>3831</v>
      </c>
      <c r="J117" s="570">
        <v>2168</v>
      </c>
      <c r="K117" s="571">
        <v>5998</v>
      </c>
    </row>
    <row r="118" spans="1:11">
      <c r="A118" s="906"/>
      <c r="B118" s="569" t="s">
        <v>2718</v>
      </c>
      <c r="C118" s="570">
        <v>115246</v>
      </c>
      <c r="D118" s="570">
        <v>51184</v>
      </c>
      <c r="E118" s="571">
        <v>166430</v>
      </c>
      <c r="F118" s="572"/>
      <c r="G118" s="572"/>
      <c r="H118" s="573"/>
      <c r="I118" s="570">
        <v>115246</v>
      </c>
      <c r="J118" s="570">
        <v>51184</v>
      </c>
      <c r="K118" s="571">
        <v>166430</v>
      </c>
    </row>
    <row r="119" spans="1:11">
      <c r="A119" s="906"/>
      <c r="B119" s="569" t="s">
        <v>2719</v>
      </c>
      <c r="C119" s="570">
        <v>77482</v>
      </c>
      <c r="D119" s="570">
        <v>21758</v>
      </c>
      <c r="E119" s="571">
        <v>99240</v>
      </c>
      <c r="F119" s="570">
        <v>24324</v>
      </c>
      <c r="G119" s="570">
        <v>4789</v>
      </c>
      <c r="H119" s="571">
        <v>29113</v>
      </c>
      <c r="I119" s="570">
        <v>101806</v>
      </c>
      <c r="J119" s="570">
        <v>26547</v>
      </c>
      <c r="K119" s="571">
        <v>128353</v>
      </c>
    </row>
    <row r="120" spans="1:11">
      <c r="A120" s="906"/>
      <c r="B120" s="569" t="s">
        <v>2720</v>
      </c>
      <c r="C120" s="572"/>
      <c r="D120" s="572"/>
      <c r="E120" s="573"/>
      <c r="F120" s="570">
        <v>1677</v>
      </c>
      <c r="G120" s="572"/>
      <c r="H120" s="571">
        <v>1677</v>
      </c>
      <c r="I120" s="570">
        <v>1677</v>
      </c>
      <c r="J120" s="572"/>
      <c r="K120" s="571">
        <v>1677</v>
      </c>
    </row>
    <row r="121" spans="1:11" ht="24" customHeight="1">
      <c r="A121" s="906"/>
      <c r="B121" s="569" t="s">
        <v>2689</v>
      </c>
      <c r="C121" s="570">
        <v>1793</v>
      </c>
      <c r="D121" s="572"/>
      <c r="E121" s="571">
        <v>1793</v>
      </c>
      <c r="F121" s="572"/>
      <c r="G121" s="572"/>
      <c r="H121" s="573"/>
      <c r="I121" s="570">
        <v>1793</v>
      </c>
      <c r="J121" s="572"/>
      <c r="K121" s="571">
        <v>1793</v>
      </c>
    </row>
    <row r="122" spans="1:11">
      <c r="A122" s="906"/>
      <c r="B122" s="569" t="s">
        <v>2721</v>
      </c>
      <c r="C122" s="570">
        <v>2710</v>
      </c>
      <c r="D122" s="572"/>
      <c r="E122" s="571">
        <v>2710</v>
      </c>
      <c r="F122" s="572"/>
      <c r="G122" s="572"/>
      <c r="H122" s="573"/>
      <c r="I122" s="570">
        <v>2710</v>
      </c>
      <c r="J122" s="572"/>
      <c r="K122" s="571">
        <v>2710</v>
      </c>
    </row>
    <row r="123" spans="1:11">
      <c r="A123" s="906"/>
      <c r="B123" s="569" t="s">
        <v>2690</v>
      </c>
      <c r="C123" s="570">
        <v>974</v>
      </c>
      <c r="D123" s="572"/>
      <c r="E123" s="571">
        <v>974</v>
      </c>
      <c r="F123" s="570">
        <v>463</v>
      </c>
      <c r="G123" s="572"/>
      <c r="H123" s="571">
        <v>463</v>
      </c>
      <c r="I123" s="570">
        <v>1437</v>
      </c>
      <c r="J123" s="572"/>
      <c r="K123" s="571">
        <v>1437</v>
      </c>
    </row>
    <row r="124" spans="1:11">
      <c r="A124" s="906"/>
      <c r="B124" s="569" t="s">
        <v>2692</v>
      </c>
      <c r="C124" s="570">
        <v>0</v>
      </c>
      <c r="D124" s="572"/>
      <c r="E124" s="571">
        <v>0</v>
      </c>
      <c r="F124" s="572"/>
      <c r="G124" s="572"/>
      <c r="H124" s="573"/>
      <c r="I124" s="570">
        <v>0</v>
      </c>
      <c r="J124" s="572"/>
      <c r="K124" s="571">
        <v>0</v>
      </c>
    </row>
    <row r="125" spans="1:11">
      <c r="A125" s="906"/>
      <c r="B125" s="569" t="s">
        <v>2722</v>
      </c>
      <c r="C125" s="570">
        <v>1413</v>
      </c>
      <c r="D125" s="570">
        <v>1</v>
      </c>
      <c r="E125" s="571">
        <v>1414</v>
      </c>
      <c r="F125" s="572"/>
      <c r="G125" s="572"/>
      <c r="H125" s="573"/>
      <c r="I125" s="570">
        <v>1413</v>
      </c>
      <c r="J125" s="570">
        <v>1</v>
      </c>
      <c r="K125" s="571">
        <v>1414</v>
      </c>
    </row>
    <row r="126" spans="1:11">
      <c r="A126" s="906"/>
      <c r="B126" s="569" t="s">
        <v>2753</v>
      </c>
      <c r="C126" s="570">
        <v>270</v>
      </c>
      <c r="D126" s="572"/>
      <c r="E126" s="571">
        <v>270</v>
      </c>
      <c r="F126" s="572"/>
      <c r="G126" s="572"/>
      <c r="H126" s="573"/>
      <c r="I126" s="570">
        <v>270</v>
      </c>
      <c r="J126" s="572"/>
      <c r="K126" s="571">
        <v>270</v>
      </c>
    </row>
    <row r="127" spans="1:11">
      <c r="A127" s="906"/>
      <c r="B127" s="569" t="s">
        <v>2723</v>
      </c>
      <c r="C127" s="570">
        <v>3601</v>
      </c>
      <c r="D127" s="570">
        <v>4973</v>
      </c>
      <c r="E127" s="571">
        <v>8574</v>
      </c>
      <c r="F127" s="572"/>
      <c r="G127" s="572"/>
      <c r="H127" s="573"/>
      <c r="I127" s="570">
        <v>3601</v>
      </c>
      <c r="J127" s="570">
        <v>4973</v>
      </c>
      <c r="K127" s="571">
        <v>8574</v>
      </c>
    </row>
    <row r="128" spans="1:11">
      <c r="A128" s="906"/>
      <c r="B128" s="569" t="s">
        <v>2724</v>
      </c>
      <c r="C128" s="570">
        <v>1115</v>
      </c>
      <c r="D128" s="570">
        <v>97</v>
      </c>
      <c r="E128" s="571">
        <v>1213</v>
      </c>
      <c r="F128" s="570">
        <v>248</v>
      </c>
      <c r="G128" s="572"/>
      <c r="H128" s="571">
        <v>248</v>
      </c>
      <c r="I128" s="570">
        <v>1363</v>
      </c>
      <c r="J128" s="570">
        <v>97</v>
      </c>
      <c r="K128" s="571">
        <v>1460</v>
      </c>
    </row>
    <row r="129" spans="1:11">
      <c r="A129" s="906"/>
      <c r="B129" s="569" t="s">
        <v>2693</v>
      </c>
      <c r="C129" s="570">
        <v>110</v>
      </c>
      <c r="D129" s="570">
        <v>13089</v>
      </c>
      <c r="E129" s="571">
        <v>13199</v>
      </c>
      <c r="F129" s="570">
        <v>36</v>
      </c>
      <c r="G129" s="572"/>
      <c r="H129" s="571">
        <v>36</v>
      </c>
      <c r="I129" s="570">
        <v>146</v>
      </c>
      <c r="J129" s="570">
        <v>13089</v>
      </c>
      <c r="K129" s="571">
        <v>13235</v>
      </c>
    </row>
    <row r="130" spans="1:11">
      <c r="A130" s="906"/>
      <c r="B130" s="569" t="s">
        <v>2725</v>
      </c>
      <c r="C130" s="570">
        <v>9183</v>
      </c>
      <c r="D130" s="570">
        <v>69</v>
      </c>
      <c r="E130" s="571">
        <v>9252</v>
      </c>
      <c r="F130" s="570">
        <v>877</v>
      </c>
      <c r="G130" s="572"/>
      <c r="H130" s="571">
        <v>877</v>
      </c>
      <c r="I130" s="570">
        <v>10060</v>
      </c>
      <c r="J130" s="570">
        <v>69</v>
      </c>
      <c r="K130" s="571">
        <v>10128</v>
      </c>
    </row>
    <row r="131" spans="1:11">
      <c r="A131" s="906"/>
      <c r="B131" s="569" t="s">
        <v>2726</v>
      </c>
      <c r="C131" s="570">
        <v>1454</v>
      </c>
      <c r="D131" s="570">
        <v>126</v>
      </c>
      <c r="E131" s="571">
        <v>1580</v>
      </c>
      <c r="F131" s="570">
        <v>285</v>
      </c>
      <c r="G131" s="572"/>
      <c r="H131" s="571">
        <v>285</v>
      </c>
      <c r="I131" s="570">
        <v>1739</v>
      </c>
      <c r="J131" s="570">
        <v>126</v>
      </c>
      <c r="K131" s="571">
        <v>1865</v>
      </c>
    </row>
    <row r="132" spans="1:11">
      <c r="A132" s="906"/>
      <c r="B132" s="569" t="s">
        <v>2749</v>
      </c>
      <c r="C132" s="570">
        <v>2</v>
      </c>
      <c r="D132" s="572"/>
      <c r="E132" s="571">
        <v>2</v>
      </c>
      <c r="F132" s="572"/>
      <c r="G132" s="572"/>
      <c r="H132" s="573"/>
      <c r="I132" s="570">
        <v>2</v>
      </c>
      <c r="J132" s="572"/>
      <c r="K132" s="571">
        <v>2</v>
      </c>
    </row>
    <row r="133" spans="1:11">
      <c r="A133" s="906"/>
      <c r="B133" s="569" t="s">
        <v>2694</v>
      </c>
      <c r="C133" s="570">
        <v>598</v>
      </c>
      <c r="D133" s="570">
        <v>232</v>
      </c>
      <c r="E133" s="571">
        <v>829</v>
      </c>
      <c r="F133" s="572"/>
      <c r="G133" s="572"/>
      <c r="H133" s="573"/>
      <c r="I133" s="570">
        <v>598</v>
      </c>
      <c r="J133" s="570">
        <v>232</v>
      </c>
      <c r="K133" s="571">
        <v>829</v>
      </c>
    </row>
    <row r="134" spans="1:11">
      <c r="A134" s="906"/>
      <c r="B134" s="569" t="s">
        <v>2670</v>
      </c>
      <c r="C134" s="570">
        <v>10004</v>
      </c>
      <c r="D134" s="570">
        <v>321</v>
      </c>
      <c r="E134" s="571">
        <v>10325</v>
      </c>
      <c r="F134" s="570">
        <v>65370</v>
      </c>
      <c r="G134" s="570">
        <v>4352</v>
      </c>
      <c r="H134" s="571">
        <v>69722</v>
      </c>
      <c r="I134" s="570">
        <v>75374</v>
      </c>
      <c r="J134" s="570">
        <v>4673</v>
      </c>
      <c r="K134" s="571">
        <v>80047</v>
      </c>
    </row>
    <row r="135" spans="1:11">
      <c r="A135" s="906"/>
      <c r="B135" s="569" t="s">
        <v>2727</v>
      </c>
      <c r="C135" s="570">
        <v>8</v>
      </c>
      <c r="D135" s="570">
        <v>61550</v>
      </c>
      <c r="E135" s="571">
        <v>61558</v>
      </c>
      <c r="F135" s="572"/>
      <c r="G135" s="572"/>
      <c r="H135" s="573"/>
      <c r="I135" s="570">
        <v>8</v>
      </c>
      <c r="J135" s="570">
        <v>61550</v>
      </c>
      <c r="K135" s="571">
        <v>61558</v>
      </c>
    </row>
    <row r="136" spans="1:11">
      <c r="A136" s="906"/>
      <c r="B136" s="569" t="s">
        <v>2728</v>
      </c>
      <c r="C136" s="570">
        <v>7132</v>
      </c>
      <c r="D136" s="570">
        <v>1</v>
      </c>
      <c r="E136" s="571">
        <v>7133</v>
      </c>
      <c r="F136" s="572"/>
      <c r="G136" s="572"/>
      <c r="H136" s="573"/>
      <c r="I136" s="570">
        <v>7132</v>
      </c>
      <c r="J136" s="570">
        <v>1</v>
      </c>
      <c r="K136" s="571">
        <v>7133</v>
      </c>
    </row>
    <row r="137" spans="1:11">
      <c r="A137" s="906"/>
      <c r="B137" s="569" t="s">
        <v>2729</v>
      </c>
      <c r="C137" s="570">
        <v>254</v>
      </c>
      <c r="D137" s="570">
        <v>12</v>
      </c>
      <c r="E137" s="571">
        <v>266</v>
      </c>
      <c r="F137" s="572"/>
      <c r="G137" s="570">
        <v>2581</v>
      </c>
      <c r="H137" s="571">
        <v>2581</v>
      </c>
      <c r="I137" s="570">
        <v>254</v>
      </c>
      <c r="J137" s="570">
        <v>2593</v>
      </c>
      <c r="K137" s="571">
        <v>2847</v>
      </c>
    </row>
    <row r="138" spans="1:11">
      <c r="A138" s="906"/>
      <c r="B138" s="569" t="s">
        <v>2671</v>
      </c>
      <c r="C138" s="570">
        <v>23</v>
      </c>
      <c r="D138" s="572"/>
      <c r="E138" s="571">
        <v>23</v>
      </c>
      <c r="F138" s="572"/>
      <c r="G138" s="572"/>
      <c r="H138" s="573"/>
      <c r="I138" s="570">
        <v>23</v>
      </c>
      <c r="J138" s="572"/>
      <c r="K138" s="571">
        <v>23</v>
      </c>
    </row>
    <row r="139" spans="1:11">
      <c r="A139" s="906"/>
      <c r="B139" s="569" t="s">
        <v>2730</v>
      </c>
      <c r="C139" s="570">
        <v>4008</v>
      </c>
      <c r="D139" s="570">
        <v>2432</v>
      </c>
      <c r="E139" s="571">
        <v>6440</v>
      </c>
      <c r="F139" s="572"/>
      <c r="G139" s="572"/>
      <c r="H139" s="573"/>
      <c r="I139" s="570">
        <v>4008</v>
      </c>
      <c r="J139" s="570">
        <v>2432</v>
      </c>
      <c r="K139" s="571">
        <v>6440</v>
      </c>
    </row>
    <row r="140" spans="1:11">
      <c r="A140" s="906"/>
      <c r="B140" s="574"/>
      <c r="C140" s="571">
        <v>802989</v>
      </c>
      <c r="D140" s="571">
        <v>412249</v>
      </c>
      <c r="E140" s="571">
        <v>1215238</v>
      </c>
      <c r="F140" s="571">
        <v>279809</v>
      </c>
      <c r="G140" s="571">
        <v>247691</v>
      </c>
      <c r="H140" s="571">
        <v>527500</v>
      </c>
      <c r="I140" s="571">
        <v>1082798</v>
      </c>
      <c r="J140" s="571">
        <v>659940</v>
      </c>
      <c r="K140" s="571">
        <v>1742738</v>
      </c>
    </row>
    <row r="141" spans="1:11">
      <c r="A141" s="577" t="s">
        <v>452</v>
      </c>
      <c r="B141" s="574"/>
      <c r="C141" s="571">
        <v>4547370</v>
      </c>
      <c r="D141" s="571">
        <v>1289395</v>
      </c>
      <c r="E141" s="571">
        <v>5836765</v>
      </c>
      <c r="F141" s="571">
        <v>7271376</v>
      </c>
      <c r="G141" s="571">
        <v>17780591</v>
      </c>
      <c r="H141" s="571">
        <v>25051968</v>
      </c>
      <c r="I141" s="571">
        <v>11818747</v>
      </c>
      <c r="J141" s="571">
        <v>19069986</v>
      </c>
      <c r="K141" s="571">
        <v>30888733</v>
      </c>
    </row>
  </sheetData>
  <mergeCells count="8">
    <mergeCell ref="A38:A46"/>
    <mergeCell ref="A47:A70"/>
    <mergeCell ref="A71:A140"/>
    <mergeCell ref="A5:B6"/>
    <mergeCell ref="C5:E5"/>
    <mergeCell ref="F5:H5"/>
    <mergeCell ref="I5:K5"/>
    <mergeCell ref="A7:A37"/>
  </mergeCells>
  <pageMargins left="0.7" right="0.196527777777778" top="3.9583333333333297E-2" bottom="3.9583333333333297E-2" header="0.511811023622047" footer="0.511811023622047"/>
  <pageSetup paperSize="9" scale="88" orientation="landscape" horizontalDpi="300" verticalDpi="300"/>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00B050"/>
  </sheetPr>
  <dimension ref="A1:K82"/>
  <sheetViews>
    <sheetView zoomScale="90" zoomScaleNormal="90" workbookViewId="0">
      <selection activeCell="G79" sqref="G79"/>
    </sheetView>
  </sheetViews>
  <sheetFormatPr baseColWidth="10" defaultColWidth="11.42578125" defaultRowHeight="15"/>
  <cols>
    <col min="1" max="1" width="16.42578125" style="507" customWidth="1"/>
    <col min="2" max="2" width="19.7109375" style="507" customWidth="1"/>
    <col min="3" max="10" width="14.7109375" style="507" customWidth="1"/>
    <col min="11" max="16384" width="11.42578125" style="507"/>
  </cols>
  <sheetData>
    <row r="1" spans="1:11" s="20" customFormat="1" ht="86.25" customHeight="1"/>
    <row r="2" spans="1:11" ht="15.75">
      <c r="A2" s="512" t="s">
        <v>2755</v>
      </c>
      <c r="B2" s="509"/>
      <c r="C2" s="509"/>
      <c r="D2" s="509"/>
      <c r="E2" s="509"/>
    </row>
    <row r="3" spans="1:11">
      <c r="A3" s="509"/>
      <c r="B3" s="509"/>
      <c r="C3" s="509"/>
      <c r="D3" s="509"/>
      <c r="E3" s="509"/>
    </row>
    <row r="4" spans="1:11">
      <c r="A4" s="578"/>
      <c r="B4" s="20"/>
      <c r="C4" s="20"/>
      <c r="D4" s="20"/>
      <c r="E4" s="518"/>
      <c r="F4" s="518"/>
      <c r="G4" s="518"/>
      <c r="H4" s="518"/>
      <c r="I4" s="518"/>
      <c r="J4" s="518"/>
      <c r="K4" s="518"/>
    </row>
    <row r="5" spans="1:11" ht="24">
      <c r="A5" s="579" t="s">
        <v>2756</v>
      </c>
      <c r="B5" s="580" t="s">
        <v>2757</v>
      </c>
      <c r="C5" s="546" t="s">
        <v>2665</v>
      </c>
      <c r="D5" s="546" t="s">
        <v>2666</v>
      </c>
      <c r="E5" s="546" t="s">
        <v>452</v>
      </c>
      <c r="F5" s="518"/>
      <c r="G5" s="518"/>
      <c r="H5" s="518"/>
      <c r="I5" s="518"/>
      <c r="J5" s="518"/>
      <c r="K5" s="518"/>
    </row>
    <row r="6" spans="1:11" ht="15" customHeight="1">
      <c r="A6" s="907" t="s">
        <v>2758</v>
      </c>
      <c r="B6" s="581" t="s">
        <v>2759</v>
      </c>
      <c r="C6" s="570">
        <v>3008</v>
      </c>
      <c r="D6" s="570">
        <v>0</v>
      </c>
      <c r="E6" s="571">
        <v>3008</v>
      </c>
      <c r="F6" s="518"/>
      <c r="G6" s="518"/>
      <c r="H6" s="518"/>
      <c r="I6" s="518"/>
      <c r="J6" s="518"/>
      <c r="K6" s="518"/>
    </row>
    <row r="7" spans="1:11">
      <c r="A7" s="907"/>
      <c r="B7" s="581" t="s">
        <v>2560</v>
      </c>
      <c r="C7" s="570">
        <v>49083</v>
      </c>
      <c r="D7" s="570">
        <v>77589</v>
      </c>
      <c r="E7" s="571">
        <v>126671</v>
      </c>
      <c r="F7" s="518"/>
      <c r="G7" s="518"/>
      <c r="H7" s="518"/>
      <c r="I7" s="518"/>
      <c r="J7" s="518"/>
      <c r="K7" s="518"/>
    </row>
    <row r="8" spans="1:11">
      <c r="A8" s="907"/>
      <c r="B8" s="581" t="s">
        <v>2760</v>
      </c>
      <c r="C8" s="570">
        <v>5982</v>
      </c>
      <c r="D8" s="570">
        <v>402066</v>
      </c>
      <c r="E8" s="571">
        <v>408048</v>
      </c>
      <c r="F8" s="518"/>
      <c r="G8" s="518"/>
      <c r="H8" s="518"/>
      <c r="I8" s="518"/>
      <c r="J8" s="518"/>
      <c r="K8" s="518"/>
    </row>
    <row r="9" spans="1:11">
      <c r="A9" s="907"/>
      <c r="B9" s="581" t="s">
        <v>2562</v>
      </c>
      <c r="C9" s="570">
        <v>0</v>
      </c>
      <c r="D9" s="570">
        <v>50281</v>
      </c>
      <c r="E9" s="571">
        <v>50281</v>
      </c>
      <c r="F9" s="518"/>
      <c r="G9" s="518"/>
      <c r="H9" s="518"/>
      <c r="I9" s="518"/>
      <c r="J9" s="518"/>
      <c r="K9" s="518"/>
    </row>
    <row r="10" spans="1:11">
      <c r="A10" s="907"/>
      <c r="B10" s="581" t="s">
        <v>2761</v>
      </c>
      <c r="C10" s="570">
        <v>10470</v>
      </c>
      <c r="D10" s="570">
        <v>1203623</v>
      </c>
      <c r="E10" s="571">
        <v>1214093</v>
      </c>
      <c r="F10" s="518"/>
      <c r="G10" s="518"/>
      <c r="H10" s="518"/>
      <c r="I10" s="518"/>
      <c r="J10" s="518"/>
      <c r="K10" s="518"/>
    </row>
    <row r="11" spans="1:11">
      <c r="A11" s="907"/>
      <c r="B11" s="581" t="s">
        <v>2762</v>
      </c>
      <c r="C11" s="570">
        <v>19601</v>
      </c>
      <c r="D11" s="570">
        <v>207218</v>
      </c>
      <c r="E11" s="571">
        <v>226819</v>
      </c>
      <c r="F11" s="518"/>
      <c r="G11" s="518"/>
      <c r="H11" s="518"/>
      <c r="I11" s="518"/>
      <c r="J11" s="518"/>
      <c r="K11" s="518"/>
    </row>
    <row r="12" spans="1:11">
      <c r="A12" s="907"/>
      <c r="B12" s="581" t="s">
        <v>2565</v>
      </c>
      <c r="C12" s="570">
        <v>493513</v>
      </c>
      <c r="D12" s="570">
        <v>198538</v>
      </c>
      <c r="E12" s="571">
        <v>692051</v>
      </c>
      <c r="F12" s="518"/>
      <c r="G12" s="518"/>
      <c r="H12" s="518"/>
      <c r="I12" s="518"/>
      <c r="J12" s="518"/>
      <c r="K12" s="518"/>
    </row>
    <row r="13" spans="1:11">
      <c r="A13" s="907"/>
      <c r="B13" s="581" t="s">
        <v>2567</v>
      </c>
      <c r="C13" s="570">
        <v>403466</v>
      </c>
      <c r="D13" s="570">
        <v>1146488</v>
      </c>
      <c r="E13" s="571">
        <v>1549955</v>
      </c>
      <c r="F13" s="518"/>
      <c r="G13" s="518"/>
      <c r="H13" s="518"/>
      <c r="I13" s="518"/>
      <c r="J13" s="518"/>
      <c r="K13" s="518"/>
    </row>
    <row r="14" spans="1:11">
      <c r="A14" s="907"/>
      <c r="B14" s="581" t="s">
        <v>2763</v>
      </c>
      <c r="C14" s="570">
        <v>25885</v>
      </c>
      <c r="D14" s="570">
        <v>57651</v>
      </c>
      <c r="E14" s="571">
        <v>83536</v>
      </c>
      <c r="F14" s="518"/>
      <c r="G14" s="518"/>
      <c r="H14" s="518"/>
      <c r="I14" s="518"/>
      <c r="J14" s="518"/>
      <c r="K14" s="518"/>
    </row>
    <row r="15" spans="1:11">
      <c r="A15" s="907"/>
      <c r="B15" s="581" t="s">
        <v>2764</v>
      </c>
      <c r="C15" s="570">
        <v>5</v>
      </c>
      <c r="D15" s="570">
        <v>0</v>
      </c>
      <c r="E15" s="571">
        <v>5</v>
      </c>
      <c r="F15" s="518"/>
      <c r="G15" s="518"/>
      <c r="H15" s="518"/>
      <c r="I15" s="518"/>
      <c r="J15" s="518"/>
      <c r="K15" s="518"/>
    </row>
    <row r="16" spans="1:11">
      <c r="A16" s="907"/>
      <c r="B16" s="581" t="s">
        <v>2765</v>
      </c>
      <c r="C16" s="570">
        <v>41663</v>
      </c>
      <c r="D16" s="570">
        <v>19078</v>
      </c>
      <c r="E16" s="571">
        <v>60741</v>
      </c>
      <c r="F16" s="518"/>
      <c r="G16" s="518"/>
      <c r="H16" s="518"/>
      <c r="I16" s="518"/>
      <c r="J16" s="518"/>
      <c r="K16" s="518"/>
    </row>
    <row r="17" spans="1:11">
      <c r="A17" s="907"/>
      <c r="B17" s="581" t="s">
        <v>2766</v>
      </c>
      <c r="C17" s="570">
        <v>33927</v>
      </c>
      <c r="D17" s="570">
        <v>233989</v>
      </c>
      <c r="E17" s="571">
        <v>267916</v>
      </c>
      <c r="F17" s="518"/>
      <c r="G17" s="518"/>
      <c r="H17" s="518"/>
      <c r="I17" s="518"/>
      <c r="J17" s="518"/>
      <c r="K17" s="518"/>
    </row>
    <row r="18" spans="1:11">
      <c r="A18" s="907"/>
      <c r="B18" s="581" t="s">
        <v>2568</v>
      </c>
      <c r="C18" s="570">
        <v>624238</v>
      </c>
      <c r="D18" s="570">
        <v>59723</v>
      </c>
      <c r="E18" s="571">
        <v>683960</v>
      </c>
      <c r="F18" s="518"/>
      <c r="G18" s="518"/>
      <c r="H18" s="518"/>
      <c r="I18" s="518"/>
      <c r="J18" s="518"/>
      <c r="K18" s="518"/>
    </row>
    <row r="19" spans="1:11">
      <c r="A19" s="907"/>
      <c r="B19" s="581" t="s">
        <v>2767</v>
      </c>
      <c r="C19" s="570">
        <v>1458</v>
      </c>
      <c r="D19" s="570">
        <v>0</v>
      </c>
      <c r="E19" s="571">
        <v>1458</v>
      </c>
      <c r="F19" s="518"/>
      <c r="G19" s="518"/>
      <c r="H19" s="518"/>
      <c r="I19" s="518"/>
      <c r="J19" s="518"/>
      <c r="K19" s="518"/>
    </row>
    <row r="20" spans="1:11">
      <c r="A20" s="907"/>
      <c r="B20" s="581" t="s">
        <v>2768</v>
      </c>
      <c r="C20" s="570">
        <v>262</v>
      </c>
      <c r="D20" s="570">
        <v>158380</v>
      </c>
      <c r="E20" s="571">
        <v>158642</v>
      </c>
      <c r="F20" s="518"/>
      <c r="G20" s="518"/>
      <c r="H20" s="518"/>
      <c r="I20" s="518"/>
      <c r="J20" s="518"/>
      <c r="K20" s="518"/>
    </row>
    <row r="21" spans="1:11">
      <c r="A21" s="907"/>
      <c r="B21" s="581" t="s">
        <v>2769</v>
      </c>
      <c r="C21" s="570">
        <v>82548</v>
      </c>
      <c r="D21" s="570">
        <v>59086</v>
      </c>
      <c r="E21" s="571">
        <v>141634</v>
      </c>
      <c r="F21" s="518"/>
      <c r="G21" s="518"/>
      <c r="H21" s="518"/>
      <c r="I21" s="518"/>
      <c r="J21" s="518"/>
      <c r="K21" s="518"/>
    </row>
    <row r="22" spans="1:11">
      <c r="A22" s="907"/>
      <c r="B22" s="581" t="s">
        <v>2770</v>
      </c>
      <c r="C22" s="570">
        <v>0</v>
      </c>
      <c r="D22" s="570">
        <v>1505</v>
      </c>
      <c r="E22" s="571">
        <v>1505</v>
      </c>
      <c r="F22" s="518"/>
      <c r="G22" s="518"/>
      <c r="H22" s="518"/>
      <c r="I22" s="518"/>
      <c r="J22" s="518"/>
      <c r="K22" s="518"/>
    </row>
    <row r="23" spans="1:11">
      <c r="A23" s="907"/>
      <c r="B23" s="581" t="s">
        <v>2771</v>
      </c>
      <c r="C23" s="570">
        <v>22735</v>
      </c>
      <c r="D23" s="570">
        <v>0</v>
      </c>
      <c r="E23" s="571">
        <v>22735</v>
      </c>
      <c r="F23" s="518"/>
      <c r="G23" s="518"/>
      <c r="H23" s="518"/>
      <c r="I23" s="518"/>
      <c r="J23" s="518"/>
      <c r="K23" s="518"/>
    </row>
    <row r="24" spans="1:11">
      <c r="A24" s="907"/>
      <c r="B24" s="581" t="s">
        <v>2772</v>
      </c>
      <c r="C24" s="570">
        <v>66800</v>
      </c>
      <c r="D24" s="570">
        <v>0</v>
      </c>
      <c r="E24" s="571">
        <v>66800</v>
      </c>
      <c r="F24" s="518"/>
      <c r="G24" s="518"/>
      <c r="H24" s="518"/>
      <c r="I24" s="518"/>
      <c r="J24" s="518"/>
      <c r="K24" s="518"/>
    </row>
    <row r="25" spans="1:11">
      <c r="A25" s="907"/>
      <c r="B25" s="581" t="s">
        <v>2569</v>
      </c>
      <c r="C25" s="570">
        <v>52131</v>
      </c>
      <c r="D25" s="570">
        <v>5612</v>
      </c>
      <c r="E25" s="571">
        <v>57743</v>
      </c>
      <c r="F25" s="518"/>
      <c r="G25" s="518"/>
      <c r="H25" s="518"/>
      <c r="I25" s="518"/>
      <c r="J25" s="518"/>
      <c r="K25" s="518"/>
    </row>
    <row r="26" spans="1:11">
      <c r="A26" s="907"/>
      <c r="B26" s="581" t="s">
        <v>2570</v>
      </c>
      <c r="C26" s="570">
        <v>1163044</v>
      </c>
      <c r="D26" s="570">
        <v>3734747</v>
      </c>
      <c r="E26" s="571">
        <v>4897790</v>
      </c>
      <c r="F26" s="518"/>
      <c r="G26" s="518"/>
      <c r="H26" s="518"/>
      <c r="I26" s="518"/>
      <c r="J26" s="518"/>
      <c r="K26" s="518"/>
    </row>
    <row r="27" spans="1:11">
      <c r="A27" s="907"/>
      <c r="B27" s="581" t="s">
        <v>2773</v>
      </c>
      <c r="C27" s="570">
        <v>26009</v>
      </c>
      <c r="D27" s="570">
        <v>75823</v>
      </c>
      <c r="E27" s="571">
        <v>101832</v>
      </c>
      <c r="F27" s="518"/>
      <c r="G27" s="518"/>
      <c r="H27" s="518"/>
      <c r="I27" s="518"/>
      <c r="J27" s="518"/>
      <c r="K27" s="518"/>
    </row>
    <row r="28" spans="1:11">
      <c r="A28" s="907"/>
      <c r="B28" s="581" t="s">
        <v>2571</v>
      </c>
      <c r="C28" s="570">
        <v>4637146</v>
      </c>
      <c r="D28" s="570">
        <v>1307334</v>
      </c>
      <c r="E28" s="571">
        <v>5944480</v>
      </c>
      <c r="F28" s="518"/>
      <c r="G28" s="518"/>
      <c r="H28" s="518"/>
      <c r="I28" s="518"/>
      <c r="J28" s="518"/>
      <c r="K28" s="518"/>
    </row>
    <row r="29" spans="1:11">
      <c r="A29" s="907"/>
      <c r="B29" s="581" t="s">
        <v>2774</v>
      </c>
      <c r="C29" s="570">
        <v>3918</v>
      </c>
      <c r="D29" s="570">
        <v>8602</v>
      </c>
      <c r="E29" s="571">
        <v>12519</v>
      </c>
      <c r="F29" s="518"/>
      <c r="G29" s="518"/>
      <c r="H29" s="518"/>
      <c r="I29" s="518"/>
      <c r="J29" s="518"/>
      <c r="K29" s="518"/>
    </row>
    <row r="30" spans="1:11">
      <c r="A30" s="907"/>
      <c r="B30" s="581" t="s">
        <v>2573</v>
      </c>
      <c r="C30" s="570">
        <v>149368</v>
      </c>
      <c r="D30" s="570">
        <v>1255</v>
      </c>
      <c r="E30" s="571">
        <v>150623</v>
      </c>
      <c r="F30" s="518"/>
      <c r="G30" s="518"/>
      <c r="H30" s="518"/>
      <c r="I30" s="518"/>
      <c r="J30" s="518"/>
      <c r="K30" s="518"/>
    </row>
    <row r="31" spans="1:11">
      <c r="A31" s="907"/>
      <c r="B31" s="581" t="s">
        <v>2574</v>
      </c>
      <c r="C31" s="570">
        <v>461445</v>
      </c>
      <c r="D31" s="570">
        <v>73943</v>
      </c>
      <c r="E31" s="571">
        <v>535389</v>
      </c>
      <c r="F31" s="518"/>
      <c r="G31" s="518"/>
      <c r="H31" s="518"/>
      <c r="I31" s="518"/>
      <c r="J31" s="518"/>
      <c r="K31" s="518"/>
    </row>
    <row r="32" spans="1:11">
      <c r="A32" s="907"/>
      <c r="B32" s="581" t="s">
        <v>2775</v>
      </c>
      <c r="C32" s="570">
        <v>42313</v>
      </c>
      <c r="D32" s="570">
        <v>20352</v>
      </c>
      <c r="E32" s="571">
        <v>62665</v>
      </c>
      <c r="F32" s="518"/>
      <c r="G32" s="518"/>
      <c r="H32" s="518"/>
      <c r="I32" s="518"/>
      <c r="J32" s="518"/>
      <c r="K32" s="518"/>
    </row>
    <row r="33" spans="1:11">
      <c r="A33" s="907"/>
      <c r="B33" s="581" t="s">
        <v>2776</v>
      </c>
      <c r="C33" s="570">
        <v>4030</v>
      </c>
      <c r="D33" s="570">
        <v>0</v>
      </c>
      <c r="E33" s="571">
        <v>4030</v>
      </c>
      <c r="F33" s="518"/>
      <c r="G33" s="518"/>
      <c r="H33" s="518"/>
      <c r="I33" s="518"/>
      <c r="J33" s="518"/>
      <c r="K33" s="518"/>
    </row>
    <row r="34" spans="1:11">
      <c r="A34" s="907"/>
      <c r="B34" s="581" t="s">
        <v>2777</v>
      </c>
      <c r="C34" s="570">
        <v>45801</v>
      </c>
      <c r="D34" s="570">
        <v>6895</v>
      </c>
      <c r="E34" s="571">
        <v>52696</v>
      </c>
      <c r="F34" s="518"/>
      <c r="G34" s="518"/>
      <c r="H34" s="518"/>
      <c r="I34" s="518"/>
      <c r="J34" s="518"/>
      <c r="K34" s="518"/>
    </row>
    <row r="35" spans="1:11">
      <c r="A35" s="907"/>
      <c r="B35" s="581" t="s">
        <v>2575</v>
      </c>
      <c r="C35" s="570">
        <v>152157</v>
      </c>
      <c r="D35" s="570">
        <v>534</v>
      </c>
      <c r="E35" s="571">
        <v>152691</v>
      </c>
      <c r="F35" s="518"/>
      <c r="G35" s="518"/>
      <c r="H35" s="518"/>
      <c r="I35" s="518"/>
      <c r="J35" s="518"/>
      <c r="K35" s="518"/>
    </row>
    <row r="36" spans="1:11">
      <c r="A36" s="907"/>
      <c r="B36" s="581" t="s">
        <v>2577</v>
      </c>
      <c r="C36" s="570">
        <v>198566</v>
      </c>
      <c r="D36" s="570">
        <v>9673</v>
      </c>
      <c r="E36" s="571">
        <v>208239</v>
      </c>
      <c r="F36" s="518"/>
      <c r="G36" s="518"/>
      <c r="H36" s="518"/>
      <c r="I36" s="518"/>
      <c r="J36" s="518"/>
      <c r="K36" s="518"/>
    </row>
    <row r="37" spans="1:11">
      <c r="A37" s="907"/>
      <c r="B37" s="581" t="s">
        <v>2778</v>
      </c>
      <c r="C37" s="570">
        <v>0</v>
      </c>
      <c r="D37" s="570">
        <v>449290</v>
      </c>
      <c r="E37" s="571">
        <v>449290</v>
      </c>
      <c r="F37" s="518"/>
      <c r="G37" s="518"/>
      <c r="H37" s="518"/>
      <c r="I37" s="518"/>
      <c r="J37" s="518"/>
      <c r="K37" s="518"/>
    </row>
    <row r="38" spans="1:11">
      <c r="A38" s="907"/>
      <c r="B38" s="581" t="s">
        <v>2579</v>
      </c>
      <c r="C38" s="570">
        <v>275938</v>
      </c>
      <c r="D38" s="570">
        <v>441707</v>
      </c>
      <c r="E38" s="571">
        <v>717645</v>
      </c>
      <c r="F38" s="518"/>
      <c r="G38" s="518"/>
      <c r="H38" s="518"/>
      <c r="I38" s="518"/>
      <c r="J38" s="518"/>
      <c r="K38" s="518"/>
    </row>
    <row r="39" spans="1:11">
      <c r="A39" s="907"/>
      <c r="B39" s="581" t="s">
        <v>2581</v>
      </c>
      <c r="C39" s="570">
        <v>0</v>
      </c>
      <c r="D39" s="570">
        <v>21171</v>
      </c>
      <c r="E39" s="571">
        <v>21171</v>
      </c>
      <c r="F39" s="518"/>
      <c r="G39" s="518"/>
      <c r="H39" s="518"/>
      <c r="I39" s="518"/>
      <c r="J39" s="518"/>
      <c r="K39" s="518"/>
    </row>
    <row r="40" spans="1:11">
      <c r="A40" s="907"/>
      <c r="B40" s="581" t="s">
        <v>2582</v>
      </c>
      <c r="C40" s="570">
        <v>0</v>
      </c>
      <c r="D40" s="570">
        <v>479065</v>
      </c>
      <c r="E40" s="571">
        <v>479065</v>
      </c>
      <c r="F40" s="518"/>
      <c r="G40" s="518"/>
      <c r="H40" s="518"/>
      <c r="I40" s="518"/>
      <c r="J40" s="518"/>
      <c r="K40" s="518"/>
    </row>
    <row r="41" spans="1:11">
      <c r="A41" s="907"/>
      <c r="B41" s="581" t="s">
        <v>2779</v>
      </c>
      <c r="C41" s="570">
        <v>0</v>
      </c>
      <c r="D41" s="570">
        <v>63256</v>
      </c>
      <c r="E41" s="571">
        <v>63256</v>
      </c>
      <c r="F41" s="518"/>
      <c r="G41" s="518"/>
      <c r="H41" s="518"/>
      <c r="I41" s="518"/>
      <c r="J41" s="518"/>
      <c r="K41" s="518"/>
    </row>
    <row r="42" spans="1:11">
      <c r="A42" s="907"/>
      <c r="B42" s="581" t="s">
        <v>2583</v>
      </c>
      <c r="C42" s="570">
        <v>18616</v>
      </c>
      <c r="D42" s="570">
        <v>0</v>
      </c>
      <c r="E42" s="571">
        <v>18616</v>
      </c>
      <c r="F42" s="518"/>
      <c r="G42" s="518"/>
      <c r="H42" s="518"/>
      <c r="I42" s="518"/>
      <c r="J42" s="518"/>
      <c r="K42" s="518"/>
    </row>
    <row r="43" spans="1:11" ht="24">
      <c r="A43" s="907"/>
      <c r="B43" s="581" t="s">
        <v>2780</v>
      </c>
      <c r="C43" s="570">
        <v>35161</v>
      </c>
      <c r="D43" s="570">
        <v>0</v>
      </c>
      <c r="E43" s="571">
        <v>35161</v>
      </c>
      <c r="F43" s="518"/>
      <c r="G43" s="518"/>
      <c r="H43" s="518"/>
      <c r="I43" s="518"/>
      <c r="J43" s="518"/>
      <c r="K43" s="518"/>
    </row>
    <row r="44" spans="1:11">
      <c r="A44" s="907"/>
      <c r="B44" s="581" t="s">
        <v>2781</v>
      </c>
      <c r="C44" s="570">
        <v>0</v>
      </c>
      <c r="D44" s="570">
        <v>35879</v>
      </c>
      <c r="E44" s="571">
        <v>35879</v>
      </c>
      <c r="F44" s="518"/>
      <c r="G44" s="518"/>
      <c r="H44" s="518"/>
      <c r="I44" s="518"/>
      <c r="J44" s="518"/>
      <c r="K44" s="518"/>
    </row>
    <row r="45" spans="1:11">
      <c r="A45" s="907"/>
      <c r="B45" s="581" t="s">
        <v>2588</v>
      </c>
      <c r="C45" s="570">
        <v>388196</v>
      </c>
      <c r="D45" s="570">
        <v>230800</v>
      </c>
      <c r="E45" s="571">
        <v>618996</v>
      </c>
      <c r="F45" s="518"/>
      <c r="G45" s="518"/>
      <c r="H45" s="518"/>
      <c r="I45" s="518"/>
      <c r="J45" s="518"/>
      <c r="K45" s="518"/>
    </row>
    <row r="46" spans="1:11">
      <c r="A46" s="907"/>
      <c r="B46" s="581" t="s">
        <v>2589</v>
      </c>
      <c r="C46" s="570">
        <v>51172</v>
      </c>
      <c r="D46" s="570">
        <v>16263</v>
      </c>
      <c r="E46" s="571">
        <v>67436</v>
      </c>
      <c r="F46" s="518"/>
      <c r="G46" s="518"/>
      <c r="H46" s="518"/>
      <c r="I46" s="518"/>
      <c r="J46" s="518"/>
      <c r="K46" s="518"/>
    </row>
    <row r="47" spans="1:11">
      <c r="A47" s="907"/>
      <c r="B47" s="581" t="s">
        <v>2590</v>
      </c>
      <c r="C47" s="570">
        <v>19</v>
      </c>
      <c r="D47" s="570">
        <v>662</v>
      </c>
      <c r="E47" s="571">
        <v>681</v>
      </c>
      <c r="F47" s="518"/>
      <c r="G47" s="518"/>
      <c r="H47" s="518"/>
      <c r="I47" s="518"/>
      <c r="J47" s="518"/>
      <c r="K47" s="518"/>
    </row>
    <row r="48" spans="1:11">
      <c r="A48" s="907"/>
      <c r="B48" s="581" t="s">
        <v>2591</v>
      </c>
      <c r="C48" s="570">
        <v>9153</v>
      </c>
      <c r="D48" s="570">
        <v>0</v>
      </c>
      <c r="E48" s="571">
        <v>9153</v>
      </c>
      <c r="F48" s="518"/>
      <c r="G48" s="518"/>
      <c r="H48" s="518"/>
      <c r="I48" s="518"/>
      <c r="J48" s="518"/>
      <c r="K48" s="518"/>
    </row>
    <row r="49" spans="1:11">
      <c r="A49" s="907"/>
      <c r="B49" s="581" t="s">
        <v>438</v>
      </c>
      <c r="C49" s="570">
        <v>31414</v>
      </c>
      <c r="D49" s="570">
        <v>0</v>
      </c>
      <c r="E49" s="571">
        <v>31414</v>
      </c>
      <c r="F49" s="518"/>
      <c r="G49" s="518"/>
      <c r="H49" s="518"/>
      <c r="I49" s="518"/>
      <c r="J49" s="518"/>
      <c r="K49" s="518"/>
    </row>
    <row r="50" spans="1:11">
      <c r="A50" s="907"/>
      <c r="B50" s="581" t="s">
        <v>2592</v>
      </c>
      <c r="C50" s="570">
        <v>25014</v>
      </c>
      <c r="D50" s="570">
        <v>451073</v>
      </c>
      <c r="E50" s="571">
        <v>476087</v>
      </c>
      <c r="F50" s="518"/>
      <c r="G50" s="518"/>
      <c r="H50" s="518"/>
      <c r="I50" s="518"/>
      <c r="J50" s="518"/>
      <c r="K50" s="518"/>
    </row>
    <row r="51" spans="1:11">
      <c r="A51" s="907"/>
      <c r="B51" s="581" t="s">
        <v>2782</v>
      </c>
      <c r="C51" s="570">
        <v>0</v>
      </c>
      <c r="D51" s="570">
        <v>145</v>
      </c>
      <c r="E51" s="571">
        <v>145</v>
      </c>
      <c r="F51" s="518"/>
      <c r="G51" s="518"/>
      <c r="H51" s="518"/>
      <c r="I51" s="518"/>
      <c r="J51" s="518"/>
      <c r="K51" s="518"/>
    </row>
    <row r="52" spans="1:11">
      <c r="A52" s="907"/>
      <c r="B52" s="581" t="s">
        <v>2783</v>
      </c>
      <c r="C52" s="570">
        <v>0</v>
      </c>
      <c r="D52" s="570">
        <v>364667</v>
      </c>
      <c r="E52" s="571">
        <v>364667</v>
      </c>
      <c r="F52" s="518"/>
      <c r="G52" s="518"/>
      <c r="H52" s="518"/>
      <c r="I52" s="518"/>
      <c r="J52" s="518"/>
      <c r="K52" s="518"/>
    </row>
    <row r="53" spans="1:11">
      <c r="A53" s="907"/>
      <c r="B53" s="581" t="s">
        <v>2594</v>
      </c>
      <c r="C53" s="570">
        <v>8448</v>
      </c>
      <c r="D53" s="570">
        <v>0</v>
      </c>
      <c r="E53" s="571">
        <v>8448</v>
      </c>
    </row>
    <row r="54" spans="1:11">
      <c r="A54" s="907"/>
      <c r="B54" s="581" t="s">
        <v>2595</v>
      </c>
      <c r="C54" s="570">
        <v>727134</v>
      </c>
      <c r="D54" s="570">
        <v>297644</v>
      </c>
      <c r="E54" s="571">
        <v>1024777</v>
      </c>
    </row>
    <row r="55" spans="1:11">
      <c r="A55" s="907"/>
      <c r="B55" s="581" t="s">
        <v>2784</v>
      </c>
      <c r="C55" s="570">
        <v>0</v>
      </c>
      <c r="D55" s="570">
        <v>34</v>
      </c>
      <c r="E55" s="571">
        <v>34</v>
      </c>
    </row>
    <row r="56" spans="1:11">
      <c r="A56" s="907"/>
      <c r="B56" s="581" t="s">
        <v>2785</v>
      </c>
      <c r="C56" s="570">
        <v>0</v>
      </c>
      <c r="D56" s="570">
        <v>1165</v>
      </c>
      <c r="E56" s="571">
        <v>1165</v>
      </c>
    </row>
    <row r="57" spans="1:11">
      <c r="A57" s="907"/>
      <c r="B57" s="581" t="s">
        <v>2786</v>
      </c>
      <c r="C57" s="570">
        <v>25129</v>
      </c>
      <c r="D57" s="570">
        <v>654074</v>
      </c>
      <c r="E57" s="571">
        <v>679203</v>
      </c>
    </row>
    <row r="58" spans="1:11">
      <c r="A58" s="907"/>
      <c r="B58" s="581" t="s">
        <v>2596</v>
      </c>
      <c r="C58" s="570">
        <v>10038</v>
      </c>
      <c r="D58" s="570">
        <v>0</v>
      </c>
      <c r="E58" s="571">
        <v>10038</v>
      </c>
    </row>
    <row r="59" spans="1:11">
      <c r="A59" s="907"/>
      <c r="B59" s="581" t="s">
        <v>2787</v>
      </c>
      <c r="C59" s="570">
        <v>0</v>
      </c>
      <c r="D59" s="570">
        <v>79523</v>
      </c>
      <c r="E59" s="571">
        <v>79523</v>
      </c>
    </row>
    <row r="60" spans="1:11">
      <c r="A60" s="907"/>
      <c r="B60" s="581" t="s">
        <v>2788</v>
      </c>
      <c r="C60" s="570">
        <v>167530</v>
      </c>
      <c r="D60" s="570">
        <v>4049073</v>
      </c>
      <c r="E60" s="571">
        <v>4216603</v>
      </c>
    </row>
    <row r="61" spans="1:11">
      <c r="A61" s="907"/>
      <c r="B61" s="581" t="s">
        <v>2597</v>
      </c>
      <c r="C61" s="570">
        <v>17522</v>
      </c>
      <c r="D61" s="570">
        <v>42</v>
      </c>
      <c r="E61" s="571">
        <v>17564</v>
      </c>
    </row>
    <row r="62" spans="1:11">
      <c r="A62" s="907"/>
      <c r="B62" s="581" t="s">
        <v>2789</v>
      </c>
      <c r="C62" s="570">
        <v>20999</v>
      </c>
      <c r="D62" s="570">
        <v>386826</v>
      </c>
      <c r="E62" s="571">
        <v>407825</v>
      </c>
    </row>
    <row r="63" spans="1:11">
      <c r="A63" s="907"/>
      <c r="B63" s="581" t="s">
        <v>2790</v>
      </c>
      <c r="C63" s="570">
        <v>10396</v>
      </c>
      <c r="D63" s="570">
        <v>11876</v>
      </c>
      <c r="E63" s="571">
        <v>22272</v>
      </c>
    </row>
    <row r="64" spans="1:11">
      <c r="A64" s="907"/>
      <c r="B64" s="581" t="s">
        <v>2600</v>
      </c>
      <c r="C64" s="570">
        <v>531394</v>
      </c>
      <c r="D64" s="570">
        <v>32286</v>
      </c>
      <c r="E64" s="571">
        <v>563680</v>
      </c>
    </row>
    <row r="65" spans="1:5">
      <c r="A65" s="907"/>
      <c r="B65" s="581" t="s">
        <v>2601</v>
      </c>
      <c r="C65" s="570">
        <v>130894</v>
      </c>
      <c r="D65" s="570">
        <v>84219</v>
      </c>
      <c r="E65" s="571">
        <v>215114</v>
      </c>
    </row>
    <row r="66" spans="1:5">
      <c r="A66" s="907"/>
      <c r="B66" s="581" t="s">
        <v>2602</v>
      </c>
      <c r="C66" s="570">
        <v>0</v>
      </c>
      <c r="D66" s="570">
        <v>52988</v>
      </c>
      <c r="E66" s="571">
        <v>52988</v>
      </c>
    </row>
    <row r="67" spans="1:5">
      <c r="A67" s="907"/>
      <c r="B67" s="581" t="s">
        <v>2791</v>
      </c>
      <c r="C67" s="570">
        <v>9004</v>
      </c>
      <c r="D67" s="570">
        <v>204032</v>
      </c>
      <c r="E67" s="571">
        <v>213037</v>
      </c>
    </row>
    <row r="68" spans="1:5">
      <c r="A68" s="907"/>
      <c r="B68" s="581" t="s">
        <v>2792</v>
      </c>
      <c r="C68" s="570">
        <v>0</v>
      </c>
      <c r="D68" s="570">
        <v>511535</v>
      </c>
      <c r="E68" s="571">
        <v>511535</v>
      </c>
    </row>
    <row r="69" spans="1:5">
      <c r="A69" s="907"/>
      <c r="B69" s="581" t="s">
        <v>2793</v>
      </c>
      <c r="C69" s="570">
        <v>60493</v>
      </c>
      <c r="D69" s="570">
        <v>21867</v>
      </c>
      <c r="E69" s="571">
        <v>82360</v>
      </c>
    </row>
    <row r="70" spans="1:5">
      <c r="A70" s="907"/>
      <c r="B70" s="581" t="s">
        <v>2794</v>
      </c>
      <c r="C70" s="570">
        <v>0</v>
      </c>
      <c r="D70" s="570">
        <v>28386</v>
      </c>
      <c r="E70" s="571">
        <v>28386</v>
      </c>
    </row>
    <row r="71" spans="1:5">
      <c r="A71" s="907"/>
      <c r="B71" s="581" t="s">
        <v>2795</v>
      </c>
      <c r="C71" s="570">
        <v>3500</v>
      </c>
      <c r="D71" s="570">
        <v>0</v>
      </c>
      <c r="E71" s="571">
        <v>3500</v>
      </c>
    </row>
    <row r="72" spans="1:5">
      <c r="A72" s="907"/>
      <c r="B72" s="581" t="s">
        <v>2796</v>
      </c>
      <c r="C72" s="570">
        <v>0</v>
      </c>
      <c r="D72" s="570">
        <v>9947</v>
      </c>
      <c r="E72" s="571">
        <v>9947</v>
      </c>
    </row>
    <row r="73" spans="1:5">
      <c r="A73" s="907"/>
      <c r="B73" s="581" t="s">
        <v>2607</v>
      </c>
      <c r="C73" s="570">
        <v>234805</v>
      </c>
      <c r="D73" s="570">
        <v>21073</v>
      </c>
      <c r="E73" s="571">
        <v>255878</v>
      </c>
    </row>
    <row r="74" spans="1:5">
      <c r="A74" s="907"/>
      <c r="B74" s="581" t="s">
        <v>2797</v>
      </c>
      <c r="C74" s="570">
        <v>0</v>
      </c>
      <c r="D74" s="570">
        <v>5099</v>
      </c>
      <c r="E74" s="571">
        <v>5099</v>
      </c>
    </row>
    <row r="75" spans="1:5">
      <c r="A75" s="907"/>
      <c r="B75" s="581" t="s">
        <v>2798</v>
      </c>
      <c r="C75" s="570">
        <v>62207</v>
      </c>
      <c r="D75" s="570">
        <v>17699</v>
      </c>
      <c r="E75" s="571">
        <v>79906</v>
      </c>
    </row>
    <row r="76" spans="1:5">
      <c r="A76" s="907"/>
      <c r="B76" s="581" t="s">
        <v>2799</v>
      </c>
      <c r="C76" s="570">
        <v>0</v>
      </c>
      <c r="D76" s="570">
        <v>117428</v>
      </c>
      <c r="E76" s="571">
        <v>117428</v>
      </c>
    </row>
    <row r="77" spans="1:5">
      <c r="A77" s="907"/>
      <c r="B77" s="581" t="s">
        <v>2800</v>
      </c>
      <c r="C77" s="570">
        <v>45463</v>
      </c>
      <c r="D77" s="570">
        <v>33420</v>
      </c>
      <c r="E77" s="571">
        <v>78883</v>
      </c>
    </row>
    <row r="78" spans="1:5">
      <c r="A78" s="907"/>
      <c r="B78" s="581" t="s">
        <v>2609</v>
      </c>
      <c r="C78" s="570">
        <v>98534</v>
      </c>
      <c r="D78" s="570">
        <v>173311</v>
      </c>
      <c r="E78" s="571">
        <v>271845</v>
      </c>
    </row>
    <row r="79" spans="1:5">
      <c r="A79" s="907"/>
      <c r="B79" s="581" t="s">
        <v>2801</v>
      </c>
      <c r="C79" s="570">
        <v>0</v>
      </c>
      <c r="D79" s="570">
        <v>584031</v>
      </c>
      <c r="E79" s="571">
        <v>584031</v>
      </c>
    </row>
    <row r="80" spans="1:5">
      <c r="A80" s="582"/>
      <c r="B80" s="581" t="s">
        <v>2802</v>
      </c>
      <c r="C80" s="570">
        <v>0</v>
      </c>
      <c r="D80" s="570">
        <v>102</v>
      </c>
      <c r="E80" s="571">
        <v>102</v>
      </c>
    </row>
    <row r="81" spans="1:5">
      <c r="B81" s="581" t="s">
        <v>2803</v>
      </c>
      <c r="C81" s="570">
        <v>0</v>
      </c>
      <c r="D81" s="570">
        <v>18345</v>
      </c>
      <c r="E81" s="571">
        <v>18345</v>
      </c>
    </row>
    <row r="82" spans="1:5">
      <c r="A82" s="583"/>
      <c r="B82" s="577" t="s">
        <v>2804</v>
      </c>
      <c r="C82" s="571">
        <v>11818747</v>
      </c>
      <c r="D82" s="571">
        <v>19069986</v>
      </c>
      <c r="E82" s="571">
        <v>30888733</v>
      </c>
    </row>
  </sheetData>
  <mergeCells count="1">
    <mergeCell ref="A6:A79"/>
  </mergeCells>
  <pageMargins left="0.7" right="0.196527777777778" top="3.9583333333333297E-2" bottom="3.9583333333333297E-2" header="0.511811023622047" footer="0.511811023622047"/>
  <pageSetup paperSize="9" orientation="portrait" horizontalDpi="300" verticalDpi="300"/>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00B050"/>
  </sheetPr>
  <dimension ref="A1:L245"/>
  <sheetViews>
    <sheetView zoomScale="90" zoomScaleNormal="90" workbookViewId="0">
      <selection activeCell="F1" sqref="F1"/>
    </sheetView>
  </sheetViews>
  <sheetFormatPr baseColWidth="10" defaultColWidth="11.42578125" defaultRowHeight="12.75"/>
  <cols>
    <col min="1" max="1" width="27.5703125" style="20" customWidth="1"/>
    <col min="2" max="2" width="13" style="20" customWidth="1"/>
    <col min="3" max="3" width="40.5703125" style="20" customWidth="1"/>
    <col min="4" max="4" width="15.7109375" style="20" customWidth="1"/>
    <col min="5" max="5" width="12.42578125" style="20" customWidth="1"/>
    <col min="6" max="6" width="13" style="20" customWidth="1"/>
    <col min="7" max="7" width="15.7109375" style="20" customWidth="1"/>
    <col min="8" max="8" width="12.42578125" style="20" customWidth="1"/>
    <col min="9" max="9" width="13" style="20" customWidth="1"/>
    <col min="10" max="10" width="15.7109375" style="20" customWidth="1"/>
    <col min="11" max="11" width="12.42578125" style="20" customWidth="1"/>
    <col min="12" max="16384" width="11.42578125" style="20"/>
  </cols>
  <sheetData>
    <row r="1" spans="1:12" ht="75.400000000000006" customHeight="1"/>
    <row r="2" spans="1:12" ht="15.75">
      <c r="A2" s="512" t="s">
        <v>2805</v>
      </c>
    </row>
    <row r="5" spans="1:12">
      <c r="A5" s="908" t="s">
        <v>2664</v>
      </c>
      <c r="B5" s="908"/>
      <c r="C5" s="908"/>
      <c r="D5" s="904" t="s">
        <v>2517</v>
      </c>
      <c r="E5" s="904"/>
      <c r="F5" s="904" t="s">
        <v>520</v>
      </c>
      <c r="G5" s="904" t="s">
        <v>2518</v>
      </c>
      <c r="H5" s="904"/>
      <c r="I5" s="904" t="s">
        <v>520</v>
      </c>
      <c r="J5" s="904" t="s">
        <v>2663</v>
      </c>
      <c r="K5" s="904"/>
      <c r="L5" s="904" t="s">
        <v>520</v>
      </c>
    </row>
    <row r="6" spans="1:12" ht="36">
      <c r="A6" s="908"/>
      <c r="B6" s="908"/>
      <c r="C6" s="908"/>
      <c r="D6" s="584" t="s">
        <v>2665</v>
      </c>
      <c r="E6" s="584" t="s">
        <v>2666</v>
      </c>
      <c r="F6" s="904"/>
      <c r="G6" s="584" t="s">
        <v>2665</v>
      </c>
      <c r="H6" s="584" t="s">
        <v>2666</v>
      </c>
      <c r="I6" s="904"/>
      <c r="J6" s="584" t="s">
        <v>2665</v>
      </c>
      <c r="K6" s="584" t="s">
        <v>2666</v>
      </c>
      <c r="L6" s="904"/>
    </row>
    <row r="7" spans="1:12" ht="12.75" customHeight="1">
      <c r="A7" s="906" t="s">
        <v>2667</v>
      </c>
      <c r="B7" s="906" t="s">
        <v>2806</v>
      </c>
      <c r="C7" s="569" t="s">
        <v>2675</v>
      </c>
      <c r="D7" s="570">
        <v>0</v>
      </c>
      <c r="E7" s="570">
        <v>0</v>
      </c>
      <c r="F7" s="571">
        <v>0</v>
      </c>
      <c r="G7" s="570">
        <v>0</v>
      </c>
      <c r="H7" s="570">
        <v>0</v>
      </c>
      <c r="I7" s="571">
        <v>0</v>
      </c>
      <c r="J7" s="570">
        <v>0</v>
      </c>
      <c r="K7" s="570">
        <v>0</v>
      </c>
      <c r="L7" s="585">
        <v>0</v>
      </c>
    </row>
    <row r="8" spans="1:12">
      <c r="A8" s="906"/>
      <c r="B8" s="906"/>
      <c r="C8" s="569" t="s">
        <v>2731</v>
      </c>
      <c r="D8" s="570">
        <v>0</v>
      </c>
      <c r="E8" s="570">
        <v>0</v>
      </c>
      <c r="F8" s="571">
        <v>0</v>
      </c>
      <c r="G8" s="570">
        <v>0</v>
      </c>
      <c r="H8" s="570">
        <v>0</v>
      </c>
      <c r="I8" s="571">
        <v>0</v>
      </c>
      <c r="J8" s="570">
        <v>0</v>
      </c>
      <c r="K8" s="570">
        <v>0</v>
      </c>
      <c r="L8" s="585">
        <v>0</v>
      </c>
    </row>
    <row r="9" spans="1:12">
      <c r="A9" s="906"/>
      <c r="B9" s="906"/>
      <c r="C9" s="569" t="s">
        <v>2699</v>
      </c>
      <c r="D9" s="570">
        <v>0</v>
      </c>
      <c r="E9" s="570">
        <v>0</v>
      </c>
      <c r="F9" s="571">
        <v>0</v>
      </c>
      <c r="G9" s="570">
        <v>0</v>
      </c>
      <c r="H9" s="570">
        <v>0</v>
      </c>
      <c r="I9" s="571">
        <v>0</v>
      </c>
      <c r="J9" s="570">
        <v>0</v>
      </c>
      <c r="K9" s="570">
        <v>0</v>
      </c>
      <c r="L9" s="585">
        <v>0</v>
      </c>
    </row>
    <row r="10" spans="1:12">
      <c r="A10" s="906"/>
      <c r="B10" s="906"/>
      <c r="C10" s="569" t="s">
        <v>2732</v>
      </c>
      <c r="D10" s="570">
        <v>0</v>
      </c>
      <c r="E10" s="570">
        <v>0</v>
      </c>
      <c r="F10" s="571">
        <v>0</v>
      </c>
      <c r="G10" s="570">
        <v>0</v>
      </c>
      <c r="H10" s="570">
        <v>0</v>
      </c>
      <c r="I10" s="571">
        <v>0</v>
      </c>
      <c r="J10" s="570">
        <v>0</v>
      </c>
      <c r="K10" s="570">
        <v>0</v>
      </c>
      <c r="L10" s="585">
        <v>0</v>
      </c>
    </row>
    <row r="11" spans="1:12">
      <c r="A11" s="906"/>
      <c r="B11" s="906"/>
      <c r="C11" s="569" t="s">
        <v>2733</v>
      </c>
      <c r="D11" s="570">
        <v>0</v>
      </c>
      <c r="E11" s="570">
        <v>0</v>
      </c>
      <c r="F11" s="571">
        <v>0</v>
      </c>
      <c r="G11" s="570">
        <v>0</v>
      </c>
      <c r="H11" s="570">
        <v>0</v>
      </c>
      <c r="I11" s="571">
        <v>0</v>
      </c>
      <c r="J11" s="570">
        <v>0</v>
      </c>
      <c r="K11" s="570">
        <v>0</v>
      </c>
      <c r="L11" s="585">
        <v>0</v>
      </c>
    </row>
    <row r="12" spans="1:12">
      <c r="A12" s="906"/>
      <c r="B12" s="906"/>
      <c r="C12" s="569" t="s">
        <v>2734</v>
      </c>
      <c r="D12" s="570">
        <v>0</v>
      </c>
      <c r="E12" s="570">
        <v>0</v>
      </c>
      <c r="F12" s="571">
        <v>0</v>
      </c>
      <c r="G12" s="570">
        <v>0</v>
      </c>
      <c r="H12" s="570">
        <v>0</v>
      </c>
      <c r="I12" s="571">
        <v>0</v>
      </c>
      <c r="J12" s="570">
        <v>0</v>
      </c>
      <c r="K12" s="570">
        <v>0</v>
      </c>
      <c r="L12" s="585">
        <v>0</v>
      </c>
    </row>
    <row r="13" spans="1:12">
      <c r="A13" s="906"/>
      <c r="B13" s="906"/>
      <c r="C13" s="569" t="s">
        <v>2735</v>
      </c>
      <c r="D13" s="570">
        <v>0</v>
      </c>
      <c r="E13" s="570">
        <v>0</v>
      </c>
      <c r="F13" s="571">
        <v>0</v>
      </c>
      <c r="G13" s="570">
        <v>0</v>
      </c>
      <c r="H13" s="570">
        <v>0</v>
      </c>
      <c r="I13" s="571">
        <v>0</v>
      </c>
      <c r="J13" s="570">
        <v>0</v>
      </c>
      <c r="K13" s="570">
        <v>0</v>
      </c>
      <c r="L13" s="585">
        <v>0</v>
      </c>
    </row>
    <row r="14" spans="1:12">
      <c r="A14" s="906"/>
      <c r="B14" s="906"/>
      <c r="C14" s="569" t="s">
        <v>2736</v>
      </c>
      <c r="D14" s="570">
        <v>0</v>
      </c>
      <c r="E14" s="570">
        <v>0</v>
      </c>
      <c r="F14" s="571">
        <v>0</v>
      </c>
      <c r="G14" s="570">
        <v>0</v>
      </c>
      <c r="H14" s="570">
        <v>0</v>
      </c>
      <c r="I14" s="571">
        <v>0</v>
      </c>
      <c r="J14" s="570">
        <v>0</v>
      </c>
      <c r="K14" s="570">
        <v>0</v>
      </c>
      <c r="L14" s="585">
        <v>0</v>
      </c>
    </row>
    <row r="15" spans="1:12">
      <c r="A15" s="906"/>
      <c r="B15" s="906"/>
      <c r="C15" s="569" t="s">
        <v>2737</v>
      </c>
      <c r="D15" s="570">
        <v>0</v>
      </c>
      <c r="E15" s="570">
        <v>0</v>
      </c>
      <c r="F15" s="571">
        <v>0</v>
      </c>
      <c r="G15" s="570">
        <v>0</v>
      </c>
      <c r="H15" s="570">
        <v>0</v>
      </c>
      <c r="I15" s="571">
        <v>0</v>
      </c>
      <c r="J15" s="570">
        <v>0</v>
      </c>
      <c r="K15" s="570">
        <v>0</v>
      </c>
      <c r="L15" s="585">
        <v>0</v>
      </c>
    </row>
    <row r="16" spans="1:12">
      <c r="A16" s="906"/>
      <c r="B16" s="906"/>
      <c r="C16" s="569" t="s">
        <v>2738</v>
      </c>
      <c r="D16" s="570">
        <v>0</v>
      </c>
      <c r="E16" s="570">
        <v>0</v>
      </c>
      <c r="F16" s="571">
        <v>0</v>
      </c>
      <c r="G16" s="570">
        <v>0</v>
      </c>
      <c r="H16" s="570">
        <v>0</v>
      </c>
      <c r="I16" s="571">
        <v>0</v>
      </c>
      <c r="J16" s="570">
        <v>0</v>
      </c>
      <c r="K16" s="570">
        <v>0</v>
      </c>
      <c r="L16" s="585">
        <v>0</v>
      </c>
    </row>
    <row r="17" spans="1:12">
      <c r="A17" s="906"/>
      <c r="B17" s="906"/>
      <c r="C17" s="569" t="s">
        <v>2739</v>
      </c>
      <c r="D17" s="570">
        <v>0</v>
      </c>
      <c r="E17" s="570">
        <v>0</v>
      </c>
      <c r="F17" s="571">
        <v>0</v>
      </c>
      <c r="G17" s="570">
        <v>0</v>
      </c>
      <c r="H17" s="570">
        <v>0</v>
      </c>
      <c r="I17" s="571">
        <v>0</v>
      </c>
      <c r="J17" s="570">
        <v>0</v>
      </c>
      <c r="K17" s="570">
        <v>0</v>
      </c>
      <c r="L17" s="585">
        <v>0</v>
      </c>
    </row>
    <row r="18" spans="1:12">
      <c r="A18" s="906"/>
      <c r="B18" s="906"/>
      <c r="C18" s="569" t="s">
        <v>2740</v>
      </c>
      <c r="D18" s="570">
        <v>0</v>
      </c>
      <c r="E18" s="570">
        <v>0</v>
      </c>
      <c r="F18" s="571">
        <v>0</v>
      </c>
      <c r="G18" s="570">
        <v>0</v>
      </c>
      <c r="H18" s="570">
        <v>0</v>
      </c>
      <c r="I18" s="571">
        <v>0</v>
      </c>
      <c r="J18" s="570">
        <v>0</v>
      </c>
      <c r="K18" s="570">
        <v>0</v>
      </c>
      <c r="L18" s="585">
        <v>0</v>
      </c>
    </row>
    <row r="19" spans="1:12">
      <c r="A19" s="906"/>
      <c r="B19" s="906"/>
      <c r="C19" s="569" t="s">
        <v>2741</v>
      </c>
      <c r="D19" s="570">
        <v>0</v>
      </c>
      <c r="E19" s="570">
        <v>0</v>
      </c>
      <c r="F19" s="571">
        <v>0</v>
      </c>
      <c r="G19" s="570">
        <v>0</v>
      </c>
      <c r="H19" s="570">
        <v>0</v>
      </c>
      <c r="I19" s="571">
        <v>0</v>
      </c>
      <c r="J19" s="570">
        <v>0</v>
      </c>
      <c r="K19" s="570">
        <v>0</v>
      </c>
      <c r="L19" s="585">
        <v>0</v>
      </c>
    </row>
    <row r="20" spans="1:12">
      <c r="A20" s="906"/>
      <c r="B20" s="906"/>
      <c r="C20" s="569" t="s">
        <v>2742</v>
      </c>
      <c r="D20" s="570">
        <v>0</v>
      </c>
      <c r="E20" s="570">
        <v>0</v>
      </c>
      <c r="F20" s="571">
        <v>0</v>
      </c>
      <c r="G20" s="570">
        <v>0</v>
      </c>
      <c r="H20" s="570">
        <v>0</v>
      </c>
      <c r="I20" s="571">
        <v>0</v>
      </c>
      <c r="J20" s="570">
        <v>0</v>
      </c>
      <c r="K20" s="570">
        <v>0</v>
      </c>
      <c r="L20" s="585">
        <v>0</v>
      </c>
    </row>
    <row r="21" spans="1:12">
      <c r="A21" s="906"/>
      <c r="B21" s="906"/>
      <c r="C21" s="569" t="s">
        <v>2743</v>
      </c>
      <c r="D21" s="570">
        <v>0</v>
      </c>
      <c r="E21" s="570">
        <v>0</v>
      </c>
      <c r="F21" s="571">
        <v>0</v>
      </c>
      <c r="G21" s="570">
        <v>0</v>
      </c>
      <c r="H21" s="570">
        <v>0</v>
      </c>
      <c r="I21" s="571">
        <v>0</v>
      </c>
      <c r="J21" s="570">
        <v>0</v>
      </c>
      <c r="K21" s="570">
        <v>0</v>
      </c>
      <c r="L21" s="585">
        <v>0</v>
      </c>
    </row>
    <row r="22" spans="1:12">
      <c r="A22" s="906"/>
      <c r="B22" s="906"/>
      <c r="C22" s="569" t="s">
        <v>2744</v>
      </c>
      <c r="D22" s="570">
        <v>0</v>
      </c>
      <c r="E22" s="570">
        <v>0</v>
      </c>
      <c r="F22" s="571">
        <v>0</v>
      </c>
      <c r="G22" s="570">
        <v>0</v>
      </c>
      <c r="H22" s="570">
        <v>0</v>
      </c>
      <c r="I22" s="571">
        <v>0</v>
      </c>
      <c r="J22" s="570">
        <v>0</v>
      </c>
      <c r="K22" s="570">
        <v>0</v>
      </c>
      <c r="L22" s="585">
        <v>0</v>
      </c>
    </row>
    <row r="23" spans="1:12">
      <c r="A23" s="906"/>
      <c r="B23" s="906"/>
      <c r="C23" s="569" t="s">
        <v>2700</v>
      </c>
      <c r="D23" s="570">
        <v>0</v>
      </c>
      <c r="E23" s="570">
        <v>0</v>
      </c>
      <c r="F23" s="571">
        <v>0</v>
      </c>
      <c r="G23" s="570">
        <v>0</v>
      </c>
      <c r="H23" s="570">
        <v>0</v>
      </c>
      <c r="I23" s="571">
        <v>0</v>
      </c>
      <c r="J23" s="570">
        <v>0</v>
      </c>
      <c r="K23" s="570">
        <v>0</v>
      </c>
      <c r="L23" s="585">
        <v>0</v>
      </c>
    </row>
    <row r="24" spans="1:12">
      <c r="A24" s="906"/>
      <c r="B24" s="906"/>
      <c r="C24" s="569" t="s">
        <v>2745</v>
      </c>
      <c r="D24" s="570">
        <v>0</v>
      </c>
      <c r="E24" s="570">
        <v>0</v>
      </c>
      <c r="F24" s="571">
        <v>0</v>
      </c>
      <c r="G24" s="570">
        <v>0</v>
      </c>
      <c r="H24" s="570">
        <v>0</v>
      </c>
      <c r="I24" s="571">
        <v>0</v>
      </c>
      <c r="J24" s="570">
        <v>0</v>
      </c>
      <c r="K24" s="570">
        <v>0</v>
      </c>
      <c r="L24" s="585">
        <v>0</v>
      </c>
    </row>
    <row r="25" spans="1:12">
      <c r="A25" s="906"/>
      <c r="B25" s="906"/>
      <c r="C25" s="569" t="s">
        <v>2668</v>
      </c>
      <c r="D25" s="570">
        <v>0</v>
      </c>
      <c r="E25" s="570">
        <v>0</v>
      </c>
      <c r="F25" s="571">
        <v>0</v>
      </c>
      <c r="G25" s="570">
        <v>0</v>
      </c>
      <c r="H25" s="570">
        <v>0</v>
      </c>
      <c r="I25" s="571">
        <v>0</v>
      </c>
      <c r="J25" s="570">
        <v>0</v>
      </c>
      <c r="K25" s="570">
        <v>0</v>
      </c>
      <c r="L25" s="585">
        <v>0</v>
      </c>
    </row>
    <row r="26" spans="1:12">
      <c r="A26" s="906"/>
      <c r="B26" s="906"/>
      <c r="C26" s="569" t="s">
        <v>2704</v>
      </c>
      <c r="D26" s="570">
        <v>0</v>
      </c>
      <c r="E26" s="570">
        <v>0</v>
      </c>
      <c r="F26" s="571">
        <v>0</v>
      </c>
      <c r="G26" s="570">
        <v>0</v>
      </c>
      <c r="H26" s="570">
        <v>0</v>
      </c>
      <c r="I26" s="571">
        <v>0</v>
      </c>
      <c r="J26" s="570">
        <v>0</v>
      </c>
      <c r="K26" s="570">
        <v>0</v>
      </c>
      <c r="L26" s="585">
        <v>0</v>
      </c>
    </row>
    <row r="27" spans="1:12">
      <c r="A27" s="906"/>
      <c r="B27" s="906"/>
      <c r="C27" s="569" t="s">
        <v>2706</v>
      </c>
      <c r="D27" s="570">
        <v>0</v>
      </c>
      <c r="E27" s="570">
        <v>0</v>
      </c>
      <c r="F27" s="571">
        <v>0</v>
      </c>
      <c r="G27" s="570">
        <v>0</v>
      </c>
      <c r="H27" s="570">
        <v>0</v>
      </c>
      <c r="I27" s="571">
        <v>0</v>
      </c>
      <c r="J27" s="570">
        <v>0</v>
      </c>
      <c r="K27" s="570">
        <v>0</v>
      </c>
      <c r="L27" s="585">
        <v>0</v>
      </c>
    </row>
    <row r="28" spans="1:12">
      <c r="A28" s="906"/>
      <c r="B28" s="906"/>
      <c r="C28" s="569" t="s">
        <v>2709</v>
      </c>
      <c r="D28" s="570">
        <v>0</v>
      </c>
      <c r="E28" s="570">
        <v>0</v>
      </c>
      <c r="F28" s="571">
        <v>0</v>
      </c>
      <c r="G28" s="570">
        <v>0</v>
      </c>
      <c r="H28" s="570">
        <v>0</v>
      </c>
      <c r="I28" s="571">
        <v>0</v>
      </c>
      <c r="J28" s="570">
        <v>0</v>
      </c>
      <c r="K28" s="570">
        <v>0</v>
      </c>
      <c r="L28" s="585">
        <v>0</v>
      </c>
    </row>
    <row r="29" spans="1:12">
      <c r="A29" s="906"/>
      <c r="B29" s="906"/>
      <c r="C29" s="569" t="s">
        <v>2746</v>
      </c>
      <c r="D29" s="570">
        <v>0</v>
      </c>
      <c r="E29" s="570">
        <v>0</v>
      </c>
      <c r="F29" s="571">
        <v>0</v>
      </c>
      <c r="G29" s="570">
        <v>0</v>
      </c>
      <c r="H29" s="570">
        <v>0</v>
      </c>
      <c r="I29" s="571">
        <v>0</v>
      </c>
      <c r="J29" s="570">
        <v>0</v>
      </c>
      <c r="K29" s="570">
        <v>0</v>
      </c>
      <c r="L29" s="585">
        <v>0</v>
      </c>
    </row>
    <row r="30" spans="1:12">
      <c r="A30" s="906"/>
      <c r="B30" s="906"/>
      <c r="C30" s="569" t="s">
        <v>2747</v>
      </c>
      <c r="D30" s="570">
        <v>0</v>
      </c>
      <c r="E30" s="570">
        <v>0</v>
      </c>
      <c r="F30" s="571">
        <v>0</v>
      </c>
      <c r="G30" s="570">
        <v>0</v>
      </c>
      <c r="H30" s="570">
        <v>0</v>
      </c>
      <c r="I30" s="571">
        <v>0</v>
      </c>
      <c r="J30" s="570">
        <v>0</v>
      </c>
      <c r="K30" s="570">
        <v>0</v>
      </c>
      <c r="L30" s="585">
        <v>0</v>
      </c>
    </row>
    <row r="31" spans="1:12">
      <c r="A31" s="906"/>
      <c r="B31" s="906"/>
      <c r="C31" s="569" t="s">
        <v>2669</v>
      </c>
      <c r="D31" s="570">
        <v>0</v>
      </c>
      <c r="E31" s="570">
        <v>0</v>
      </c>
      <c r="F31" s="571">
        <v>0</v>
      </c>
      <c r="G31" s="570">
        <v>0</v>
      </c>
      <c r="H31" s="570">
        <v>0</v>
      </c>
      <c r="I31" s="571">
        <v>0</v>
      </c>
      <c r="J31" s="570">
        <v>0</v>
      </c>
      <c r="K31" s="570">
        <v>0</v>
      </c>
      <c r="L31" s="585">
        <v>0</v>
      </c>
    </row>
    <row r="32" spans="1:12">
      <c r="A32" s="906"/>
      <c r="B32" s="906"/>
      <c r="C32" s="569" t="s">
        <v>2748</v>
      </c>
      <c r="D32" s="570">
        <v>0</v>
      </c>
      <c r="E32" s="570">
        <v>0</v>
      </c>
      <c r="F32" s="571">
        <v>0</v>
      </c>
      <c r="G32" s="570">
        <v>0</v>
      </c>
      <c r="H32" s="570">
        <v>0</v>
      </c>
      <c r="I32" s="571">
        <v>0</v>
      </c>
      <c r="J32" s="570">
        <v>0</v>
      </c>
      <c r="K32" s="570">
        <v>0</v>
      </c>
      <c r="L32" s="585">
        <v>0</v>
      </c>
    </row>
    <row r="33" spans="1:12">
      <c r="A33" s="906"/>
      <c r="B33" s="906"/>
      <c r="C33" s="569" t="s">
        <v>2749</v>
      </c>
      <c r="D33" s="570">
        <v>0</v>
      </c>
      <c r="E33" s="570">
        <v>0</v>
      </c>
      <c r="F33" s="571">
        <v>0</v>
      </c>
      <c r="G33" s="570">
        <v>0</v>
      </c>
      <c r="H33" s="570">
        <v>0</v>
      </c>
      <c r="I33" s="571">
        <v>0</v>
      </c>
      <c r="J33" s="570">
        <v>0</v>
      </c>
      <c r="K33" s="570">
        <v>0</v>
      </c>
      <c r="L33" s="585">
        <v>0</v>
      </c>
    </row>
    <row r="34" spans="1:12">
      <c r="A34" s="906"/>
      <c r="B34" s="906"/>
      <c r="C34" s="569" t="s">
        <v>2750</v>
      </c>
      <c r="D34" s="570">
        <v>0</v>
      </c>
      <c r="E34" s="570">
        <v>0</v>
      </c>
      <c r="F34" s="571">
        <v>0</v>
      </c>
      <c r="G34" s="570">
        <v>0</v>
      </c>
      <c r="H34" s="570">
        <v>0</v>
      </c>
      <c r="I34" s="571">
        <v>0</v>
      </c>
      <c r="J34" s="570">
        <v>0</v>
      </c>
      <c r="K34" s="570">
        <v>0</v>
      </c>
      <c r="L34" s="585">
        <v>0</v>
      </c>
    </row>
    <row r="35" spans="1:12">
      <c r="A35" s="906"/>
      <c r="B35" s="906"/>
      <c r="C35" s="569" t="s">
        <v>2670</v>
      </c>
      <c r="D35" s="570">
        <v>0</v>
      </c>
      <c r="E35" s="570">
        <v>0</v>
      </c>
      <c r="F35" s="571">
        <v>0</v>
      </c>
      <c r="G35" s="570">
        <v>0</v>
      </c>
      <c r="H35" s="570">
        <v>0</v>
      </c>
      <c r="I35" s="571">
        <v>0</v>
      </c>
      <c r="J35" s="570">
        <v>0</v>
      </c>
      <c r="K35" s="570">
        <v>0</v>
      </c>
      <c r="L35" s="585">
        <v>0</v>
      </c>
    </row>
    <row r="36" spans="1:12">
      <c r="A36" s="906"/>
      <c r="B36" s="906"/>
      <c r="C36" s="569" t="s">
        <v>2671</v>
      </c>
      <c r="D36" s="570">
        <v>0</v>
      </c>
      <c r="E36" s="570">
        <v>0</v>
      </c>
      <c r="F36" s="571">
        <v>0</v>
      </c>
      <c r="G36" s="570">
        <v>0</v>
      </c>
      <c r="H36" s="570">
        <v>0</v>
      </c>
      <c r="I36" s="571">
        <v>0</v>
      </c>
      <c r="J36" s="570">
        <v>0</v>
      </c>
      <c r="K36" s="570">
        <v>0</v>
      </c>
      <c r="L36" s="585">
        <v>0</v>
      </c>
    </row>
    <row r="37" spans="1:12">
      <c r="A37" s="906"/>
      <c r="B37" s="906"/>
      <c r="C37" s="574"/>
      <c r="D37" s="571">
        <v>0</v>
      </c>
      <c r="E37" s="571">
        <v>0</v>
      </c>
      <c r="F37" s="571">
        <v>0</v>
      </c>
      <c r="G37" s="571">
        <v>0</v>
      </c>
      <c r="H37" s="571">
        <v>0</v>
      </c>
      <c r="I37" s="571">
        <v>0</v>
      </c>
      <c r="J37" s="571">
        <v>0</v>
      </c>
      <c r="K37" s="571">
        <v>0</v>
      </c>
      <c r="L37" s="585">
        <v>0</v>
      </c>
    </row>
    <row r="38" spans="1:12" ht="12.75" customHeight="1">
      <c r="A38" s="906"/>
      <c r="B38" s="906" t="s">
        <v>2807</v>
      </c>
      <c r="C38" s="569" t="s">
        <v>2675</v>
      </c>
      <c r="D38" s="570">
        <v>0</v>
      </c>
      <c r="E38" s="570">
        <v>0</v>
      </c>
      <c r="F38" s="571">
        <v>0</v>
      </c>
      <c r="G38" s="570">
        <v>0</v>
      </c>
      <c r="H38" s="570">
        <v>0</v>
      </c>
      <c r="I38" s="571">
        <v>0</v>
      </c>
      <c r="J38" s="570">
        <v>0</v>
      </c>
      <c r="K38" s="570">
        <v>0</v>
      </c>
      <c r="L38" s="585">
        <v>0</v>
      </c>
    </row>
    <row r="39" spans="1:12">
      <c r="A39" s="906"/>
      <c r="B39" s="906"/>
      <c r="C39" s="569" t="s">
        <v>2731</v>
      </c>
      <c r="D39" s="570">
        <v>0</v>
      </c>
      <c r="E39" s="570">
        <v>0</v>
      </c>
      <c r="F39" s="571">
        <v>0</v>
      </c>
      <c r="G39" s="570">
        <v>0</v>
      </c>
      <c r="H39" s="570">
        <v>0</v>
      </c>
      <c r="I39" s="571">
        <v>0</v>
      </c>
      <c r="J39" s="570">
        <v>0</v>
      </c>
      <c r="K39" s="570">
        <v>0</v>
      </c>
      <c r="L39" s="585">
        <v>0</v>
      </c>
    </row>
    <row r="40" spans="1:12">
      <c r="A40" s="906"/>
      <c r="B40" s="906"/>
      <c r="C40" s="569" t="s">
        <v>2699</v>
      </c>
      <c r="D40" s="570">
        <v>0</v>
      </c>
      <c r="E40" s="570">
        <v>0</v>
      </c>
      <c r="F40" s="571">
        <v>0</v>
      </c>
      <c r="G40" s="570">
        <v>0</v>
      </c>
      <c r="H40" s="570">
        <v>0</v>
      </c>
      <c r="I40" s="571">
        <v>0</v>
      </c>
      <c r="J40" s="570">
        <v>0</v>
      </c>
      <c r="K40" s="570">
        <v>0</v>
      </c>
      <c r="L40" s="585">
        <v>0</v>
      </c>
    </row>
    <row r="41" spans="1:12">
      <c r="A41" s="906"/>
      <c r="B41" s="906"/>
      <c r="C41" s="569" t="s">
        <v>2732</v>
      </c>
      <c r="D41" s="570">
        <v>0</v>
      </c>
      <c r="E41" s="570">
        <v>0</v>
      </c>
      <c r="F41" s="571">
        <v>0</v>
      </c>
      <c r="G41" s="570">
        <v>0</v>
      </c>
      <c r="H41" s="570">
        <v>0</v>
      </c>
      <c r="I41" s="571">
        <v>0</v>
      </c>
      <c r="J41" s="570">
        <v>0</v>
      </c>
      <c r="K41" s="570">
        <v>0</v>
      </c>
      <c r="L41" s="585">
        <v>0</v>
      </c>
    </row>
    <row r="42" spans="1:12">
      <c r="A42" s="906"/>
      <c r="B42" s="906"/>
      <c r="C42" s="569" t="s">
        <v>2733</v>
      </c>
      <c r="D42" s="570">
        <v>0</v>
      </c>
      <c r="E42" s="570">
        <v>0</v>
      </c>
      <c r="F42" s="571">
        <v>0</v>
      </c>
      <c r="G42" s="570">
        <v>0</v>
      </c>
      <c r="H42" s="570">
        <v>0</v>
      </c>
      <c r="I42" s="571">
        <v>0</v>
      </c>
      <c r="J42" s="570">
        <v>0</v>
      </c>
      <c r="K42" s="570">
        <v>0</v>
      </c>
      <c r="L42" s="585">
        <v>0</v>
      </c>
    </row>
    <row r="43" spans="1:12">
      <c r="A43" s="906"/>
      <c r="B43" s="906"/>
      <c r="C43" s="569" t="s">
        <v>2734</v>
      </c>
      <c r="D43" s="570">
        <v>0</v>
      </c>
      <c r="E43" s="570">
        <v>0</v>
      </c>
      <c r="F43" s="571">
        <v>0</v>
      </c>
      <c r="G43" s="570">
        <v>0</v>
      </c>
      <c r="H43" s="570">
        <v>0</v>
      </c>
      <c r="I43" s="571">
        <v>0</v>
      </c>
      <c r="J43" s="570">
        <v>0</v>
      </c>
      <c r="K43" s="570">
        <v>0</v>
      </c>
      <c r="L43" s="585">
        <v>0</v>
      </c>
    </row>
    <row r="44" spans="1:12">
      <c r="A44" s="906"/>
      <c r="B44" s="906"/>
      <c r="C44" s="569" t="s">
        <v>2735</v>
      </c>
      <c r="D44" s="570">
        <v>0</v>
      </c>
      <c r="E44" s="570">
        <v>0</v>
      </c>
      <c r="F44" s="571">
        <v>0</v>
      </c>
      <c r="G44" s="570">
        <v>0</v>
      </c>
      <c r="H44" s="570">
        <v>0</v>
      </c>
      <c r="I44" s="571">
        <v>0</v>
      </c>
      <c r="J44" s="570">
        <v>0</v>
      </c>
      <c r="K44" s="570">
        <v>0</v>
      </c>
      <c r="L44" s="585">
        <v>0</v>
      </c>
    </row>
    <row r="45" spans="1:12">
      <c r="A45" s="906"/>
      <c r="B45" s="906"/>
      <c r="C45" s="569" t="s">
        <v>2736</v>
      </c>
      <c r="D45" s="570">
        <v>0</v>
      </c>
      <c r="E45" s="570">
        <v>0</v>
      </c>
      <c r="F45" s="571">
        <v>0</v>
      </c>
      <c r="G45" s="570">
        <v>0</v>
      </c>
      <c r="H45" s="570">
        <v>0</v>
      </c>
      <c r="I45" s="571">
        <v>0</v>
      </c>
      <c r="J45" s="570">
        <v>0</v>
      </c>
      <c r="K45" s="570">
        <v>0</v>
      </c>
      <c r="L45" s="585">
        <v>0</v>
      </c>
    </row>
    <row r="46" spans="1:12">
      <c r="A46" s="906"/>
      <c r="B46" s="906"/>
      <c r="C46" s="569" t="s">
        <v>2737</v>
      </c>
      <c r="D46" s="570">
        <v>0</v>
      </c>
      <c r="E46" s="570">
        <v>0</v>
      </c>
      <c r="F46" s="571">
        <v>0</v>
      </c>
      <c r="G46" s="570">
        <v>0</v>
      </c>
      <c r="H46" s="570">
        <v>0</v>
      </c>
      <c r="I46" s="571">
        <v>0</v>
      </c>
      <c r="J46" s="570">
        <v>0</v>
      </c>
      <c r="K46" s="570">
        <v>0</v>
      </c>
      <c r="L46" s="585">
        <v>0</v>
      </c>
    </row>
    <row r="47" spans="1:12">
      <c r="A47" s="906"/>
      <c r="B47" s="906"/>
      <c r="C47" s="569" t="s">
        <v>2738</v>
      </c>
      <c r="D47" s="570">
        <v>0</v>
      </c>
      <c r="E47" s="570">
        <v>0</v>
      </c>
      <c r="F47" s="571">
        <v>0</v>
      </c>
      <c r="G47" s="570">
        <v>0</v>
      </c>
      <c r="H47" s="570">
        <v>0</v>
      </c>
      <c r="I47" s="571">
        <v>0</v>
      </c>
      <c r="J47" s="570">
        <v>0</v>
      </c>
      <c r="K47" s="570">
        <v>0</v>
      </c>
      <c r="L47" s="585">
        <v>0</v>
      </c>
    </row>
    <row r="48" spans="1:12">
      <c r="A48" s="906"/>
      <c r="B48" s="906"/>
      <c r="C48" s="569" t="s">
        <v>2739</v>
      </c>
      <c r="D48" s="570">
        <v>0</v>
      </c>
      <c r="E48" s="570">
        <v>0</v>
      </c>
      <c r="F48" s="571">
        <v>0</v>
      </c>
      <c r="G48" s="570">
        <v>0</v>
      </c>
      <c r="H48" s="570">
        <v>0</v>
      </c>
      <c r="I48" s="571">
        <v>0</v>
      </c>
      <c r="J48" s="570">
        <v>0</v>
      </c>
      <c r="K48" s="570">
        <v>0</v>
      </c>
      <c r="L48" s="585">
        <v>0</v>
      </c>
    </row>
    <row r="49" spans="1:12">
      <c r="A49" s="906"/>
      <c r="B49" s="906"/>
      <c r="C49" s="569" t="s">
        <v>2740</v>
      </c>
      <c r="D49" s="570">
        <v>0</v>
      </c>
      <c r="E49" s="570">
        <v>0</v>
      </c>
      <c r="F49" s="571">
        <v>0</v>
      </c>
      <c r="G49" s="570">
        <v>0</v>
      </c>
      <c r="H49" s="570">
        <v>0</v>
      </c>
      <c r="I49" s="571">
        <v>0</v>
      </c>
      <c r="J49" s="570">
        <v>0</v>
      </c>
      <c r="K49" s="570">
        <v>0</v>
      </c>
      <c r="L49" s="585">
        <v>0</v>
      </c>
    </row>
    <row r="50" spans="1:12">
      <c r="A50" s="906"/>
      <c r="B50" s="906"/>
      <c r="C50" s="569" t="s">
        <v>2741</v>
      </c>
      <c r="D50" s="570">
        <v>0</v>
      </c>
      <c r="E50" s="570">
        <v>0</v>
      </c>
      <c r="F50" s="571">
        <v>0</v>
      </c>
      <c r="G50" s="570">
        <v>0</v>
      </c>
      <c r="H50" s="570">
        <v>0</v>
      </c>
      <c r="I50" s="571">
        <v>0</v>
      </c>
      <c r="J50" s="570">
        <v>0</v>
      </c>
      <c r="K50" s="570">
        <v>0</v>
      </c>
      <c r="L50" s="585">
        <v>0</v>
      </c>
    </row>
    <row r="51" spans="1:12">
      <c r="A51" s="906"/>
      <c r="B51" s="906"/>
      <c r="C51" s="569" t="s">
        <v>2742</v>
      </c>
      <c r="D51" s="570">
        <v>0</v>
      </c>
      <c r="E51" s="570">
        <v>0</v>
      </c>
      <c r="F51" s="571">
        <v>0</v>
      </c>
      <c r="G51" s="570">
        <v>0</v>
      </c>
      <c r="H51" s="570">
        <v>0</v>
      </c>
      <c r="I51" s="571">
        <v>0</v>
      </c>
      <c r="J51" s="570">
        <v>0</v>
      </c>
      <c r="K51" s="570">
        <v>0</v>
      </c>
      <c r="L51" s="585">
        <v>0</v>
      </c>
    </row>
    <row r="52" spans="1:12">
      <c r="A52" s="906"/>
      <c r="B52" s="906"/>
      <c r="C52" s="569" t="s">
        <v>2743</v>
      </c>
      <c r="D52" s="570">
        <v>0</v>
      </c>
      <c r="E52" s="570">
        <v>0</v>
      </c>
      <c r="F52" s="571">
        <v>0</v>
      </c>
      <c r="G52" s="570">
        <v>0</v>
      </c>
      <c r="H52" s="570">
        <v>0</v>
      </c>
      <c r="I52" s="571">
        <v>0</v>
      </c>
      <c r="J52" s="570">
        <v>0</v>
      </c>
      <c r="K52" s="570">
        <v>0</v>
      </c>
      <c r="L52" s="585">
        <v>0</v>
      </c>
    </row>
    <row r="53" spans="1:12">
      <c r="A53" s="906"/>
      <c r="B53" s="906"/>
      <c r="C53" s="569" t="s">
        <v>2744</v>
      </c>
      <c r="D53" s="570">
        <v>0</v>
      </c>
      <c r="E53" s="570">
        <v>0</v>
      </c>
      <c r="F53" s="571">
        <v>0</v>
      </c>
      <c r="G53" s="570">
        <v>0</v>
      </c>
      <c r="H53" s="570">
        <v>0</v>
      </c>
      <c r="I53" s="571">
        <v>0</v>
      </c>
      <c r="J53" s="570">
        <v>0</v>
      </c>
      <c r="K53" s="570">
        <v>0</v>
      </c>
      <c r="L53" s="585">
        <v>0</v>
      </c>
    </row>
    <row r="54" spans="1:12">
      <c r="A54" s="906"/>
      <c r="B54" s="906"/>
      <c r="C54" s="569" t="s">
        <v>2700</v>
      </c>
      <c r="D54" s="570">
        <v>0</v>
      </c>
      <c r="E54" s="570">
        <v>0</v>
      </c>
      <c r="F54" s="571">
        <v>0</v>
      </c>
      <c r="G54" s="570">
        <v>0</v>
      </c>
      <c r="H54" s="570">
        <v>0</v>
      </c>
      <c r="I54" s="571">
        <v>0</v>
      </c>
      <c r="J54" s="570">
        <v>0</v>
      </c>
      <c r="K54" s="570">
        <v>0</v>
      </c>
      <c r="L54" s="585">
        <v>0</v>
      </c>
    </row>
    <row r="55" spans="1:12">
      <c r="A55" s="906"/>
      <c r="B55" s="906"/>
      <c r="C55" s="569" t="s">
        <v>2745</v>
      </c>
      <c r="D55" s="570">
        <v>0</v>
      </c>
      <c r="E55" s="570">
        <v>0</v>
      </c>
      <c r="F55" s="571">
        <v>0</v>
      </c>
      <c r="G55" s="570">
        <v>0</v>
      </c>
      <c r="H55" s="570">
        <v>0</v>
      </c>
      <c r="I55" s="571">
        <v>0</v>
      </c>
      <c r="J55" s="570">
        <v>0</v>
      </c>
      <c r="K55" s="570">
        <v>0</v>
      </c>
      <c r="L55" s="585">
        <v>0</v>
      </c>
    </row>
    <row r="56" spans="1:12">
      <c r="A56" s="906"/>
      <c r="B56" s="906"/>
      <c r="C56" s="569" t="s">
        <v>2668</v>
      </c>
      <c r="D56" s="570">
        <v>0</v>
      </c>
      <c r="E56" s="570">
        <v>0</v>
      </c>
      <c r="F56" s="571">
        <v>0</v>
      </c>
      <c r="G56" s="570">
        <v>0</v>
      </c>
      <c r="H56" s="570">
        <v>0</v>
      </c>
      <c r="I56" s="571">
        <v>0</v>
      </c>
      <c r="J56" s="570">
        <v>0</v>
      </c>
      <c r="K56" s="570">
        <v>0</v>
      </c>
      <c r="L56" s="585">
        <v>0</v>
      </c>
    </row>
    <row r="57" spans="1:12">
      <c r="A57" s="906"/>
      <c r="B57" s="906"/>
      <c r="C57" s="569" t="s">
        <v>2704</v>
      </c>
      <c r="D57" s="570">
        <v>0</v>
      </c>
      <c r="E57" s="570">
        <v>0</v>
      </c>
      <c r="F57" s="571">
        <v>0</v>
      </c>
      <c r="G57" s="570">
        <v>0</v>
      </c>
      <c r="H57" s="570">
        <v>0</v>
      </c>
      <c r="I57" s="571">
        <v>0</v>
      </c>
      <c r="J57" s="570">
        <v>0</v>
      </c>
      <c r="K57" s="570">
        <v>0</v>
      </c>
      <c r="L57" s="585">
        <v>0</v>
      </c>
    </row>
    <row r="58" spans="1:12">
      <c r="A58" s="906"/>
      <c r="B58" s="906"/>
      <c r="C58" s="569" t="s">
        <v>2706</v>
      </c>
      <c r="D58" s="570">
        <v>0</v>
      </c>
      <c r="E58" s="570">
        <v>0</v>
      </c>
      <c r="F58" s="571">
        <v>0</v>
      </c>
      <c r="G58" s="570">
        <v>0</v>
      </c>
      <c r="H58" s="570">
        <v>0</v>
      </c>
      <c r="I58" s="571">
        <v>0</v>
      </c>
      <c r="J58" s="570">
        <v>0</v>
      </c>
      <c r="K58" s="570">
        <v>0</v>
      </c>
      <c r="L58" s="585">
        <v>0</v>
      </c>
    </row>
    <row r="59" spans="1:12">
      <c r="A59" s="906"/>
      <c r="B59" s="906"/>
      <c r="C59" s="569" t="s">
        <v>2709</v>
      </c>
      <c r="D59" s="570">
        <v>0</v>
      </c>
      <c r="E59" s="570">
        <v>0</v>
      </c>
      <c r="F59" s="571">
        <v>0</v>
      </c>
      <c r="G59" s="570">
        <v>0</v>
      </c>
      <c r="H59" s="570">
        <v>0</v>
      </c>
      <c r="I59" s="571">
        <v>0</v>
      </c>
      <c r="J59" s="570">
        <v>0</v>
      </c>
      <c r="K59" s="570">
        <v>0</v>
      </c>
      <c r="L59" s="585">
        <v>0</v>
      </c>
    </row>
    <row r="60" spans="1:12">
      <c r="A60" s="906"/>
      <c r="B60" s="906"/>
      <c r="C60" s="569" t="s">
        <v>2746</v>
      </c>
      <c r="D60" s="570">
        <v>0</v>
      </c>
      <c r="E60" s="570">
        <v>0</v>
      </c>
      <c r="F60" s="571">
        <v>0</v>
      </c>
      <c r="G60" s="570">
        <v>0</v>
      </c>
      <c r="H60" s="570">
        <v>0</v>
      </c>
      <c r="I60" s="571">
        <v>0</v>
      </c>
      <c r="J60" s="570">
        <v>0</v>
      </c>
      <c r="K60" s="570">
        <v>0</v>
      </c>
      <c r="L60" s="585">
        <v>0</v>
      </c>
    </row>
    <row r="61" spans="1:12">
      <c r="A61" s="906"/>
      <c r="B61" s="906"/>
      <c r="C61" s="569" t="s">
        <v>2747</v>
      </c>
      <c r="D61" s="570">
        <v>0</v>
      </c>
      <c r="E61" s="570">
        <v>0</v>
      </c>
      <c r="F61" s="571">
        <v>0</v>
      </c>
      <c r="G61" s="570">
        <v>0</v>
      </c>
      <c r="H61" s="570">
        <v>0</v>
      </c>
      <c r="I61" s="571">
        <v>0</v>
      </c>
      <c r="J61" s="570">
        <v>0</v>
      </c>
      <c r="K61" s="570">
        <v>0</v>
      </c>
      <c r="L61" s="585">
        <v>0</v>
      </c>
    </row>
    <row r="62" spans="1:12">
      <c r="A62" s="906"/>
      <c r="B62" s="906"/>
      <c r="C62" s="569" t="s">
        <v>2669</v>
      </c>
      <c r="D62" s="570">
        <v>0</v>
      </c>
      <c r="E62" s="570">
        <v>0</v>
      </c>
      <c r="F62" s="571">
        <v>0</v>
      </c>
      <c r="G62" s="570">
        <v>0</v>
      </c>
      <c r="H62" s="570">
        <v>0</v>
      </c>
      <c r="I62" s="571">
        <v>0</v>
      </c>
      <c r="J62" s="570">
        <v>0</v>
      </c>
      <c r="K62" s="570">
        <v>0</v>
      </c>
      <c r="L62" s="585">
        <v>0</v>
      </c>
    </row>
    <row r="63" spans="1:12">
      <c r="A63" s="906"/>
      <c r="B63" s="906"/>
      <c r="C63" s="569" t="s">
        <v>2748</v>
      </c>
      <c r="D63" s="570">
        <v>0</v>
      </c>
      <c r="E63" s="570">
        <v>0</v>
      </c>
      <c r="F63" s="571">
        <v>0</v>
      </c>
      <c r="G63" s="570">
        <v>0</v>
      </c>
      <c r="H63" s="570">
        <v>0</v>
      </c>
      <c r="I63" s="571">
        <v>0</v>
      </c>
      <c r="J63" s="570">
        <v>0</v>
      </c>
      <c r="K63" s="570">
        <v>0</v>
      </c>
      <c r="L63" s="585">
        <v>0</v>
      </c>
    </row>
    <row r="64" spans="1:12">
      <c r="A64" s="906"/>
      <c r="B64" s="906"/>
      <c r="C64" s="569" t="s">
        <v>2749</v>
      </c>
      <c r="D64" s="570">
        <v>0</v>
      </c>
      <c r="E64" s="570">
        <v>0</v>
      </c>
      <c r="F64" s="571">
        <v>0</v>
      </c>
      <c r="G64" s="570">
        <v>0</v>
      </c>
      <c r="H64" s="570">
        <v>0</v>
      </c>
      <c r="I64" s="571">
        <v>0</v>
      </c>
      <c r="J64" s="570">
        <v>0</v>
      </c>
      <c r="K64" s="570">
        <v>0</v>
      </c>
      <c r="L64" s="585">
        <v>0</v>
      </c>
    </row>
    <row r="65" spans="1:12">
      <c r="A65" s="906"/>
      <c r="B65" s="906"/>
      <c r="C65" s="569" t="s">
        <v>2750</v>
      </c>
      <c r="D65" s="570">
        <v>0</v>
      </c>
      <c r="E65" s="570">
        <v>0</v>
      </c>
      <c r="F65" s="571">
        <v>0</v>
      </c>
      <c r="G65" s="570">
        <v>0</v>
      </c>
      <c r="H65" s="570">
        <v>0</v>
      </c>
      <c r="I65" s="571">
        <v>0</v>
      </c>
      <c r="J65" s="570">
        <v>0</v>
      </c>
      <c r="K65" s="570">
        <v>0</v>
      </c>
      <c r="L65" s="585">
        <v>0</v>
      </c>
    </row>
    <row r="66" spans="1:12">
      <c r="A66" s="906"/>
      <c r="B66" s="906"/>
      <c r="C66" s="569" t="s">
        <v>2670</v>
      </c>
      <c r="D66" s="570">
        <v>0</v>
      </c>
      <c r="E66" s="570">
        <v>0</v>
      </c>
      <c r="F66" s="571">
        <v>0</v>
      </c>
      <c r="G66" s="570">
        <v>0</v>
      </c>
      <c r="H66" s="570">
        <v>0</v>
      </c>
      <c r="I66" s="571">
        <v>0</v>
      </c>
      <c r="J66" s="570">
        <v>0</v>
      </c>
      <c r="K66" s="570">
        <v>0</v>
      </c>
      <c r="L66" s="585">
        <v>0</v>
      </c>
    </row>
    <row r="67" spans="1:12">
      <c r="A67" s="906"/>
      <c r="B67" s="906"/>
      <c r="C67" s="569" t="s">
        <v>2671</v>
      </c>
      <c r="D67" s="570">
        <v>0</v>
      </c>
      <c r="E67" s="570">
        <v>0</v>
      </c>
      <c r="F67" s="571">
        <v>0</v>
      </c>
      <c r="G67" s="570">
        <v>0</v>
      </c>
      <c r="H67" s="570">
        <v>0</v>
      </c>
      <c r="I67" s="571">
        <v>0</v>
      </c>
      <c r="J67" s="570">
        <v>0</v>
      </c>
      <c r="K67" s="570">
        <v>0</v>
      </c>
      <c r="L67" s="585">
        <v>0</v>
      </c>
    </row>
    <row r="68" spans="1:12">
      <c r="A68" s="906"/>
      <c r="B68" s="906"/>
      <c r="C68" s="574"/>
      <c r="D68" s="571">
        <v>0</v>
      </c>
      <c r="E68" s="571">
        <v>0</v>
      </c>
      <c r="F68" s="571">
        <v>0</v>
      </c>
      <c r="G68" s="571">
        <v>0</v>
      </c>
      <c r="H68" s="571">
        <v>0</v>
      </c>
      <c r="I68" s="571">
        <v>0</v>
      </c>
      <c r="J68" s="571">
        <v>0</v>
      </c>
      <c r="K68" s="571">
        <v>0</v>
      </c>
      <c r="L68" s="585">
        <v>0</v>
      </c>
    </row>
    <row r="69" spans="1:12" ht="21" customHeight="1">
      <c r="A69" s="906" t="s">
        <v>2672</v>
      </c>
      <c r="B69" s="909"/>
      <c r="C69" s="586"/>
      <c r="D69" s="570">
        <v>0</v>
      </c>
      <c r="E69" s="570">
        <v>0</v>
      </c>
      <c r="F69" s="571">
        <v>0</v>
      </c>
      <c r="G69" s="570">
        <v>0</v>
      </c>
      <c r="H69" s="570">
        <v>0</v>
      </c>
      <c r="I69" s="571">
        <v>0</v>
      </c>
      <c r="J69" s="570">
        <v>0</v>
      </c>
      <c r="K69" s="570">
        <v>0</v>
      </c>
      <c r="L69" s="585">
        <v>0</v>
      </c>
    </row>
    <row r="70" spans="1:12" ht="18.75" customHeight="1">
      <c r="A70" s="906"/>
      <c r="B70" s="909"/>
      <c r="C70" s="574"/>
      <c r="D70" s="571">
        <v>0</v>
      </c>
      <c r="E70" s="571">
        <v>0</v>
      </c>
      <c r="F70" s="571">
        <v>0</v>
      </c>
      <c r="G70" s="571">
        <v>0</v>
      </c>
      <c r="H70" s="571">
        <v>0</v>
      </c>
      <c r="I70" s="571">
        <v>0</v>
      </c>
      <c r="J70" s="571">
        <v>0</v>
      </c>
      <c r="K70" s="571">
        <v>0</v>
      </c>
      <c r="L70" s="585">
        <v>0</v>
      </c>
    </row>
    <row r="71" spans="1:12" ht="12.75" customHeight="1">
      <c r="A71" s="906" t="s">
        <v>2674</v>
      </c>
      <c r="B71" s="909"/>
      <c r="C71" s="569" t="s">
        <v>2675</v>
      </c>
      <c r="D71" s="570">
        <v>0</v>
      </c>
      <c r="E71" s="570">
        <v>0</v>
      </c>
      <c r="F71" s="571">
        <v>0</v>
      </c>
      <c r="G71" s="570">
        <v>0</v>
      </c>
      <c r="H71" s="570">
        <v>0</v>
      </c>
      <c r="I71" s="571">
        <v>0</v>
      </c>
      <c r="J71" s="570">
        <v>0</v>
      </c>
      <c r="K71" s="570">
        <v>0</v>
      </c>
      <c r="L71" s="585">
        <v>0</v>
      </c>
    </row>
    <row r="72" spans="1:12">
      <c r="A72" s="906"/>
      <c r="B72" s="909"/>
      <c r="C72" s="569" t="s">
        <v>2676</v>
      </c>
      <c r="D72" s="570">
        <v>0</v>
      </c>
      <c r="E72" s="570">
        <v>0</v>
      </c>
      <c r="F72" s="571">
        <v>0</v>
      </c>
      <c r="G72" s="570">
        <v>0</v>
      </c>
      <c r="H72" s="570">
        <v>0</v>
      </c>
      <c r="I72" s="571">
        <v>0</v>
      </c>
      <c r="J72" s="570">
        <v>0</v>
      </c>
      <c r="K72" s="570">
        <v>0</v>
      </c>
      <c r="L72" s="585">
        <v>0</v>
      </c>
    </row>
    <row r="73" spans="1:12">
      <c r="A73" s="906"/>
      <c r="B73" s="909"/>
      <c r="C73" s="569" t="s">
        <v>2677</v>
      </c>
      <c r="D73" s="570">
        <v>0</v>
      </c>
      <c r="E73" s="570">
        <v>0</v>
      </c>
      <c r="F73" s="571">
        <v>0</v>
      </c>
      <c r="G73" s="570">
        <v>0</v>
      </c>
      <c r="H73" s="570">
        <v>0</v>
      </c>
      <c r="I73" s="571">
        <v>0</v>
      </c>
      <c r="J73" s="570">
        <v>0</v>
      </c>
      <c r="K73" s="570">
        <v>0</v>
      </c>
      <c r="L73" s="585">
        <v>0</v>
      </c>
    </row>
    <row r="74" spans="1:12">
      <c r="A74" s="906"/>
      <c r="B74" s="909"/>
      <c r="C74" s="569" t="s">
        <v>2678</v>
      </c>
      <c r="D74" s="570">
        <v>0</v>
      </c>
      <c r="E74" s="570">
        <v>0</v>
      </c>
      <c r="F74" s="571">
        <v>0</v>
      </c>
      <c r="G74" s="570">
        <v>0</v>
      </c>
      <c r="H74" s="570">
        <v>0</v>
      </c>
      <c r="I74" s="571">
        <v>0</v>
      </c>
      <c r="J74" s="570">
        <v>0</v>
      </c>
      <c r="K74" s="570">
        <v>0</v>
      </c>
      <c r="L74" s="585">
        <v>0</v>
      </c>
    </row>
    <row r="75" spans="1:12">
      <c r="A75" s="906"/>
      <c r="B75" s="909"/>
      <c r="C75" s="569" t="s">
        <v>2679</v>
      </c>
      <c r="D75" s="570">
        <v>0</v>
      </c>
      <c r="E75" s="570">
        <v>0</v>
      </c>
      <c r="F75" s="571">
        <v>0</v>
      </c>
      <c r="G75" s="570">
        <v>0</v>
      </c>
      <c r="H75" s="570">
        <v>0</v>
      </c>
      <c r="I75" s="571">
        <v>0</v>
      </c>
      <c r="J75" s="570">
        <v>0</v>
      </c>
      <c r="K75" s="570">
        <v>0</v>
      </c>
      <c r="L75" s="585">
        <v>0</v>
      </c>
    </row>
    <row r="76" spans="1:12">
      <c r="A76" s="906"/>
      <c r="B76" s="909"/>
      <c r="C76" s="569" t="s">
        <v>2680</v>
      </c>
      <c r="D76" s="570">
        <v>0</v>
      </c>
      <c r="E76" s="570">
        <v>0</v>
      </c>
      <c r="F76" s="571">
        <v>0</v>
      </c>
      <c r="G76" s="570">
        <v>0</v>
      </c>
      <c r="H76" s="570">
        <v>0</v>
      </c>
      <c r="I76" s="571">
        <v>0</v>
      </c>
      <c r="J76" s="570">
        <v>0</v>
      </c>
      <c r="K76" s="570">
        <v>0</v>
      </c>
      <c r="L76" s="585">
        <v>0</v>
      </c>
    </row>
    <row r="77" spans="1:12">
      <c r="A77" s="906"/>
      <c r="B77" s="909"/>
      <c r="C77" s="569" t="s">
        <v>2751</v>
      </c>
      <c r="D77" s="570">
        <v>0</v>
      </c>
      <c r="E77" s="570">
        <v>0</v>
      </c>
      <c r="F77" s="571">
        <v>0</v>
      </c>
      <c r="G77" s="570">
        <v>0</v>
      </c>
      <c r="H77" s="570">
        <v>0</v>
      </c>
      <c r="I77" s="571">
        <v>0</v>
      </c>
      <c r="J77" s="570">
        <v>0</v>
      </c>
      <c r="K77" s="570">
        <v>0</v>
      </c>
      <c r="L77" s="585">
        <v>0</v>
      </c>
    </row>
    <row r="78" spans="1:12">
      <c r="A78" s="906"/>
      <c r="B78" s="909"/>
      <c r="C78" s="569" t="s">
        <v>2681</v>
      </c>
      <c r="D78" s="570">
        <v>0</v>
      </c>
      <c r="E78" s="570">
        <v>0</v>
      </c>
      <c r="F78" s="571">
        <v>0</v>
      </c>
      <c r="G78" s="570">
        <v>0</v>
      </c>
      <c r="H78" s="570">
        <v>0</v>
      </c>
      <c r="I78" s="571">
        <v>0</v>
      </c>
      <c r="J78" s="570">
        <v>0</v>
      </c>
      <c r="K78" s="570">
        <v>0</v>
      </c>
      <c r="L78" s="585">
        <v>0</v>
      </c>
    </row>
    <row r="79" spans="1:12">
      <c r="A79" s="906"/>
      <c r="B79" s="909"/>
      <c r="C79" s="587" t="s">
        <v>2682</v>
      </c>
      <c r="D79" s="588">
        <v>0</v>
      </c>
      <c r="E79" s="588">
        <v>0</v>
      </c>
      <c r="F79" s="589">
        <v>0</v>
      </c>
      <c r="G79" s="588">
        <v>0</v>
      </c>
      <c r="H79" s="588">
        <v>0</v>
      </c>
      <c r="I79" s="589">
        <v>0</v>
      </c>
      <c r="J79" s="588">
        <v>0</v>
      </c>
      <c r="K79" s="588">
        <v>0</v>
      </c>
      <c r="L79" s="585">
        <v>0</v>
      </c>
    </row>
    <row r="80" spans="1:12">
      <c r="A80" s="906"/>
      <c r="B80" s="909"/>
      <c r="C80" s="587" t="s">
        <v>2683</v>
      </c>
      <c r="D80" s="588">
        <v>0</v>
      </c>
      <c r="E80" s="588">
        <v>0</v>
      </c>
      <c r="F80" s="589">
        <v>0</v>
      </c>
      <c r="G80" s="588">
        <v>0</v>
      </c>
      <c r="H80" s="588">
        <v>0</v>
      </c>
      <c r="I80" s="589">
        <v>0</v>
      </c>
      <c r="J80" s="588">
        <v>0</v>
      </c>
      <c r="K80" s="588">
        <v>0</v>
      </c>
      <c r="L80" s="585">
        <v>0</v>
      </c>
    </row>
    <row r="81" spans="1:12">
      <c r="A81" s="906"/>
      <c r="B81" s="909"/>
      <c r="C81" s="587" t="s">
        <v>2684</v>
      </c>
      <c r="D81" s="588">
        <v>0</v>
      </c>
      <c r="E81" s="588">
        <v>0</v>
      </c>
      <c r="F81" s="589">
        <v>0</v>
      </c>
      <c r="G81" s="588">
        <v>0</v>
      </c>
      <c r="H81" s="588">
        <v>0</v>
      </c>
      <c r="I81" s="589">
        <v>0</v>
      </c>
      <c r="J81" s="588">
        <v>0</v>
      </c>
      <c r="K81" s="588">
        <v>0</v>
      </c>
      <c r="L81" s="585">
        <v>0</v>
      </c>
    </row>
    <row r="82" spans="1:12">
      <c r="A82" s="906"/>
      <c r="B82" s="909"/>
      <c r="C82" s="587" t="s">
        <v>2673</v>
      </c>
      <c r="D82" s="588">
        <v>0</v>
      </c>
      <c r="E82" s="588">
        <v>0</v>
      </c>
      <c r="F82" s="589">
        <v>0</v>
      </c>
      <c r="G82" s="588">
        <v>0</v>
      </c>
      <c r="H82" s="588">
        <v>0</v>
      </c>
      <c r="I82" s="589">
        <v>0</v>
      </c>
      <c r="J82" s="588">
        <v>0</v>
      </c>
      <c r="K82" s="588">
        <v>0</v>
      </c>
      <c r="L82" s="585">
        <v>0</v>
      </c>
    </row>
    <row r="83" spans="1:12">
      <c r="A83" s="906"/>
      <c r="B83" s="909"/>
      <c r="C83" s="587" t="s">
        <v>2668</v>
      </c>
      <c r="D83" s="588">
        <v>0</v>
      </c>
      <c r="E83" s="588">
        <v>0</v>
      </c>
      <c r="F83" s="589">
        <v>0</v>
      </c>
      <c r="G83" s="588">
        <v>0</v>
      </c>
      <c r="H83" s="588">
        <v>0</v>
      </c>
      <c r="I83" s="589">
        <v>0</v>
      </c>
      <c r="J83" s="588">
        <v>0</v>
      </c>
      <c r="K83" s="588">
        <v>0</v>
      </c>
      <c r="L83" s="585">
        <v>0</v>
      </c>
    </row>
    <row r="84" spans="1:12">
      <c r="A84" s="906"/>
      <c r="B84" s="909"/>
      <c r="C84" s="587" t="s">
        <v>2685</v>
      </c>
      <c r="D84" s="588">
        <v>0</v>
      </c>
      <c r="E84" s="588">
        <v>0</v>
      </c>
      <c r="F84" s="589">
        <v>0</v>
      </c>
      <c r="G84" s="588">
        <v>0</v>
      </c>
      <c r="H84" s="588">
        <v>0</v>
      </c>
      <c r="I84" s="589">
        <v>0</v>
      </c>
      <c r="J84" s="588">
        <v>0</v>
      </c>
      <c r="K84" s="588">
        <v>0</v>
      </c>
      <c r="L84" s="585">
        <v>0</v>
      </c>
    </row>
    <row r="85" spans="1:12">
      <c r="A85" s="906"/>
      <c r="B85" s="909"/>
      <c r="C85" s="587" t="s">
        <v>2686</v>
      </c>
      <c r="D85" s="588">
        <v>0</v>
      </c>
      <c r="E85" s="588">
        <v>0</v>
      </c>
      <c r="F85" s="589">
        <v>0</v>
      </c>
      <c r="G85" s="588">
        <v>0</v>
      </c>
      <c r="H85" s="588">
        <v>0</v>
      </c>
      <c r="I85" s="589">
        <v>0</v>
      </c>
      <c r="J85" s="588">
        <v>0</v>
      </c>
      <c r="K85" s="588">
        <v>0</v>
      </c>
      <c r="L85" s="585">
        <v>0</v>
      </c>
    </row>
    <row r="86" spans="1:12">
      <c r="A86" s="906"/>
      <c r="B86" s="909"/>
      <c r="C86" s="587" t="s">
        <v>2687</v>
      </c>
      <c r="D86" s="588">
        <v>0</v>
      </c>
      <c r="E86" s="588">
        <v>0</v>
      </c>
      <c r="F86" s="589">
        <v>0</v>
      </c>
      <c r="G86" s="588">
        <v>0</v>
      </c>
      <c r="H86" s="588">
        <v>0</v>
      </c>
      <c r="I86" s="589">
        <v>0</v>
      </c>
      <c r="J86" s="588">
        <v>0</v>
      </c>
      <c r="K86" s="588">
        <v>0</v>
      </c>
      <c r="L86" s="585">
        <v>0</v>
      </c>
    </row>
    <row r="87" spans="1:12">
      <c r="A87" s="906"/>
      <c r="B87" s="909"/>
      <c r="C87" s="587" t="s">
        <v>2713</v>
      </c>
      <c r="D87" s="588">
        <v>0</v>
      </c>
      <c r="E87" s="588">
        <v>0</v>
      </c>
      <c r="F87" s="589">
        <v>0</v>
      </c>
      <c r="G87" s="588">
        <v>0</v>
      </c>
      <c r="H87" s="588">
        <v>0</v>
      </c>
      <c r="I87" s="589">
        <v>0</v>
      </c>
      <c r="J87" s="588">
        <v>0</v>
      </c>
      <c r="K87" s="588">
        <v>0</v>
      </c>
      <c r="L87" s="585">
        <v>0</v>
      </c>
    </row>
    <row r="88" spans="1:12">
      <c r="A88" s="906"/>
      <c r="B88" s="909"/>
      <c r="C88" s="587" t="s">
        <v>2688</v>
      </c>
      <c r="D88" s="588">
        <v>0</v>
      </c>
      <c r="E88" s="588">
        <v>0</v>
      </c>
      <c r="F88" s="589">
        <v>0</v>
      </c>
      <c r="G88" s="588">
        <v>0</v>
      </c>
      <c r="H88" s="588">
        <v>0</v>
      </c>
      <c r="I88" s="589">
        <v>0</v>
      </c>
      <c r="J88" s="588">
        <v>0</v>
      </c>
      <c r="K88" s="588">
        <v>0</v>
      </c>
      <c r="L88" s="585">
        <v>0</v>
      </c>
    </row>
    <row r="89" spans="1:12">
      <c r="A89" s="906"/>
      <c r="B89" s="909"/>
      <c r="C89" s="587" t="s">
        <v>2689</v>
      </c>
      <c r="D89" s="588">
        <v>0</v>
      </c>
      <c r="E89" s="588">
        <v>0</v>
      </c>
      <c r="F89" s="589">
        <v>0</v>
      </c>
      <c r="G89" s="588">
        <v>0</v>
      </c>
      <c r="H89" s="588">
        <v>0</v>
      </c>
      <c r="I89" s="589">
        <v>0</v>
      </c>
      <c r="J89" s="588">
        <v>0</v>
      </c>
      <c r="K89" s="588">
        <v>0</v>
      </c>
      <c r="L89" s="585">
        <v>0</v>
      </c>
    </row>
    <row r="90" spans="1:12">
      <c r="A90" s="906"/>
      <c r="B90" s="909"/>
      <c r="C90" s="587" t="s">
        <v>2690</v>
      </c>
      <c r="D90" s="588">
        <v>0</v>
      </c>
      <c r="E90" s="588">
        <v>0</v>
      </c>
      <c r="F90" s="589">
        <v>0</v>
      </c>
      <c r="G90" s="588">
        <v>0</v>
      </c>
      <c r="H90" s="588">
        <v>0</v>
      </c>
      <c r="I90" s="589">
        <v>0</v>
      </c>
      <c r="J90" s="588">
        <v>0</v>
      </c>
      <c r="K90" s="588">
        <v>0</v>
      </c>
      <c r="L90" s="585">
        <v>0</v>
      </c>
    </row>
    <row r="91" spans="1:12">
      <c r="A91" s="906"/>
      <c r="B91" s="909"/>
      <c r="C91" s="587" t="s">
        <v>2691</v>
      </c>
      <c r="D91" s="588">
        <v>0</v>
      </c>
      <c r="E91" s="588">
        <v>0</v>
      </c>
      <c r="F91" s="589">
        <v>0</v>
      </c>
      <c r="G91" s="588">
        <v>0</v>
      </c>
      <c r="H91" s="588">
        <v>0</v>
      </c>
      <c r="I91" s="589">
        <v>0</v>
      </c>
      <c r="J91" s="588">
        <v>0</v>
      </c>
      <c r="K91" s="588">
        <v>0</v>
      </c>
      <c r="L91" s="585">
        <v>0</v>
      </c>
    </row>
    <row r="92" spans="1:12">
      <c r="A92" s="906"/>
      <c r="B92" s="909"/>
      <c r="C92" s="587" t="s">
        <v>2692</v>
      </c>
      <c r="D92" s="588">
        <v>0</v>
      </c>
      <c r="E92" s="588">
        <v>0</v>
      </c>
      <c r="F92" s="589">
        <v>0</v>
      </c>
      <c r="G92" s="588">
        <v>0</v>
      </c>
      <c r="H92" s="588">
        <v>0</v>
      </c>
      <c r="I92" s="589">
        <v>0</v>
      </c>
      <c r="J92" s="588">
        <v>0</v>
      </c>
      <c r="K92" s="588">
        <v>0</v>
      </c>
      <c r="L92" s="585">
        <v>0</v>
      </c>
    </row>
    <row r="93" spans="1:12">
      <c r="A93" s="906"/>
      <c r="B93" s="909"/>
      <c r="C93" s="587" t="s">
        <v>2693</v>
      </c>
      <c r="D93" s="588">
        <v>0</v>
      </c>
      <c r="E93" s="588">
        <v>0</v>
      </c>
      <c r="F93" s="589">
        <v>0</v>
      </c>
      <c r="G93" s="588">
        <v>0</v>
      </c>
      <c r="H93" s="588">
        <v>0</v>
      </c>
      <c r="I93" s="589">
        <v>0</v>
      </c>
      <c r="J93" s="588">
        <v>0</v>
      </c>
      <c r="K93" s="588">
        <v>0</v>
      </c>
      <c r="L93" s="585">
        <v>0</v>
      </c>
    </row>
    <row r="94" spans="1:12">
      <c r="A94" s="906"/>
      <c r="B94" s="909"/>
      <c r="C94" s="587" t="s">
        <v>2694</v>
      </c>
      <c r="D94" s="588">
        <v>0</v>
      </c>
      <c r="E94" s="588">
        <v>0</v>
      </c>
      <c r="F94" s="589">
        <v>0</v>
      </c>
      <c r="G94" s="588">
        <v>0</v>
      </c>
      <c r="H94" s="588">
        <v>0</v>
      </c>
      <c r="I94" s="589">
        <v>0</v>
      </c>
      <c r="J94" s="588">
        <v>0</v>
      </c>
      <c r="K94" s="588">
        <v>0</v>
      </c>
      <c r="L94" s="585">
        <v>0</v>
      </c>
    </row>
    <row r="95" spans="1:12">
      <c r="A95" s="906"/>
      <c r="B95" s="909"/>
      <c r="C95" s="587" t="s">
        <v>2671</v>
      </c>
      <c r="D95" s="588">
        <v>0</v>
      </c>
      <c r="E95" s="588">
        <v>0</v>
      </c>
      <c r="F95" s="589">
        <v>0</v>
      </c>
      <c r="G95" s="588">
        <v>0</v>
      </c>
      <c r="H95" s="588">
        <v>0</v>
      </c>
      <c r="I95" s="589">
        <v>0</v>
      </c>
      <c r="J95" s="588">
        <v>0</v>
      </c>
      <c r="K95" s="588">
        <v>0</v>
      </c>
      <c r="L95" s="585">
        <v>0</v>
      </c>
    </row>
    <row r="96" spans="1:12">
      <c r="A96" s="906"/>
      <c r="B96" s="909"/>
      <c r="C96" s="590"/>
      <c r="D96" s="589">
        <v>0</v>
      </c>
      <c r="E96" s="589">
        <v>0</v>
      </c>
      <c r="F96" s="589">
        <v>0</v>
      </c>
      <c r="G96" s="589">
        <v>0</v>
      </c>
      <c r="H96" s="589">
        <v>0</v>
      </c>
      <c r="I96" s="589">
        <v>0</v>
      </c>
      <c r="J96" s="589">
        <v>0</v>
      </c>
      <c r="K96" s="589">
        <v>0</v>
      </c>
      <c r="L96" s="585">
        <v>0</v>
      </c>
    </row>
    <row r="97" spans="1:12" ht="12.75" customHeight="1">
      <c r="A97" s="910" t="s">
        <v>2695</v>
      </c>
      <c r="B97" s="910" t="s">
        <v>2808</v>
      </c>
      <c r="C97" s="587" t="s">
        <v>2696</v>
      </c>
      <c r="D97" s="588">
        <v>0</v>
      </c>
      <c r="E97" s="588">
        <v>0</v>
      </c>
      <c r="F97" s="589">
        <v>0</v>
      </c>
      <c r="G97" s="588">
        <v>0</v>
      </c>
      <c r="H97" s="588">
        <v>0</v>
      </c>
      <c r="I97" s="589">
        <v>0</v>
      </c>
      <c r="J97" s="588">
        <v>0</v>
      </c>
      <c r="K97" s="588">
        <v>0</v>
      </c>
      <c r="L97" s="585">
        <v>0</v>
      </c>
    </row>
    <row r="98" spans="1:12">
      <c r="A98" s="910"/>
      <c r="B98" s="910"/>
      <c r="C98" s="587" t="s">
        <v>2675</v>
      </c>
      <c r="D98" s="588">
        <v>0</v>
      </c>
      <c r="E98" s="588">
        <v>0</v>
      </c>
      <c r="F98" s="589">
        <v>0</v>
      </c>
      <c r="G98" s="588">
        <v>0</v>
      </c>
      <c r="H98" s="588">
        <v>0</v>
      </c>
      <c r="I98" s="589">
        <v>0</v>
      </c>
      <c r="J98" s="588">
        <v>0</v>
      </c>
      <c r="K98" s="588">
        <v>0</v>
      </c>
      <c r="L98" s="585">
        <v>0</v>
      </c>
    </row>
    <row r="99" spans="1:12">
      <c r="A99" s="910"/>
      <c r="B99" s="910"/>
      <c r="C99" s="587" t="s">
        <v>2697</v>
      </c>
      <c r="D99" s="588">
        <v>0</v>
      </c>
      <c r="E99" s="588">
        <v>0</v>
      </c>
      <c r="F99" s="589">
        <v>0</v>
      </c>
      <c r="G99" s="588">
        <v>0</v>
      </c>
      <c r="H99" s="588">
        <v>0</v>
      </c>
      <c r="I99" s="589">
        <v>0</v>
      </c>
      <c r="J99" s="588">
        <v>0</v>
      </c>
      <c r="K99" s="588">
        <v>0</v>
      </c>
      <c r="L99" s="585">
        <v>0</v>
      </c>
    </row>
    <row r="100" spans="1:12">
      <c r="A100" s="910"/>
      <c r="B100" s="910"/>
      <c r="C100" s="587" t="s">
        <v>2698</v>
      </c>
      <c r="D100" s="588">
        <v>0</v>
      </c>
      <c r="E100" s="588">
        <v>0</v>
      </c>
      <c r="F100" s="589">
        <v>0</v>
      </c>
      <c r="G100" s="588">
        <v>0</v>
      </c>
      <c r="H100" s="588">
        <v>0</v>
      </c>
      <c r="I100" s="589">
        <v>0</v>
      </c>
      <c r="J100" s="588">
        <v>0</v>
      </c>
      <c r="K100" s="588">
        <v>0</v>
      </c>
      <c r="L100" s="585">
        <v>0</v>
      </c>
    </row>
    <row r="101" spans="1:12">
      <c r="A101" s="910"/>
      <c r="B101" s="910"/>
      <c r="C101" s="587" t="s">
        <v>2699</v>
      </c>
      <c r="D101" s="588">
        <v>0</v>
      </c>
      <c r="E101" s="588">
        <v>0</v>
      </c>
      <c r="F101" s="589">
        <v>0</v>
      </c>
      <c r="G101" s="588">
        <v>0</v>
      </c>
      <c r="H101" s="588">
        <v>0</v>
      </c>
      <c r="I101" s="589">
        <v>0</v>
      </c>
      <c r="J101" s="588">
        <v>0</v>
      </c>
      <c r="K101" s="588">
        <v>0</v>
      </c>
      <c r="L101" s="585">
        <v>0</v>
      </c>
    </row>
    <row r="102" spans="1:12">
      <c r="A102" s="910"/>
      <c r="B102" s="910"/>
      <c r="C102" s="587" t="s">
        <v>2732</v>
      </c>
      <c r="D102" s="588">
        <v>0</v>
      </c>
      <c r="E102" s="588">
        <v>0</v>
      </c>
      <c r="F102" s="589">
        <v>0</v>
      </c>
      <c r="G102" s="588">
        <v>0</v>
      </c>
      <c r="H102" s="588">
        <v>0</v>
      </c>
      <c r="I102" s="589">
        <v>0</v>
      </c>
      <c r="J102" s="588">
        <v>0</v>
      </c>
      <c r="K102" s="588">
        <v>0</v>
      </c>
      <c r="L102" s="585">
        <v>0</v>
      </c>
    </row>
    <row r="103" spans="1:12">
      <c r="A103" s="910"/>
      <c r="B103" s="910"/>
      <c r="C103" s="587" t="s">
        <v>2809</v>
      </c>
      <c r="D103" s="588">
        <v>0</v>
      </c>
      <c r="E103" s="588">
        <v>0</v>
      </c>
      <c r="F103" s="589">
        <v>0</v>
      </c>
      <c r="G103" s="588">
        <v>0</v>
      </c>
      <c r="H103" s="588">
        <v>0</v>
      </c>
      <c r="I103" s="589">
        <v>0</v>
      </c>
      <c r="J103" s="588">
        <v>0</v>
      </c>
      <c r="K103" s="588">
        <v>0</v>
      </c>
      <c r="L103" s="585">
        <v>0</v>
      </c>
    </row>
    <row r="104" spans="1:12">
      <c r="A104" s="910"/>
      <c r="B104" s="910"/>
      <c r="C104" s="587" t="s">
        <v>2735</v>
      </c>
      <c r="D104" s="588">
        <v>0</v>
      </c>
      <c r="E104" s="588">
        <v>0</v>
      </c>
      <c r="F104" s="589">
        <v>0</v>
      </c>
      <c r="G104" s="588">
        <v>0</v>
      </c>
      <c r="H104" s="588">
        <v>0</v>
      </c>
      <c r="I104" s="589">
        <v>0</v>
      </c>
      <c r="J104" s="588">
        <v>0</v>
      </c>
      <c r="K104" s="588">
        <v>0</v>
      </c>
      <c r="L104" s="585">
        <v>0</v>
      </c>
    </row>
    <row r="105" spans="1:12">
      <c r="A105" s="910"/>
      <c r="B105" s="910"/>
      <c r="C105" s="587" t="s">
        <v>2736</v>
      </c>
      <c r="D105" s="588">
        <v>0</v>
      </c>
      <c r="E105" s="588">
        <v>0</v>
      </c>
      <c r="F105" s="589">
        <v>0</v>
      </c>
      <c r="G105" s="588">
        <v>0</v>
      </c>
      <c r="H105" s="588">
        <v>0</v>
      </c>
      <c r="I105" s="589">
        <v>0</v>
      </c>
      <c r="J105" s="588">
        <v>0</v>
      </c>
      <c r="K105" s="588">
        <v>0</v>
      </c>
      <c r="L105" s="585">
        <v>0</v>
      </c>
    </row>
    <row r="106" spans="1:12">
      <c r="A106" s="910"/>
      <c r="B106" s="910"/>
      <c r="C106" s="587" t="s">
        <v>2677</v>
      </c>
      <c r="D106" s="588">
        <v>0</v>
      </c>
      <c r="E106" s="588">
        <v>0</v>
      </c>
      <c r="F106" s="589">
        <v>0</v>
      </c>
      <c r="G106" s="588">
        <v>0</v>
      </c>
      <c r="H106" s="588">
        <v>0</v>
      </c>
      <c r="I106" s="589">
        <v>0</v>
      </c>
      <c r="J106" s="588">
        <v>0</v>
      </c>
      <c r="K106" s="588">
        <v>0</v>
      </c>
      <c r="L106" s="585">
        <v>0</v>
      </c>
    </row>
    <row r="107" spans="1:12">
      <c r="A107" s="910"/>
      <c r="B107" s="910"/>
      <c r="C107" s="587" t="s">
        <v>2679</v>
      </c>
      <c r="D107" s="588">
        <v>0</v>
      </c>
      <c r="E107" s="588">
        <v>0</v>
      </c>
      <c r="F107" s="589">
        <v>0</v>
      </c>
      <c r="G107" s="588">
        <v>0</v>
      </c>
      <c r="H107" s="588">
        <v>0</v>
      </c>
      <c r="I107" s="589">
        <v>0</v>
      </c>
      <c r="J107" s="588">
        <v>0</v>
      </c>
      <c r="K107" s="588">
        <v>0</v>
      </c>
      <c r="L107" s="585">
        <v>0</v>
      </c>
    </row>
    <row r="108" spans="1:12">
      <c r="A108" s="910"/>
      <c r="B108" s="910"/>
      <c r="C108" s="587" t="s">
        <v>2680</v>
      </c>
      <c r="D108" s="588">
        <v>0</v>
      </c>
      <c r="E108" s="588">
        <v>0</v>
      </c>
      <c r="F108" s="589">
        <v>0</v>
      </c>
      <c r="G108" s="588">
        <v>0</v>
      </c>
      <c r="H108" s="588">
        <v>0</v>
      </c>
      <c r="I108" s="589">
        <v>0</v>
      </c>
      <c r="J108" s="588">
        <v>0</v>
      </c>
      <c r="K108" s="588">
        <v>0</v>
      </c>
      <c r="L108" s="585">
        <v>0</v>
      </c>
    </row>
    <row r="109" spans="1:12">
      <c r="A109" s="910"/>
      <c r="B109" s="910"/>
      <c r="C109" s="587" t="s">
        <v>2682</v>
      </c>
      <c r="D109" s="588">
        <v>0</v>
      </c>
      <c r="E109" s="588">
        <v>0</v>
      </c>
      <c r="F109" s="589">
        <v>0</v>
      </c>
      <c r="G109" s="588">
        <v>0</v>
      </c>
      <c r="H109" s="588">
        <v>0</v>
      </c>
      <c r="I109" s="589">
        <v>0</v>
      </c>
      <c r="J109" s="588">
        <v>0</v>
      </c>
      <c r="K109" s="588">
        <v>0</v>
      </c>
      <c r="L109" s="585">
        <v>0</v>
      </c>
    </row>
    <row r="110" spans="1:12">
      <c r="A110" s="910"/>
      <c r="B110" s="910"/>
      <c r="C110" s="587" t="s">
        <v>2683</v>
      </c>
      <c r="D110" s="588">
        <v>0</v>
      </c>
      <c r="E110" s="588">
        <v>0</v>
      </c>
      <c r="F110" s="589">
        <v>0</v>
      </c>
      <c r="G110" s="588">
        <v>0</v>
      </c>
      <c r="H110" s="588">
        <v>0</v>
      </c>
      <c r="I110" s="589">
        <v>0</v>
      </c>
      <c r="J110" s="588">
        <v>0</v>
      </c>
      <c r="K110" s="588">
        <v>0</v>
      </c>
      <c r="L110" s="585">
        <v>0</v>
      </c>
    </row>
    <row r="111" spans="1:12">
      <c r="A111" s="910"/>
      <c r="B111" s="910"/>
      <c r="C111" s="587" t="s">
        <v>2739</v>
      </c>
      <c r="D111" s="588">
        <v>0</v>
      </c>
      <c r="E111" s="588">
        <v>0</v>
      </c>
      <c r="F111" s="589">
        <v>0</v>
      </c>
      <c r="G111" s="588">
        <v>0</v>
      </c>
      <c r="H111" s="588">
        <v>0</v>
      </c>
      <c r="I111" s="589">
        <v>0</v>
      </c>
      <c r="J111" s="588">
        <v>0</v>
      </c>
      <c r="K111" s="588">
        <v>0</v>
      </c>
      <c r="L111" s="585">
        <v>0</v>
      </c>
    </row>
    <row r="112" spans="1:12">
      <c r="A112" s="910"/>
      <c r="B112" s="910"/>
      <c r="C112" s="587" t="s">
        <v>2740</v>
      </c>
      <c r="D112" s="588">
        <v>0</v>
      </c>
      <c r="E112" s="588">
        <v>0</v>
      </c>
      <c r="F112" s="589">
        <v>0</v>
      </c>
      <c r="G112" s="588">
        <v>0</v>
      </c>
      <c r="H112" s="588">
        <v>0</v>
      </c>
      <c r="I112" s="589">
        <v>0</v>
      </c>
      <c r="J112" s="588">
        <v>0</v>
      </c>
      <c r="K112" s="588">
        <v>0</v>
      </c>
      <c r="L112" s="585">
        <v>0</v>
      </c>
    </row>
    <row r="113" spans="1:12">
      <c r="A113" s="910"/>
      <c r="B113" s="910"/>
      <c r="C113" s="587" t="s">
        <v>2741</v>
      </c>
      <c r="D113" s="588">
        <v>0</v>
      </c>
      <c r="E113" s="588">
        <v>0</v>
      </c>
      <c r="F113" s="589">
        <v>0</v>
      </c>
      <c r="G113" s="588">
        <v>0</v>
      </c>
      <c r="H113" s="588">
        <v>0</v>
      </c>
      <c r="I113" s="589">
        <v>0</v>
      </c>
      <c r="J113" s="588">
        <v>0</v>
      </c>
      <c r="K113" s="588">
        <v>0</v>
      </c>
      <c r="L113" s="585">
        <v>0</v>
      </c>
    </row>
    <row r="114" spans="1:12">
      <c r="A114" s="910"/>
      <c r="B114" s="910"/>
      <c r="C114" s="587" t="s">
        <v>2742</v>
      </c>
      <c r="D114" s="588">
        <v>0</v>
      </c>
      <c r="E114" s="588">
        <v>0</v>
      </c>
      <c r="F114" s="589">
        <v>0</v>
      </c>
      <c r="G114" s="588">
        <v>0</v>
      </c>
      <c r="H114" s="588">
        <v>0</v>
      </c>
      <c r="I114" s="589">
        <v>0</v>
      </c>
      <c r="J114" s="588">
        <v>0</v>
      </c>
      <c r="K114" s="588">
        <v>0</v>
      </c>
      <c r="L114" s="585">
        <v>0</v>
      </c>
    </row>
    <row r="115" spans="1:12">
      <c r="A115" s="910"/>
      <c r="B115" s="910"/>
      <c r="C115" s="587" t="s">
        <v>2743</v>
      </c>
      <c r="D115" s="588">
        <v>0</v>
      </c>
      <c r="E115" s="588">
        <v>0</v>
      </c>
      <c r="F115" s="589">
        <v>0</v>
      </c>
      <c r="G115" s="588">
        <v>0</v>
      </c>
      <c r="H115" s="588">
        <v>0</v>
      </c>
      <c r="I115" s="589">
        <v>0</v>
      </c>
      <c r="J115" s="588">
        <v>0</v>
      </c>
      <c r="K115" s="588">
        <v>0</v>
      </c>
      <c r="L115" s="585">
        <v>0</v>
      </c>
    </row>
    <row r="116" spans="1:12">
      <c r="A116" s="910"/>
      <c r="B116" s="910"/>
      <c r="C116" s="587" t="s">
        <v>2744</v>
      </c>
      <c r="D116" s="588">
        <v>0</v>
      </c>
      <c r="E116" s="588">
        <v>0</v>
      </c>
      <c r="F116" s="589">
        <v>0</v>
      </c>
      <c r="G116" s="588">
        <v>0</v>
      </c>
      <c r="H116" s="588">
        <v>0</v>
      </c>
      <c r="I116" s="589">
        <v>0</v>
      </c>
      <c r="J116" s="588">
        <v>0</v>
      </c>
      <c r="K116" s="588">
        <v>0</v>
      </c>
      <c r="L116" s="585">
        <v>0</v>
      </c>
    </row>
    <row r="117" spans="1:12">
      <c r="A117" s="910"/>
      <c r="B117" s="910"/>
      <c r="C117" s="587" t="s">
        <v>2700</v>
      </c>
      <c r="D117" s="588">
        <v>0</v>
      </c>
      <c r="E117" s="588">
        <v>0</v>
      </c>
      <c r="F117" s="589">
        <v>0</v>
      </c>
      <c r="G117" s="588">
        <v>0</v>
      </c>
      <c r="H117" s="588">
        <v>0</v>
      </c>
      <c r="I117" s="589">
        <v>0</v>
      </c>
      <c r="J117" s="588">
        <v>0</v>
      </c>
      <c r="K117" s="588">
        <v>0</v>
      </c>
      <c r="L117" s="585">
        <v>0</v>
      </c>
    </row>
    <row r="118" spans="1:12">
      <c r="A118" s="910"/>
      <c r="B118" s="910"/>
      <c r="C118" s="587" t="s">
        <v>2745</v>
      </c>
      <c r="D118" s="588">
        <v>0</v>
      </c>
      <c r="E118" s="588">
        <v>0</v>
      </c>
      <c r="F118" s="589">
        <v>0</v>
      </c>
      <c r="G118" s="588">
        <v>0</v>
      </c>
      <c r="H118" s="588">
        <v>0</v>
      </c>
      <c r="I118" s="589">
        <v>0</v>
      </c>
      <c r="J118" s="588">
        <v>0</v>
      </c>
      <c r="K118" s="588">
        <v>0</v>
      </c>
      <c r="L118" s="585">
        <v>0</v>
      </c>
    </row>
    <row r="119" spans="1:12">
      <c r="A119" s="910"/>
      <c r="B119" s="910"/>
      <c r="C119" s="587" t="s">
        <v>2684</v>
      </c>
      <c r="D119" s="588">
        <v>0</v>
      </c>
      <c r="E119" s="588">
        <v>0</v>
      </c>
      <c r="F119" s="589">
        <v>0</v>
      </c>
      <c r="G119" s="588">
        <v>0</v>
      </c>
      <c r="H119" s="588">
        <v>0</v>
      </c>
      <c r="I119" s="589">
        <v>0</v>
      </c>
      <c r="J119" s="588">
        <v>0</v>
      </c>
      <c r="K119" s="588">
        <v>0</v>
      </c>
      <c r="L119" s="585">
        <v>0</v>
      </c>
    </row>
    <row r="120" spans="1:12">
      <c r="A120" s="910"/>
      <c r="B120" s="910"/>
      <c r="C120" s="587" t="s">
        <v>2673</v>
      </c>
      <c r="D120" s="588">
        <v>0</v>
      </c>
      <c r="E120" s="588">
        <v>0</v>
      </c>
      <c r="F120" s="589">
        <v>0</v>
      </c>
      <c r="G120" s="588">
        <v>0</v>
      </c>
      <c r="H120" s="588">
        <v>0</v>
      </c>
      <c r="I120" s="589">
        <v>0</v>
      </c>
      <c r="J120" s="588">
        <v>0</v>
      </c>
      <c r="K120" s="588">
        <v>0</v>
      </c>
      <c r="L120" s="585">
        <v>0</v>
      </c>
    </row>
    <row r="121" spans="1:12">
      <c r="A121" s="910"/>
      <c r="B121" s="910"/>
      <c r="C121" s="587" t="s">
        <v>2701</v>
      </c>
      <c r="D121" s="588">
        <v>0</v>
      </c>
      <c r="E121" s="588">
        <v>0</v>
      </c>
      <c r="F121" s="589">
        <v>0</v>
      </c>
      <c r="G121" s="588">
        <v>0</v>
      </c>
      <c r="H121" s="588">
        <v>0</v>
      </c>
      <c r="I121" s="589">
        <v>0</v>
      </c>
      <c r="J121" s="588">
        <v>0</v>
      </c>
      <c r="K121" s="588">
        <v>0</v>
      </c>
      <c r="L121" s="585">
        <v>0</v>
      </c>
    </row>
    <row r="122" spans="1:12">
      <c r="A122" s="910"/>
      <c r="B122" s="910"/>
      <c r="C122" s="587" t="s">
        <v>2702</v>
      </c>
      <c r="D122" s="588">
        <v>0</v>
      </c>
      <c r="E122" s="588">
        <v>0</v>
      </c>
      <c r="F122" s="589">
        <v>0</v>
      </c>
      <c r="G122" s="588">
        <v>0</v>
      </c>
      <c r="H122" s="588">
        <v>0</v>
      </c>
      <c r="I122" s="589">
        <v>0</v>
      </c>
      <c r="J122" s="588">
        <v>0</v>
      </c>
      <c r="K122" s="588">
        <v>0</v>
      </c>
      <c r="L122" s="585">
        <v>0</v>
      </c>
    </row>
    <row r="123" spans="1:12">
      <c r="A123" s="910"/>
      <c r="B123" s="910"/>
      <c r="C123" s="587" t="s">
        <v>2703</v>
      </c>
      <c r="D123" s="588">
        <v>0</v>
      </c>
      <c r="E123" s="588">
        <v>0</v>
      </c>
      <c r="F123" s="589">
        <v>0</v>
      </c>
      <c r="G123" s="588">
        <v>0</v>
      </c>
      <c r="H123" s="588">
        <v>0</v>
      </c>
      <c r="I123" s="589">
        <v>0</v>
      </c>
      <c r="J123" s="588">
        <v>0</v>
      </c>
      <c r="K123" s="588">
        <v>0</v>
      </c>
      <c r="L123" s="585">
        <v>0</v>
      </c>
    </row>
    <row r="124" spans="1:12">
      <c r="A124" s="910"/>
      <c r="B124" s="910"/>
      <c r="C124" s="587" t="s">
        <v>2668</v>
      </c>
      <c r="D124" s="588">
        <v>0</v>
      </c>
      <c r="E124" s="588">
        <v>0</v>
      </c>
      <c r="F124" s="589">
        <v>0</v>
      </c>
      <c r="G124" s="588">
        <v>0</v>
      </c>
      <c r="H124" s="588">
        <v>0</v>
      </c>
      <c r="I124" s="589">
        <v>0</v>
      </c>
      <c r="J124" s="588">
        <v>0</v>
      </c>
      <c r="K124" s="588">
        <v>0</v>
      </c>
      <c r="L124" s="585">
        <v>0</v>
      </c>
    </row>
    <row r="125" spans="1:12">
      <c r="A125" s="910"/>
      <c r="B125" s="910"/>
      <c r="C125" s="587" t="s">
        <v>2685</v>
      </c>
      <c r="D125" s="588">
        <v>0</v>
      </c>
      <c r="E125" s="588">
        <v>0</v>
      </c>
      <c r="F125" s="589">
        <v>0</v>
      </c>
      <c r="G125" s="588">
        <v>0</v>
      </c>
      <c r="H125" s="588">
        <v>0</v>
      </c>
      <c r="I125" s="589">
        <v>0</v>
      </c>
      <c r="J125" s="588">
        <v>0</v>
      </c>
      <c r="K125" s="588">
        <v>0</v>
      </c>
      <c r="L125" s="585">
        <v>0</v>
      </c>
    </row>
    <row r="126" spans="1:12">
      <c r="A126" s="910"/>
      <c r="B126" s="910"/>
      <c r="C126" s="587" t="s">
        <v>2704</v>
      </c>
      <c r="D126" s="588">
        <v>0</v>
      </c>
      <c r="E126" s="588">
        <v>0</v>
      </c>
      <c r="F126" s="589">
        <v>0</v>
      </c>
      <c r="G126" s="588">
        <v>0</v>
      </c>
      <c r="H126" s="588">
        <v>0</v>
      </c>
      <c r="I126" s="589">
        <v>0</v>
      </c>
      <c r="J126" s="588">
        <v>0</v>
      </c>
      <c r="K126" s="588">
        <v>0</v>
      </c>
      <c r="L126" s="585">
        <v>0</v>
      </c>
    </row>
    <row r="127" spans="1:12">
      <c r="A127" s="910"/>
      <c r="B127" s="910"/>
      <c r="C127" s="587" t="s">
        <v>2705</v>
      </c>
      <c r="D127" s="588">
        <v>0</v>
      </c>
      <c r="E127" s="588">
        <v>0</v>
      </c>
      <c r="F127" s="589">
        <v>0</v>
      </c>
      <c r="G127" s="588">
        <v>0</v>
      </c>
      <c r="H127" s="588">
        <v>0</v>
      </c>
      <c r="I127" s="589">
        <v>0</v>
      </c>
      <c r="J127" s="588">
        <v>0</v>
      </c>
      <c r="K127" s="588">
        <v>0</v>
      </c>
      <c r="L127" s="585">
        <v>0</v>
      </c>
    </row>
    <row r="128" spans="1:12">
      <c r="A128" s="910"/>
      <c r="B128" s="910"/>
      <c r="C128" s="587" t="s">
        <v>2706</v>
      </c>
      <c r="D128" s="588">
        <v>0</v>
      </c>
      <c r="E128" s="588">
        <v>0</v>
      </c>
      <c r="F128" s="589">
        <v>0</v>
      </c>
      <c r="G128" s="588">
        <v>0</v>
      </c>
      <c r="H128" s="588">
        <v>0</v>
      </c>
      <c r="I128" s="589">
        <v>0</v>
      </c>
      <c r="J128" s="588">
        <v>0</v>
      </c>
      <c r="K128" s="588">
        <v>0</v>
      </c>
      <c r="L128" s="585">
        <v>0</v>
      </c>
    </row>
    <row r="129" spans="1:12">
      <c r="A129" s="910"/>
      <c r="B129" s="910"/>
      <c r="C129" s="587" t="s">
        <v>2686</v>
      </c>
      <c r="D129" s="588">
        <v>0</v>
      </c>
      <c r="E129" s="588">
        <v>0</v>
      </c>
      <c r="F129" s="589">
        <v>0</v>
      </c>
      <c r="G129" s="588">
        <v>0</v>
      </c>
      <c r="H129" s="588">
        <v>0</v>
      </c>
      <c r="I129" s="589">
        <v>0</v>
      </c>
      <c r="J129" s="588">
        <v>0</v>
      </c>
      <c r="K129" s="588">
        <v>0</v>
      </c>
      <c r="L129" s="585">
        <v>0</v>
      </c>
    </row>
    <row r="130" spans="1:12">
      <c r="A130" s="910"/>
      <c r="B130" s="910"/>
      <c r="C130" s="587" t="s">
        <v>2707</v>
      </c>
      <c r="D130" s="588">
        <v>0</v>
      </c>
      <c r="E130" s="588">
        <v>0</v>
      </c>
      <c r="F130" s="589">
        <v>0</v>
      </c>
      <c r="G130" s="588">
        <v>0</v>
      </c>
      <c r="H130" s="588">
        <v>0</v>
      </c>
      <c r="I130" s="589">
        <v>0</v>
      </c>
      <c r="J130" s="588">
        <v>0</v>
      </c>
      <c r="K130" s="588">
        <v>0</v>
      </c>
      <c r="L130" s="585">
        <v>0</v>
      </c>
    </row>
    <row r="131" spans="1:12">
      <c r="A131" s="910"/>
      <c r="B131" s="910"/>
      <c r="C131" s="587" t="s">
        <v>2708</v>
      </c>
      <c r="D131" s="588">
        <v>0</v>
      </c>
      <c r="E131" s="588">
        <v>0</v>
      </c>
      <c r="F131" s="589">
        <v>0</v>
      </c>
      <c r="G131" s="588">
        <v>0</v>
      </c>
      <c r="H131" s="588">
        <v>0</v>
      </c>
      <c r="I131" s="589">
        <v>0</v>
      </c>
      <c r="J131" s="588">
        <v>0</v>
      </c>
      <c r="K131" s="588">
        <v>0</v>
      </c>
      <c r="L131" s="585">
        <v>0</v>
      </c>
    </row>
    <row r="132" spans="1:12">
      <c r="A132" s="910"/>
      <c r="B132" s="910"/>
      <c r="C132" s="587" t="s">
        <v>2709</v>
      </c>
      <c r="D132" s="588">
        <v>0</v>
      </c>
      <c r="E132" s="588">
        <v>0</v>
      </c>
      <c r="F132" s="589">
        <v>0</v>
      </c>
      <c r="G132" s="588">
        <v>0</v>
      </c>
      <c r="H132" s="588">
        <v>0</v>
      </c>
      <c r="I132" s="589">
        <v>0</v>
      </c>
      <c r="J132" s="588">
        <v>0</v>
      </c>
      <c r="K132" s="588">
        <v>0</v>
      </c>
      <c r="L132" s="585">
        <v>0</v>
      </c>
    </row>
    <row r="133" spans="1:12">
      <c r="A133" s="910"/>
      <c r="B133" s="910"/>
      <c r="C133" s="587" t="s">
        <v>2710</v>
      </c>
      <c r="D133" s="588">
        <v>0</v>
      </c>
      <c r="E133" s="588">
        <v>0</v>
      </c>
      <c r="F133" s="589">
        <v>0</v>
      </c>
      <c r="G133" s="588">
        <v>0</v>
      </c>
      <c r="H133" s="588">
        <v>0</v>
      </c>
      <c r="I133" s="589">
        <v>0</v>
      </c>
      <c r="J133" s="588">
        <v>0</v>
      </c>
      <c r="K133" s="588">
        <v>0</v>
      </c>
      <c r="L133" s="585">
        <v>0</v>
      </c>
    </row>
    <row r="134" spans="1:12">
      <c r="A134" s="910"/>
      <c r="B134" s="910"/>
      <c r="C134" s="587" t="s">
        <v>2746</v>
      </c>
      <c r="D134" s="588">
        <v>0</v>
      </c>
      <c r="E134" s="588">
        <v>0</v>
      </c>
      <c r="F134" s="589">
        <v>0</v>
      </c>
      <c r="G134" s="588">
        <v>0</v>
      </c>
      <c r="H134" s="588">
        <v>0</v>
      </c>
      <c r="I134" s="589">
        <v>0</v>
      </c>
      <c r="J134" s="588">
        <v>0</v>
      </c>
      <c r="K134" s="588">
        <v>0</v>
      </c>
      <c r="L134" s="585">
        <v>0</v>
      </c>
    </row>
    <row r="135" spans="1:12">
      <c r="A135" s="910"/>
      <c r="B135" s="910"/>
      <c r="C135" s="587" t="s">
        <v>2747</v>
      </c>
      <c r="D135" s="588">
        <v>0</v>
      </c>
      <c r="E135" s="588">
        <v>0</v>
      </c>
      <c r="F135" s="589">
        <v>0</v>
      </c>
      <c r="G135" s="588">
        <v>0</v>
      </c>
      <c r="H135" s="588">
        <v>0</v>
      </c>
      <c r="I135" s="589">
        <v>0</v>
      </c>
      <c r="J135" s="588">
        <v>0</v>
      </c>
      <c r="K135" s="588">
        <v>0</v>
      </c>
      <c r="L135" s="585">
        <v>0</v>
      </c>
    </row>
    <row r="136" spans="1:12">
      <c r="A136" s="910"/>
      <c r="B136" s="910"/>
      <c r="C136" s="587" t="s">
        <v>2711</v>
      </c>
      <c r="D136" s="588">
        <v>0</v>
      </c>
      <c r="E136" s="588">
        <v>0</v>
      </c>
      <c r="F136" s="589">
        <v>0</v>
      </c>
      <c r="G136" s="588">
        <v>0</v>
      </c>
      <c r="H136" s="588">
        <v>0</v>
      </c>
      <c r="I136" s="589">
        <v>0</v>
      </c>
      <c r="J136" s="588">
        <v>0</v>
      </c>
      <c r="K136" s="588">
        <v>0</v>
      </c>
      <c r="L136" s="585">
        <v>0</v>
      </c>
    </row>
    <row r="137" spans="1:12">
      <c r="A137" s="910"/>
      <c r="B137" s="910"/>
      <c r="C137" s="587" t="s">
        <v>2712</v>
      </c>
      <c r="D137" s="588">
        <v>0</v>
      </c>
      <c r="E137" s="588">
        <v>0</v>
      </c>
      <c r="F137" s="589">
        <v>0</v>
      </c>
      <c r="G137" s="588">
        <v>0</v>
      </c>
      <c r="H137" s="588">
        <v>0</v>
      </c>
      <c r="I137" s="589">
        <v>0</v>
      </c>
      <c r="J137" s="588">
        <v>0</v>
      </c>
      <c r="K137" s="588">
        <v>0</v>
      </c>
      <c r="L137" s="585">
        <v>0</v>
      </c>
    </row>
    <row r="138" spans="1:12">
      <c r="A138" s="910"/>
      <c r="B138" s="910"/>
      <c r="C138" s="587" t="s">
        <v>2713</v>
      </c>
      <c r="D138" s="588">
        <v>0</v>
      </c>
      <c r="E138" s="588">
        <v>0</v>
      </c>
      <c r="F138" s="589">
        <v>0</v>
      </c>
      <c r="G138" s="588">
        <v>0</v>
      </c>
      <c r="H138" s="588">
        <v>0</v>
      </c>
      <c r="I138" s="589">
        <v>0</v>
      </c>
      <c r="J138" s="588">
        <v>0</v>
      </c>
      <c r="K138" s="588">
        <v>0</v>
      </c>
      <c r="L138" s="585">
        <v>0</v>
      </c>
    </row>
    <row r="139" spans="1:12">
      <c r="A139" s="910"/>
      <c r="B139" s="910"/>
      <c r="C139" s="587" t="s">
        <v>2688</v>
      </c>
      <c r="D139" s="588">
        <v>0</v>
      </c>
      <c r="E139" s="588">
        <v>0</v>
      </c>
      <c r="F139" s="589">
        <v>0</v>
      </c>
      <c r="G139" s="588">
        <v>0</v>
      </c>
      <c r="H139" s="588">
        <v>0</v>
      </c>
      <c r="I139" s="589">
        <v>0</v>
      </c>
      <c r="J139" s="588">
        <v>0</v>
      </c>
      <c r="K139" s="588">
        <v>0</v>
      </c>
      <c r="L139" s="585">
        <v>0</v>
      </c>
    </row>
    <row r="140" spans="1:12">
      <c r="A140" s="910"/>
      <c r="B140" s="910"/>
      <c r="C140" s="587" t="s">
        <v>2714</v>
      </c>
      <c r="D140" s="588">
        <v>0</v>
      </c>
      <c r="E140" s="588">
        <v>0</v>
      </c>
      <c r="F140" s="589">
        <v>0</v>
      </c>
      <c r="G140" s="588">
        <v>0</v>
      </c>
      <c r="H140" s="588">
        <v>0</v>
      </c>
      <c r="I140" s="589">
        <v>0</v>
      </c>
      <c r="J140" s="588">
        <v>0</v>
      </c>
      <c r="K140" s="588">
        <v>0</v>
      </c>
      <c r="L140" s="585">
        <v>0</v>
      </c>
    </row>
    <row r="141" spans="1:12">
      <c r="A141" s="910"/>
      <c r="B141" s="910"/>
      <c r="C141" s="587" t="s">
        <v>2669</v>
      </c>
      <c r="D141" s="588">
        <v>0</v>
      </c>
      <c r="E141" s="588">
        <v>0</v>
      </c>
      <c r="F141" s="589">
        <v>0</v>
      </c>
      <c r="G141" s="588">
        <v>0</v>
      </c>
      <c r="H141" s="588">
        <v>0</v>
      </c>
      <c r="I141" s="589">
        <v>0</v>
      </c>
      <c r="J141" s="588">
        <v>0</v>
      </c>
      <c r="K141" s="588">
        <v>0</v>
      </c>
      <c r="L141" s="585">
        <v>0</v>
      </c>
    </row>
    <row r="142" spans="1:12">
      <c r="A142" s="910"/>
      <c r="B142" s="910"/>
      <c r="C142" s="587" t="s">
        <v>2715</v>
      </c>
      <c r="D142" s="588">
        <v>0</v>
      </c>
      <c r="E142" s="588">
        <v>0</v>
      </c>
      <c r="F142" s="589">
        <v>0</v>
      </c>
      <c r="G142" s="588">
        <v>0</v>
      </c>
      <c r="H142" s="588">
        <v>0</v>
      </c>
      <c r="I142" s="589">
        <v>0</v>
      </c>
      <c r="J142" s="588">
        <v>0</v>
      </c>
      <c r="K142" s="588">
        <v>0</v>
      </c>
      <c r="L142" s="585">
        <v>0</v>
      </c>
    </row>
    <row r="143" spans="1:12">
      <c r="A143" s="910"/>
      <c r="B143" s="910"/>
      <c r="C143" s="587" t="s">
        <v>2716</v>
      </c>
      <c r="D143" s="588">
        <v>0</v>
      </c>
      <c r="E143" s="588">
        <v>0</v>
      </c>
      <c r="F143" s="589">
        <v>0</v>
      </c>
      <c r="G143" s="588">
        <v>0</v>
      </c>
      <c r="H143" s="588">
        <v>0</v>
      </c>
      <c r="I143" s="589">
        <v>0</v>
      </c>
      <c r="J143" s="588">
        <v>0</v>
      </c>
      <c r="K143" s="588">
        <v>0</v>
      </c>
      <c r="L143" s="585">
        <v>0</v>
      </c>
    </row>
    <row r="144" spans="1:12">
      <c r="A144" s="910"/>
      <c r="B144" s="910"/>
      <c r="C144" s="587" t="s">
        <v>2810</v>
      </c>
      <c r="D144" s="588">
        <v>0</v>
      </c>
      <c r="E144" s="588">
        <v>0</v>
      </c>
      <c r="F144" s="589">
        <v>0</v>
      </c>
      <c r="G144" s="588">
        <v>0</v>
      </c>
      <c r="H144" s="588">
        <v>0</v>
      </c>
      <c r="I144" s="589">
        <v>0</v>
      </c>
      <c r="J144" s="588">
        <v>0</v>
      </c>
      <c r="K144" s="588">
        <v>0</v>
      </c>
      <c r="L144" s="585">
        <v>0</v>
      </c>
    </row>
    <row r="145" spans="1:12">
      <c r="A145" s="910"/>
      <c r="B145" s="910"/>
      <c r="C145" s="587" t="s">
        <v>2752</v>
      </c>
      <c r="D145" s="588">
        <v>0</v>
      </c>
      <c r="E145" s="588">
        <v>0</v>
      </c>
      <c r="F145" s="589">
        <v>0</v>
      </c>
      <c r="G145" s="588">
        <v>0</v>
      </c>
      <c r="H145" s="588">
        <v>0</v>
      </c>
      <c r="I145" s="589">
        <v>0</v>
      </c>
      <c r="J145" s="588">
        <v>0</v>
      </c>
      <c r="K145" s="588">
        <v>0</v>
      </c>
      <c r="L145" s="585">
        <v>0</v>
      </c>
    </row>
    <row r="146" spans="1:12">
      <c r="A146" s="910"/>
      <c r="B146" s="910"/>
      <c r="C146" s="587" t="s">
        <v>2717</v>
      </c>
      <c r="D146" s="588">
        <v>0</v>
      </c>
      <c r="E146" s="588">
        <v>0</v>
      </c>
      <c r="F146" s="589">
        <v>0</v>
      </c>
      <c r="G146" s="588">
        <v>0</v>
      </c>
      <c r="H146" s="588">
        <v>0</v>
      </c>
      <c r="I146" s="589">
        <v>0</v>
      </c>
      <c r="J146" s="588">
        <v>0</v>
      </c>
      <c r="K146" s="588">
        <v>0</v>
      </c>
      <c r="L146" s="585">
        <v>0</v>
      </c>
    </row>
    <row r="147" spans="1:12">
      <c r="A147" s="910"/>
      <c r="B147" s="910"/>
      <c r="C147" s="587" t="s">
        <v>2718</v>
      </c>
      <c r="D147" s="588">
        <v>0</v>
      </c>
      <c r="E147" s="588">
        <v>0</v>
      </c>
      <c r="F147" s="589">
        <v>0</v>
      </c>
      <c r="G147" s="588">
        <v>0</v>
      </c>
      <c r="H147" s="588">
        <v>0</v>
      </c>
      <c r="I147" s="589">
        <v>0</v>
      </c>
      <c r="J147" s="588">
        <v>0</v>
      </c>
      <c r="K147" s="588">
        <v>0</v>
      </c>
      <c r="L147" s="585">
        <v>0</v>
      </c>
    </row>
    <row r="148" spans="1:12">
      <c r="A148" s="910"/>
      <c r="B148" s="910"/>
      <c r="C148" s="587" t="s">
        <v>2719</v>
      </c>
      <c r="D148" s="588">
        <v>0</v>
      </c>
      <c r="E148" s="588">
        <v>0</v>
      </c>
      <c r="F148" s="589">
        <v>0</v>
      </c>
      <c r="G148" s="588">
        <v>0</v>
      </c>
      <c r="H148" s="588">
        <v>0</v>
      </c>
      <c r="I148" s="589">
        <v>0</v>
      </c>
      <c r="J148" s="588">
        <v>0</v>
      </c>
      <c r="K148" s="588">
        <v>0</v>
      </c>
      <c r="L148" s="585">
        <v>0</v>
      </c>
    </row>
    <row r="149" spans="1:12">
      <c r="A149" s="910"/>
      <c r="B149" s="910"/>
      <c r="C149" s="587" t="s">
        <v>2720</v>
      </c>
      <c r="D149" s="588">
        <v>0</v>
      </c>
      <c r="E149" s="588">
        <v>0</v>
      </c>
      <c r="F149" s="589">
        <v>0</v>
      </c>
      <c r="G149" s="588">
        <v>0</v>
      </c>
      <c r="H149" s="588">
        <v>0</v>
      </c>
      <c r="I149" s="589">
        <v>0</v>
      </c>
      <c r="J149" s="588">
        <v>0</v>
      </c>
      <c r="K149" s="588">
        <v>0</v>
      </c>
      <c r="L149" s="585">
        <v>0</v>
      </c>
    </row>
    <row r="150" spans="1:12">
      <c r="A150" s="910"/>
      <c r="B150" s="910"/>
      <c r="C150" s="587" t="s">
        <v>2689</v>
      </c>
      <c r="D150" s="588">
        <v>0</v>
      </c>
      <c r="E150" s="588">
        <v>0</v>
      </c>
      <c r="F150" s="589">
        <v>0</v>
      </c>
      <c r="G150" s="588">
        <v>0</v>
      </c>
      <c r="H150" s="588">
        <v>0</v>
      </c>
      <c r="I150" s="589">
        <v>0</v>
      </c>
      <c r="J150" s="588">
        <v>0</v>
      </c>
      <c r="K150" s="588">
        <v>0</v>
      </c>
      <c r="L150" s="585">
        <v>0</v>
      </c>
    </row>
    <row r="151" spans="1:12">
      <c r="A151" s="910"/>
      <c r="B151" s="910"/>
      <c r="C151" s="587" t="s">
        <v>2721</v>
      </c>
      <c r="D151" s="588">
        <v>0</v>
      </c>
      <c r="E151" s="588">
        <v>0</v>
      </c>
      <c r="F151" s="589">
        <v>0</v>
      </c>
      <c r="G151" s="588">
        <v>0</v>
      </c>
      <c r="H151" s="588">
        <v>0</v>
      </c>
      <c r="I151" s="589">
        <v>0</v>
      </c>
      <c r="J151" s="588">
        <v>0</v>
      </c>
      <c r="K151" s="588">
        <v>0</v>
      </c>
      <c r="L151" s="585">
        <v>0</v>
      </c>
    </row>
    <row r="152" spans="1:12">
      <c r="A152" s="910"/>
      <c r="B152" s="910"/>
      <c r="C152" s="587" t="s">
        <v>2690</v>
      </c>
      <c r="D152" s="588">
        <v>0</v>
      </c>
      <c r="E152" s="588">
        <v>0</v>
      </c>
      <c r="F152" s="589">
        <v>0</v>
      </c>
      <c r="G152" s="588">
        <v>0</v>
      </c>
      <c r="H152" s="588">
        <v>0</v>
      </c>
      <c r="I152" s="589">
        <v>0</v>
      </c>
      <c r="J152" s="588">
        <v>0</v>
      </c>
      <c r="K152" s="588">
        <v>0</v>
      </c>
      <c r="L152" s="585">
        <v>0</v>
      </c>
    </row>
    <row r="153" spans="1:12">
      <c r="A153" s="910"/>
      <c r="B153" s="910"/>
      <c r="C153" s="587" t="s">
        <v>2692</v>
      </c>
      <c r="D153" s="588">
        <v>0</v>
      </c>
      <c r="E153" s="588">
        <v>0</v>
      </c>
      <c r="F153" s="589">
        <v>0</v>
      </c>
      <c r="G153" s="588">
        <v>0</v>
      </c>
      <c r="H153" s="588">
        <v>0</v>
      </c>
      <c r="I153" s="589">
        <v>0</v>
      </c>
      <c r="J153" s="588">
        <v>0</v>
      </c>
      <c r="K153" s="588">
        <v>0</v>
      </c>
      <c r="L153" s="585">
        <v>0</v>
      </c>
    </row>
    <row r="154" spans="1:12">
      <c r="A154" s="910"/>
      <c r="B154" s="910"/>
      <c r="C154" s="587" t="s">
        <v>2722</v>
      </c>
      <c r="D154" s="588">
        <v>0</v>
      </c>
      <c r="E154" s="588">
        <v>0</v>
      </c>
      <c r="F154" s="589">
        <v>0</v>
      </c>
      <c r="G154" s="588">
        <v>0</v>
      </c>
      <c r="H154" s="588">
        <v>0</v>
      </c>
      <c r="I154" s="589">
        <v>0</v>
      </c>
      <c r="J154" s="588">
        <v>0</v>
      </c>
      <c r="K154" s="588">
        <v>0</v>
      </c>
      <c r="L154" s="585">
        <v>0</v>
      </c>
    </row>
    <row r="155" spans="1:12">
      <c r="A155" s="910"/>
      <c r="B155" s="910"/>
      <c r="C155" s="587" t="s">
        <v>2753</v>
      </c>
      <c r="D155" s="588">
        <v>0</v>
      </c>
      <c r="E155" s="588">
        <v>0</v>
      </c>
      <c r="F155" s="589">
        <v>0</v>
      </c>
      <c r="G155" s="588">
        <v>0</v>
      </c>
      <c r="H155" s="588">
        <v>0</v>
      </c>
      <c r="I155" s="589">
        <v>0</v>
      </c>
      <c r="J155" s="588">
        <v>0</v>
      </c>
      <c r="K155" s="588">
        <v>0</v>
      </c>
      <c r="L155" s="585">
        <v>0</v>
      </c>
    </row>
    <row r="156" spans="1:12">
      <c r="A156" s="910"/>
      <c r="B156" s="910"/>
      <c r="C156" s="587" t="s">
        <v>2723</v>
      </c>
      <c r="D156" s="588">
        <v>0</v>
      </c>
      <c r="E156" s="588">
        <v>0</v>
      </c>
      <c r="F156" s="589">
        <v>0</v>
      </c>
      <c r="G156" s="588">
        <v>0</v>
      </c>
      <c r="H156" s="588">
        <v>0</v>
      </c>
      <c r="I156" s="589">
        <v>0</v>
      </c>
      <c r="J156" s="588">
        <v>0</v>
      </c>
      <c r="K156" s="588">
        <v>0</v>
      </c>
      <c r="L156" s="585">
        <v>0</v>
      </c>
    </row>
    <row r="157" spans="1:12">
      <c r="A157" s="910"/>
      <c r="B157" s="910"/>
      <c r="C157" s="587" t="s">
        <v>2724</v>
      </c>
      <c r="D157" s="588">
        <v>0</v>
      </c>
      <c r="E157" s="588">
        <v>0</v>
      </c>
      <c r="F157" s="589">
        <v>0</v>
      </c>
      <c r="G157" s="588">
        <v>0</v>
      </c>
      <c r="H157" s="588">
        <v>0</v>
      </c>
      <c r="I157" s="589">
        <v>0</v>
      </c>
      <c r="J157" s="588">
        <v>0</v>
      </c>
      <c r="K157" s="588">
        <v>0</v>
      </c>
      <c r="L157" s="585">
        <v>0</v>
      </c>
    </row>
    <row r="158" spans="1:12">
      <c r="A158" s="910"/>
      <c r="B158" s="910"/>
      <c r="C158" s="587" t="s">
        <v>2693</v>
      </c>
      <c r="D158" s="588">
        <v>0</v>
      </c>
      <c r="E158" s="588">
        <v>0</v>
      </c>
      <c r="F158" s="589">
        <v>0</v>
      </c>
      <c r="G158" s="588">
        <v>0</v>
      </c>
      <c r="H158" s="588">
        <v>0</v>
      </c>
      <c r="I158" s="589">
        <v>0</v>
      </c>
      <c r="J158" s="588">
        <v>0</v>
      </c>
      <c r="K158" s="588">
        <v>0</v>
      </c>
      <c r="L158" s="585">
        <v>0</v>
      </c>
    </row>
    <row r="159" spans="1:12">
      <c r="A159" s="910"/>
      <c r="B159" s="910"/>
      <c r="C159" s="587" t="s">
        <v>2725</v>
      </c>
      <c r="D159" s="588">
        <v>0</v>
      </c>
      <c r="E159" s="588">
        <v>0</v>
      </c>
      <c r="F159" s="589">
        <v>0</v>
      </c>
      <c r="G159" s="588">
        <v>0</v>
      </c>
      <c r="H159" s="588">
        <v>0</v>
      </c>
      <c r="I159" s="589">
        <v>0</v>
      </c>
      <c r="J159" s="588">
        <v>0</v>
      </c>
      <c r="K159" s="588">
        <v>0</v>
      </c>
      <c r="L159" s="585">
        <v>0</v>
      </c>
    </row>
    <row r="160" spans="1:12">
      <c r="A160" s="910"/>
      <c r="B160" s="910"/>
      <c r="C160" s="587" t="s">
        <v>2726</v>
      </c>
      <c r="D160" s="588">
        <v>0</v>
      </c>
      <c r="E160" s="588">
        <v>0</v>
      </c>
      <c r="F160" s="589">
        <v>0</v>
      </c>
      <c r="G160" s="588">
        <v>0</v>
      </c>
      <c r="H160" s="588">
        <v>0</v>
      </c>
      <c r="I160" s="589">
        <v>0</v>
      </c>
      <c r="J160" s="588">
        <v>0</v>
      </c>
      <c r="K160" s="588">
        <v>0</v>
      </c>
      <c r="L160" s="585">
        <v>0</v>
      </c>
    </row>
    <row r="161" spans="1:12">
      <c r="A161" s="910"/>
      <c r="B161" s="910"/>
      <c r="C161" s="587" t="s">
        <v>2749</v>
      </c>
      <c r="D161" s="588">
        <v>0</v>
      </c>
      <c r="E161" s="588">
        <v>0</v>
      </c>
      <c r="F161" s="589">
        <v>0</v>
      </c>
      <c r="G161" s="588">
        <v>0</v>
      </c>
      <c r="H161" s="588">
        <v>0</v>
      </c>
      <c r="I161" s="589">
        <v>0</v>
      </c>
      <c r="J161" s="588">
        <v>0</v>
      </c>
      <c r="K161" s="588">
        <v>0</v>
      </c>
      <c r="L161" s="585">
        <v>0</v>
      </c>
    </row>
    <row r="162" spans="1:12">
      <c r="A162" s="910"/>
      <c r="B162" s="910"/>
      <c r="C162" s="587" t="s">
        <v>2694</v>
      </c>
      <c r="D162" s="588">
        <v>0</v>
      </c>
      <c r="E162" s="588">
        <v>0</v>
      </c>
      <c r="F162" s="589">
        <v>0</v>
      </c>
      <c r="G162" s="588">
        <v>0</v>
      </c>
      <c r="H162" s="588">
        <v>0</v>
      </c>
      <c r="I162" s="589">
        <v>0</v>
      </c>
      <c r="J162" s="588">
        <v>0</v>
      </c>
      <c r="K162" s="588">
        <v>0</v>
      </c>
      <c r="L162" s="585">
        <v>0</v>
      </c>
    </row>
    <row r="163" spans="1:12">
      <c r="A163" s="910"/>
      <c r="B163" s="910"/>
      <c r="C163" s="587" t="s">
        <v>2750</v>
      </c>
      <c r="D163" s="588">
        <v>0</v>
      </c>
      <c r="E163" s="588">
        <v>0</v>
      </c>
      <c r="F163" s="589">
        <v>0</v>
      </c>
      <c r="G163" s="588">
        <v>0</v>
      </c>
      <c r="H163" s="588">
        <v>0</v>
      </c>
      <c r="I163" s="589">
        <v>0</v>
      </c>
      <c r="J163" s="588">
        <v>0</v>
      </c>
      <c r="K163" s="588">
        <v>0</v>
      </c>
      <c r="L163" s="585">
        <v>0</v>
      </c>
    </row>
    <row r="164" spans="1:12">
      <c r="A164" s="910"/>
      <c r="B164" s="910"/>
      <c r="C164" s="587" t="s">
        <v>2670</v>
      </c>
      <c r="D164" s="588">
        <v>0</v>
      </c>
      <c r="E164" s="588">
        <v>0</v>
      </c>
      <c r="F164" s="589">
        <v>0</v>
      </c>
      <c r="G164" s="588">
        <v>0</v>
      </c>
      <c r="H164" s="588">
        <v>0</v>
      </c>
      <c r="I164" s="589">
        <v>0</v>
      </c>
      <c r="J164" s="588">
        <v>0</v>
      </c>
      <c r="K164" s="588">
        <v>0</v>
      </c>
      <c r="L164" s="585">
        <v>0</v>
      </c>
    </row>
    <row r="165" spans="1:12">
      <c r="A165" s="910"/>
      <c r="B165" s="910"/>
      <c r="C165" s="587" t="s">
        <v>2727</v>
      </c>
      <c r="D165" s="588">
        <v>0</v>
      </c>
      <c r="E165" s="588">
        <v>0</v>
      </c>
      <c r="F165" s="589">
        <v>0</v>
      </c>
      <c r="G165" s="588">
        <v>0</v>
      </c>
      <c r="H165" s="588">
        <v>0</v>
      </c>
      <c r="I165" s="589">
        <v>0</v>
      </c>
      <c r="J165" s="588">
        <v>0</v>
      </c>
      <c r="K165" s="588">
        <v>0</v>
      </c>
      <c r="L165" s="585">
        <v>0</v>
      </c>
    </row>
    <row r="166" spans="1:12">
      <c r="A166" s="910"/>
      <c r="B166" s="910"/>
      <c r="C166" s="587" t="s">
        <v>2728</v>
      </c>
      <c r="D166" s="588">
        <v>0</v>
      </c>
      <c r="E166" s="588">
        <v>0</v>
      </c>
      <c r="F166" s="589">
        <v>0</v>
      </c>
      <c r="G166" s="588">
        <v>0</v>
      </c>
      <c r="H166" s="588">
        <v>0</v>
      </c>
      <c r="I166" s="589">
        <v>0</v>
      </c>
      <c r="J166" s="588">
        <v>0</v>
      </c>
      <c r="K166" s="588">
        <v>0</v>
      </c>
      <c r="L166" s="585">
        <v>0</v>
      </c>
    </row>
    <row r="167" spans="1:12">
      <c r="A167" s="910"/>
      <c r="B167" s="910"/>
      <c r="C167" s="587" t="s">
        <v>2729</v>
      </c>
      <c r="D167" s="588">
        <v>0</v>
      </c>
      <c r="E167" s="588">
        <v>0</v>
      </c>
      <c r="F167" s="589">
        <v>0</v>
      </c>
      <c r="G167" s="588">
        <v>0</v>
      </c>
      <c r="H167" s="588">
        <v>0</v>
      </c>
      <c r="I167" s="589">
        <v>0</v>
      </c>
      <c r="J167" s="588">
        <v>0</v>
      </c>
      <c r="K167" s="588">
        <v>0</v>
      </c>
      <c r="L167" s="585">
        <v>0</v>
      </c>
    </row>
    <row r="168" spans="1:12">
      <c r="A168" s="910"/>
      <c r="B168" s="910"/>
      <c r="C168" s="587" t="s">
        <v>2671</v>
      </c>
      <c r="D168" s="588">
        <v>0</v>
      </c>
      <c r="E168" s="588">
        <v>0</v>
      </c>
      <c r="F168" s="589">
        <v>0</v>
      </c>
      <c r="G168" s="588">
        <v>0</v>
      </c>
      <c r="H168" s="588">
        <v>0</v>
      </c>
      <c r="I168" s="589">
        <v>0</v>
      </c>
      <c r="J168" s="588">
        <v>0</v>
      </c>
      <c r="K168" s="588">
        <v>0</v>
      </c>
      <c r="L168" s="585">
        <v>0</v>
      </c>
    </row>
    <row r="169" spans="1:12">
      <c r="A169" s="910"/>
      <c r="B169" s="910"/>
      <c r="C169" s="587" t="s">
        <v>2730</v>
      </c>
      <c r="D169" s="588">
        <v>0</v>
      </c>
      <c r="E169" s="588">
        <v>0</v>
      </c>
      <c r="F169" s="589">
        <v>0</v>
      </c>
      <c r="G169" s="588">
        <v>0</v>
      </c>
      <c r="H169" s="588">
        <v>0</v>
      </c>
      <c r="I169" s="589">
        <v>0</v>
      </c>
      <c r="J169" s="588">
        <v>0</v>
      </c>
      <c r="K169" s="588">
        <v>0</v>
      </c>
      <c r="L169" s="585">
        <v>0</v>
      </c>
    </row>
    <row r="170" spans="1:12" ht="12.75" customHeight="1">
      <c r="A170" s="910"/>
      <c r="B170" s="910"/>
      <c r="C170" s="590"/>
      <c r="D170" s="589">
        <v>0</v>
      </c>
      <c r="E170" s="589">
        <v>0</v>
      </c>
      <c r="F170" s="589">
        <v>0</v>
      </c>
      <c r="G170" s="589">
        <v>0</v>
      </c>
      <c r="H170" s="589">
        <v>0</v>
      </c>
      <c r="I170" s="589">
        <v>0</v>
      </c>
      <c r="J170" s="589">
        <v>0</v>
      </c>
      <c r="K170" s="589">
        <v>0</v>
      </c>
      <c r="L170" s="585">
        <v>0</v>
      </c>
    </row>
    <row r="171" spans="1:12" ht="12.75" customHeight="1">
      <c r="A171" s="910"/>
      <c r="B171" s="910" t="s">
        <v>2811</v>
      </c>
      <c r="C171" s="587" t="s">
        <v>2696</v>
      </c>
      <c r="D171" s="588">
        <v>0</v>
      </c>
      <c r="E171" s="588">
        <v>0</v>
      </c>
      <c r="F171" s="589">
        <v>0</v>
      </c>
      <c r="G171" s="588">
        <v>0</v>
      </c>
      <c r="H171" s="588">
        <v>0</v>
      </c>
      <c r="I171" s="589">
        <v>0</v>
      </c>
      <c r="J171" s="588">
        <v>0</v>
      </c>
      <c r="K171" s="588">
        <v>0</v>
      </c>
      <c r="L171" s="585">
        <v>0</v>
      </c>
    </row>
    <row r="172" spans="1:12">
      <c r="A172" s="910"/>
      <c r="B172" s="910"/>
      <c r="C172" s="587" t="s">
        <v>2675</v>
      </c>
      <c r="D172" s="588">
        <v>0</v>
      </c>
      <c r="E172" s="588">
        <v>0</v>
      </c>
      <c r="F172" s="589">
        <v>0</v>
      </c>
      <c r="G172" s="588">
        <v>0</v>
      </c>
      <c r="H172" s="588">
        <v>0</v>
      </c>
      <c r="I172" s="589">
        <v>0</v>
      </c>
      <c r="J172" s="588">
        <v>0</v>
      </c>
      <c r="K172" s="588">
        <v>0</v>
      </c>
      <c r="L172" s="585">
        <v>0</v>
      </c>
    </row>
    <row r="173" spans="1:12">
      <c r="A173" s="910"/>
      <c r="B173" s="910"/>
      <c r="C173" s="587" t="s">
        <v>2697</v>
      </c>
      <c r="D173" s="588">
        <v>0</v>
      </c>
      <c r="E173" s="588">
        <v>0</v>
      </c>
      <c r="F173" s="589">
        <v>0</v>
      </c>
      <c r="G173" s="588">
        <v>0</v>
      </c>
      <c r="H173" s="588">
        <v>0</v>
      </c>
      <c r="I173" s="589">
        <v>0</v>
      </c>
      <c r="J173" s="588">
        <v>0</v>
      </c>
      <c r="K173" s="588">
        <v>0</v>
      </c>
      <c r="L173" s="585">
        <v>0</v>
      </c>
    </row>
    <row r="174" spans="1:12">
      <c r="A174" s="910"/>
      <c r="B174" s="910"/>
      <c r="C174" s="587" t="s">
        <v>2698</v>
      </c>
      <c r="D174" s="588">
        <v>0</v>
      </c>
      <c r="E174" s="588">
        <v>0</v>
      </c>
      <c r="F174" s="589">
        <v>0</v>
      </c>
      <c r="G174" s="588">
        <v>0</v>
      </c>
      <c r="H174" s="588">
        <v>0</v>
      </c>
      <c r="I174" s="589">
        <v>0</v>
      </c>
      <c r="J174" s="588">
        <v>0</v>
      </c>
      <c r="K174" s="588">
        <v>0</v>
      </c>
      <c r="L174" s="585">
        <v>0</v>
      </c>
    </row>
    <row r="175" spans="1:12">
      <c r="A175" s="910"/>
      <c r="B175" s="910"/>
      <c r="C175" s="587" t="s">
        <v>2699</v>
      </c>
      <c r="D175" s="588">
        <v>0</v>
      </c>
      <c r="E175" s="588">
        <v>0</v>
      </c>
      <c r="F175" s="589">
        <v>0</v>
      </c>
      <c r="G175" s="588">
        <v>0</v>
      </c>
      <c r="H175" s="588">
        <v>0</v>
      </c>
      <c r="I175" s="589">
        <v>0</v>
      </c>
      <c r="J175" s="588">
        <v>0</v>
      </c>
      <c r="K175" s="588">
        <v>0</v>
      </c>
      <c r="L175" s="585">
        <v>0</v>
      </c>
    </row>
    <row r="176" spans="1:12">
      <c r="A176" s="910"/>
      <c r="B176" s="910"/>
      <c r="C176" s="587" t="s">
        <v>2732</v>
      </c>
      <c r="D176" s="588">
        <v>0</v>
      </c>
      <c r="E176" s="588">
        <v>0</v>
      </c>
      <c r="F176" s="589">
        <v>0</v>
      </c>
      <c r="G176" s="588">
        <v>0</v>
      </c>
      <c r="H176" s="588">
        <v>0</v>
      </c>
      <c r="I176" s="589">
        <v>0</v>
      </c>
      <c r="J176" s="588">
        <v>0</v>
      </c>
      <c r="K176" s="588">
        <v>0</v>
      </c>
      <c r="L176" s="585">
        <v>0</v>
      </c>
    </row>
    <row r="177" spans="1:12">
      <c r="A177" s="910"/>
      <c r="B177" s="910"/>
      <c r="C177" s="587" t="s">
        <v>2809</v>
      </c>
      <c r="D177" s="588">
        <v>0</v>
      </c>
      <c r="E177" s="588">
        <v>0</v>
      </c>
      <c r="F177" s="589">
        <v>0</v>
      </c>
      <c r="G177" s="588">
        <v>0</v>
      </c>
      <c r="H177" s="588">
        <v>0</v>
      </c>
      <c r="I177" s="589">
        <v>0</v>
      </c>
      <c r="J177" s="588">
        <v>0</v>
      </c>
      <c r="K177" s="588">
        <v>0</v>
      </c>
      <c r="L177" s="585">
        <v>0</v>
      </c>
    </row>
    <row r="178" spans="1:12">
      <c r="A178" s="910"/>
      <c r="B178" s="910"/>
      <c r="C178" s="587" t="s">
        <v>2735</v>
      </c>
      <c r="D178" s="588">
        <v>0</v>
      </c>
      <c r="E178" s="588">
        <v>0</v>
      </c>
      <c r="F178" s="589">
        <v>0</v>
      </c>
      <c r="G178" s="588">
        <v>0</v>
      </c>
      <c r="H178" s="588">
        <v>0</v>
      </c>
      <c r="I178" s="589">
        <v>0</v>
      </c>
      <c r="J178" s="588">
        <v>0</v>
      </c>
      <c r="K178" s="588">
        <v>0</v>
      </c>
      <c r="L178" s="585">
        <v>0</v>
      </c>
    </row>
    <row r="179" spans="1:12">
      <c r="A179" s="910"/>
      <c r="B179" s="910"/>
      <c r="C179" s="587" t="s">
        <v>2736</v>
      </c>
      <c r="D179" s="588">
        <v>0</v>
      </c>
      <c r="E179" s="588">
        <v>0</v>
      </c>
      <c r="F179" s="589">
        <v>0</v>
      </c>
      <c r="G179" s="588">
        <v>0</v>
      </c>
      <c r="H179" s="588">
        <v>0</v>
      </c>
      <c r="I179" s="589">
        <v>0</v>
      </c>
      <c r="J179" s="588">
        <v>0</v>
      </c>
      <c r="K179" s="588">
        <v>0</v>
      </c>
      <c r="L179" s="585">
        <v>0</v>
      </c>
    </row>
    <row r="180" spans="1:12">
      <c r="A180" s="910"/>
      <c r="B180" s="910"/>
      <c r="C180" s="587" t="s">
        <v>2677</v>
      </c>
      <c r="D180" s="588">
        <v>0</v>
      </c>
      <c r="E180" s="588">
        <v>0</v>
      </c>
      <c r="F180" s="589">
        <v>0</v>
      </c>
      <c r="G180" s="588">
        <v>0</v>
      </c>
      <c r="H180" s="588">
        <v>0</v>
      </c>
      <c r="I180" s="589">
        <v>0</v>
      </c>
      <c r="J180" s="588">
        <v>0</v>
      </c>
      <c r="K180" s="588">
        <v>0</v>
      </c>
      <c r="L180" s="585">
        <v>0</v>
      </c>
    </row>
    <row r="181" spans="1:12">
      <c r="A181" s="910"/>
      <c r="B181" s="910"/>
      <c r="C181" s="587" t="s">
        <v>2679</v>
      </c>
      <c r="D181" s="588">
        <v>0</v>
      </c>
      <c r="E181" s="588">
        <v>0</v>
      </c>
      <c r="F181" s="589">
        <v>0</v>
      </c>
      <c r="G181" s="588">
        <v>0</v>
      </c>
      <c r="H181" s="588">
        <v>0</v>
      </c>
      <c r="I181" s="589">
        <v>0</v>
      </c>
      <c r="J181" s="588">
        <v>0</v>
      </c>
      <c r="K181" s="588">
        <v>0</v>
      </c>
      <c r="L181" s="585">
        <v>0</v>
      </c>
    </row>
    <row r="182" spans="1:12">
      <c r="A182" s="910"/>
      <c r="B182" s="910"/>
      <c r="C182" s="587" t="s">
        <v>2680</v>
      </c>
      <c r="D182" s="588">
        <v>0</v>
      </c>
      <c r="E182" s="588">
        <v>0</v>
      </c>
      <c r="F182" s="589">
        <v>0</v>
      </c>
      <c r="G182" s="588">
        <v>0</v>
      </c>
      <c r="H182" s="588">
        <v>0</v>
      </c>
      <c r="I182" s="589">
        <v>0</v>
      </c>
      <c r="J182" s="588">
        <v>0</v>
      </c>
      <c r="K182" s="588">
        <v>0</v>
      </c>
      <c r="L182" s="585">
        <v>0</v>
      </c>
    </row>
    <row r="183" spans="1:12">
      <c r="A183" s="910"/>
      <c r="B183" s="910"/>
      <c r="C183" s="587" t="s">
        <v>2682</v>
      </c>
      <c r="D183" s="588">
        <v>0</v>
      </c>
      <c r="E183" s="588">
        <v>0</v>
      </c>
      <c r="F183" s="589">
        <v>0</v>
      </c>
      <c r="G183" s="588">
        <v>0</v>
      </c>
      <c r="H183" s="588">
        <v>0</v>
      </c>
      <c r="I183" s="589">
        <v>0</v>
      </c>
      <c r="J183" s="588">
        <v>0</v>
      </c>
      <c r="K183" s="588">
        <v>0</v>
      </c>
      <c r="L183" s="585">
        <v>0</v>
      </c>
    </row>
    <row r="184" spans="1:12">
      <c r="A184" s="910"/>
      <c r="B184" s="910"/>
      <c r="C184" s="587" t="s">
        <v>2683</v>
      </c>
      <c r="D184" s="588">
        <v>0</v>
      </c>
      <c r="E184" s="588">
        <v>0</v>
      </c>
      <c r="F184" s="589">
        <v>0</v>
      </c>
      <c r="G184" s="588">
        <v>0</v>
      </c>
      <c r="H184" s="588">
        <v>0</v>
      </c>
      <c r="I184" s="589">
        <v>0</v>
      </c>
      <c r="J184" s="588">
        <v>0</v>
      </c>
      <c r="K184" s="588">
        <v>0</v>
      </c>
      <c r="L184" s="585">
        <v>0</v>
      </c>
    </row>
    <row r="185" spans="1:12">
      <c r="A185" s="910"/>
      <c r="B185" s="910"/>
      <c r="C185" s="587" t="s">
        <v>2739</v>
      </c>
      <c r="D185" s="588">
        <v>0</v>
      </c>
      <c r="E185" s="588">
        <v>0</v>
      </c>
      <c r="F185" s="589">
        <v>0</v>
      </c>
      <c r="G185" s="588">
        <v>0</v>
      </c>
      <c r="H185" s="588">
        <v>0</v>
      </c>
      <c r="I185" s="589">
        <v>0</v>
      </c>
      <c r="J185" s="588">
        <v>0</v>
      </c>
      <c r="K185" s="588">
        <v>0</v>
      </c>
      <c r="L185" s="585">
        <v>0</v>
      </c>
    </row>
    <row r="186" spans="1:12">
      <c r="A186" s="910"/>
      <c r="B186" s="910"/>
      <c r="C186" s="587" t="s">
        <v>2740</v>
      </c>
      <c r="D186" s="588">
        <v>0</v>
      </c>
      <c r="E186" s="588">
        <v>0</v>
      </c>
      <c r="F186" s="589">
        <v>0</v>
      </c>
      <c r="G186" s="588">
        <v>0</v>
      </c>
      <c r="H186" s="588">
        <v>0</v>
      </c>
      <c r="I186" s="589">
        <v>0</v>
      </c>
      <c r="J186" s="588">
        <v>0</v>
      </c>
      <c r="K186" s="588">
        <v>0</v>
      </c>
      <c r="L186" s="585">
        <v>0</v>
      </c>
    </row>
    <row r="187" spans="1:12">
      <c r="A187" s="910"/>
      <c r="B187" s="910"/>
      <c r="C187" s="587" t="s">
        <v>2741</v>
      </c>
      <c r="D187" s="588">
        <v>0</v>
      </c>
      <c r="E187" s="588">
        <v>0</v>
      </c>
      <c r="F187" s="589">
        <v>0</v>
      </c>
      <c r="G187" s="588">
        <v>0</v>
      </c>
      <c r="H187" s="588">
        <v>0</v>
      </c>
      <c r="I187" s="589">
        <v>0</v>
      </c>
      <c r="J187" s="588">
        <v>0</v>
      </c>
      <c r="K187" s="588">
        <v>0</v>
      </c>
      <c r="L187" s="585">
        <v>0</v>
      </c>
    </row>
    <row r="188" spans="1:12">
      <c r="A188" s="910"/>
      <c r="B188" s="910"/>
      <c r="C188" s="587" t="s">
        <v>2742</v>
      </c>
      <c r="D188" s="588">
        <v>0</v>
      </c>
      <c r="E188" s="588">
        <v>0</v>
      </c>
      <c r="F188" s="589">
        <v>0</v>
      </c>
      <c r="G188" s="588">
        <v>0</v>
      </c>
      <c r="H188" s="588">
        <v>0</v>
      </c>
      <c r="I188" s="589">
        <v>0</v>
      </c>
      <c r="J188" s="588">
        <v>0</v>
      </c>
      <c r="K188" s="588">
        <v>0</v>
      </c>
      <c r="L188" s="585">
        <v>0</v>
      </c>
    </row>
    <row r="189" spans="1:12">
      <c r="A189" s="910"/>
      <c r="B189" s="910"/>
      <c r="C189" s="587" t="s">
        <v>2743</v>
      </c>
      <c r="D189" s="588">
        <v>0</v>
      </c>
      <c r="E189" s="588">
        <v>0</v>
      </c>
      <c r="F189" s="589">
        <v>0</v>
      </c>
      <c r="G189" s="588">
        <v>0</v>
      </c>
      <c r="H189" s="588">
        <v>0</v>
      </c>
      <c r="I189" s="589">
        <v>0</v>
      </c>
      <c r="J189" s="588">
        <v>0</v>
      </c>
      <c r="K189" s="588">
        <v>0</v>
      </c>
      <c r="L189" s="585">
        <v>0</v>
      </c>
    </row>
    <row r="190" spans="1:12">
      <c r="A190" s="910"/>
      <c r="B190" s="910"/>
      <c r="C190" s="587" t="s">
        <v>2744</v>
      </c>
      <c r="D190" s="588">
        <v>0</v>
      </c>
      <c r="E190" s="588">
        <v>0</v>
      </c>
      <c r="F190" s="589">
        <v>0</v>
      </c>
      <c r="G190" s="588">
        <v>0</v>
      </c>
      <c r="H190" s="588">
        <v>0</v>
      </c>
      <c r="I190" s="589">
        <v>0</v>
      </c>
      <c r="J190" s="588">
        <v>0</v>
      </c>
      <c r="K190" s="588">
        <v>0</v>
      </c>
      <c r="L190" s="585">
        <v>0</v>
      </c>
    </row>
    <row r="191" spans="1:12">
      <c r="A191" s="910"/>
      <c r="B191" s="910"/>
      <c r="C191" s="587" t="s">
        <v>2700</v>
      </c>
      <c r="D191" s="588">
        <v>0</v>
      </c>
      <c r="E191" s="588">
        <v>0</v>
      </c>
      <c r="F191" s="589">
        <v>0</v>
      </c>
      <c r="G191" s="588">
        <v>0</v>
      </c>
      <c r="H191" s="588">
        <v>0</v>
      </c>
      <c r="I191" s="589">
        <v>0</v>
      </c>
      <c r="J191" s="588">
        <v>0</v>
      </c>
      <c r="K191" s="588">
        <v>0</v>
      </c>
      <c r="L191" s="585">
        <v>0</v>
      </c>
    </row>
    <row r="192" spans="1:12">
      <c r="A192" s="910"/>
      <c r="B192" s="910"/>
      <c r="C192" s="587" t="s">
        <v>2745</v>
      </c>
      <c r="D192" s="588">
        <v>0</v>
      </c>
      <c r="E192" s="588">
        <v>0</v>
      </c>
      <c r="F192" s="589">
        <v>0</v>
      </c>
      <c r="G192" s="588">
        <v>0</v>
      </c>
      <c r="H192" s="588">
        <v>0</v>
      </c>
      <c r="I192" s="589">
        <v>0</v>
      </c>
      <c r="J192" s="588">
        <v>0</v>
      </c>
      <c r="K192" s="588">
        <v>0</v>
      </c>
      <c r="L192" s="585">
        <v>0</v>
      </c>
    </row>
    <row r="193" spans="1:12">
      <c r="A193" s="910"/>
      <c r="B193" s="910"/>
      <c r="C193" s="587" t="s">
        <v>2684</v>
      </c>
      <c r="D193" s="588">
        <v>0</v>
      </c>
      <c r="E193" s="588">
        <v>0</v>
      </c>
      <c r="F193" s="589">
        <v>0</v>
      </c>
      <c r="G193" s="588">
        <v>0</v>
      </c>
      <c r="H193" s="588">
        <v>0</v>
      </c>
      <c r="I193" s="589">
        <v>0</v>
      </c>
      <c r="J193" s="588">
        <v>0</v>
      </c>
      <c r="K193" s="588">
        <v>0</v>
      </c>
      <c r="L193" s="585">
        <v>0</v>
      </c>
    </row>
    <row r="194" spans="1:12">
      <c r="A194" s="910"/>
      <c r="B194" s="910"/>
      <c r="C194" s="587" t="s">
        <v>2673</v>
      </c>
      <c r="D194" s="588">
        <v>0</v>
      </c>
      <c r="E194" s="588">
        <v>0</v>
      </c>
      <c r="F194" s="589">
        <v>0</v>
      </c>
      <c r="G194" s="588">
        <v>0</v>
      </c>
      <c r="H194" s="588">
        <v>0</v>
      </c>
      <c r="I194" s="589">
        <v>0</v>
      </c>
      <c r="J194" s="588">
        <v>0</v>
      </c>
      <c r="K194" s="588">
        <v>0</v>
      </c>
      <c r="L194" s="585">
        <v>0</v>
      </c>
    </row>
    <row r="195" spans="1:12">
      <c r="A195" s="910"/>
      <c r="B195" s="910"/>
      <c r="C195" s="587" t="s">
        <v>2701</v>
      </c>
      <c r="D195" s="588">
        <v>0</v>
      </c>
      <c r="E195" s="588">
        <v>0</v>
      </c>
      <c r="F195" s="589">
        <v>0</v>
      </c>
      <c r="G195" s="588">
        <v>0</v>
      </c>
      <c r="H195" s="588">
        <v>0</v>
      </c>
      <c r="I195" s="589">
        <v>0</v>
      </c>
      <c r="J195" s="588">
        <v>0</v>
      </c>
      <c r="K195" s="588">
        <v>0</v>
      </c>
      <c r="L195" s="585">
        <v>0</v>
      </c>
    </row>
    <row r="196" spans="1:12">
      <c r="A196" s="910"/>
      <c r="B196" s="910"/>
      <c r="C196" s="587" t="s">
        <v>2702</v>
      </c>
      <c r="D196" s="588">
        <v>0</v>
      </c>
      <c r="E196" s="588">
        <v>0</v>
      </c>
      <c r="F196" s="589">
        <v>0</v>
      </c>
      <c r="G196" s="588">
        <v>0</v>
      </c>
      <c r="H196" s="588">
        <v>0</v>
      </c>
      <c r="I196" s="589">
        <v>0</v>
      </c>
      <c r="J196" s="588">
        <v>0</v>
      </c>
      <c r="K196" s="588">
        <v>0</v>
      </c>
      <c r="L196" s="585">
        <v>0</v>
      </c>
    </row>
    <row r="197" spans="1:12">
      <c r="A197" s="910"/>
      <c r="B197" s="910"/>
      <c r="C197" s="587" t="s">
        <v>2703</v>
      </c>
      <c r="D197" s="588">
        <v>0</v>
      </c>
      <c r="E197" s="588">
        <v>0</v>
      </c>
      <c r="F197" s="589">
        <v>0</v>
      </c>
      <c r="G197" s="588">
        <v>0</v>
      </c>
      <c r="H197" s="588">
        <v>0</v>
      </c>
      <c r="I197" s="589">
        <v>0</v>
      </c>
      <c r="J197" s="588">
        <v>0</v>
      </c>
      <c r="K197" s="588">
        <v>0</v>
      </c>
      <c r="L197" s="585">
        <v>0</v>
      </c>
    </row>
    <row r="198" spans="1:12">
      <c r="A198" s="910"/>
      <c r="B198" s="910"/>
      <c r="C198" s="587" t="s">
        <v>2668</v>
      </c>
      <c r="D198" s="588">
        <v>0</v>
      </c>
      <c r="E198" s="588">
        <v>0</v>
      </c>
      <c r="F198" s="589">
        <v>0</v>
      </c>
      <c r="G198" s="588">
        <v>0</v>
      </c>
      <c r="H198" s="588">
        <v>0</v>
      </c>
      <c r="I198" s="589">
        <v>0</v>
      </c>
      <c r="J198" s="588">
        <v>0</v>
      </c>
      <c r="K198" s="588">
        <v>0</v>
      </c>
      <c r="L198" s="585">
        <v>0</v>
      </c>
    </row>
    <row r="199" spans="1:12">
      <c r="A199" s="910"/>
      <c r="B199" s="910"/>
      <c r="C199" s="587" t="s">
        <v>2685</v>
      </c>
      <c r="D199" s="588">
        <v>0</v>
      </c>
      <c r="E199" s="588">
        <v>0</v>
      </c>
      <c r="F199" s="589">
        <v>0</v>
      </c>
      <c r="G199" s="588">
        <v>0</v>
      </c>
      <c r="H199" s="588">
        <v>0</v>
      </c>
      <c r="I199" s="589">
        <v>0</v>
      </c>
      <c r="J199" s="588">
        <v>0</v>
      </c>
      <c r="K199" s="588">
        <v>0</v>
      </c>
      <c r="L199" s="585">
        <v>0</v>
      </c>
    </row>
    <row r="200" spans="1:12">
      <c r="A200" s="910"/>
      <c r="B200" s="910"/>
      <c r="C200" s="587" t="s">
        <v>2704</v>
      </c>
      <c r="D200" s="588">
        <v>0</v>
      </c>
      <c r="E200" s="588">
        <v>0</v>
      </c>
      <c r="F200" s="589">
        <v>0</v>
      </c>
      <c r="G200" s="588">
        <v>0</v>
      </c>
      <c r="H200" s="588">
        <v>0</v>
      </c>
      <c r="I200" s="589">
        <v>0</v>
      </c>
      <c r="J200" s="588">
        <v>0</v>
      </c>
      <c r="K200" s="588">
        <v>0</v>
      </c>
      <c r="L200" s="585">
        <v>0</v>
      </c>
    </row>
    <row r="201" spans="1:12">
      <c r="A201" s="910"/>
      <c r="B201" s="910"/>
      <c r="C201" s="587" t="s">
        <v>2705</v>
      </c>
      <c r="D201" s="588">
        <v>0</v>
      </c>
      <c r="E201" s="588">
        <v>0</v>
      </c>
      <c r="F201" s="589">
        <v>0</v>
      </c>
      <c r="G201" s="588">
        <v>0</v>
      </c>
      <c r="H201" s="588">
        <v>0</v>
      </c>
      <c r="I201" s="589">
        <v>0</v>
      </c>
      <c r="J201" s="588">
        <v>0</v>
      </c>
      <c r="K201" s="588">
        <v>0</v>
      </c>
      <c r="L201" s="585">
        <v>0</v>
      </c>
    </row>
    <row r="202" spans="1:12">
      <c r="A202" s="910"/>
      <c r="B202" s="910"/>
      <c r="C202" s="587" t="s">
        <v>2706</v>
      </c>
      <c r="D202" s="588">
        <v>0</v>
      </c>
      <c r="E202" s="588">
        <v>0</v>
      </c>
      <c r="F202" s="589">
        <v>0</v>
      </c>
      <c r="G202" s="588">
        <v>0</v>
      </c>
      <c r="H202" s="588">
        <v>0</v>
      </c>
      <c r="I202" s="589">
        <v>0</v>
      </c>
      <c r="J202" s="588">
        <v>0</v>
      </c>
      <c r="K202" s="588">
        <v>0</v>
      </c>
      <c r="L202" s="585">
        <v>0</v>
      </c>
    </row>
    <row r="203" spans="1:12">
      <c r="A203" s="910"/>
      <c r="B203" s="910"/>
      <c r="C203" s="587" t="s">
        <v>2686</v>
      </c>
      <c r="D203" s="588">
        <v>0</v>
      </c>
      <c r="E203" s="588">
        <v>0</v>
      </c>
      <c r="F203" s="589">
        <v>0</v>
      </c>
      <c r="G203" s="588">
        <v>0</v>
      </c>
      <c r="H203" s="588">
        <v>0</v>
      </c>
      <c r="I203" s="589">
        <v>0</v>
      </c>
      <c r="J203" s="588">
        <v>0</v>
      </c>
      <c r="K203" s="588">
        <v>0</v>
      </c>
      <c r="L203" s="585">
        <v>0</v>
      </c>
    </row>
    <row r="204" spans="1:12">
      <c r="A204" s="910"/>
      <c r="B204" s="910"/>
      <c r="C204" s="587" t="s">
        <v>2707</v>
      </c>
      <c r="D204" s="588">
        <v>0</v>
      </c>
      <c r="E204" s="588">
        <v>0</v>
      </c>
      <c r="F204" s="589">
        <v>0</v>
      </c>
      <c r="G204" s="588">
        <v>0</v>
      </c>
      <c r="H204" s="588">
        <v>0</v>
      </c>
      <c r="I204" s="589">
        <v>0</v>
      </c>
      <c r="J204" s="588">
        <v>0</v>
      </c>
      <c r="K204" s="588">
        <v>0</v>
      </c>
      <c r="L204" s="585">
        <v>0</v>
      </c>
    </row>
    <row r="205" spans="1:12">
      <c r="A205" s="910"/>
      <c r="B205" s="910"/>
      <c r="C205" s="587" t="s">
        <v>2708</v>
      </c>
      <c r="D205" s="588">
        <v>0</v>
      </c>
      <c r="E205" s="588">
        <v>0</v>
      </c>
      <c r="F205" s="589">
        <v>0</v>
      </c>
      <c r="G205" s="588">
        <v>0</v>
      </c>
      <c r="H205" s="588">
        <v>0</v>
      </c>
      <c r="I205" s="589">
        <v>0</v>
      </c>
      <c r="J205" s="588">
        <v>0</v>
      </c>
      <c r="K205" s="588">
        <v>0</v>
      </c>
      <c r="L205" s="585">
        <v>0</v>
      </c>
    </row>
    <row r="206" spans="1:12">
      <c r="A206" s="910"/>
      <c r="B206" s="910"/>
      <c r="C206" s="587" t="s">
        <v>2709</v>
      </c>
      <c r="D206" s="588">
        <v>0</v>
      </c>
      <c r="E206" s="588">
        <v>0</v>
      </c>
      <c r="F206" s="589">
        <v>0</v>
      </c>
      <c r="G206" s="588">
        <v>0</v>
      </c>
      <c r="H206" s="588">
        <v>0</v>
      </c>
      <c r="I206" s="589">
        <v>0</v>
      </c>
      <c r="J206" s="588">
        <v>0</v>
      </c>
      <c r="K206" s="588">
        <v>0</v>
      </c>
      <c r="L206" s="585">
        <v>0</v>
      </c>
    </row>
    <row r="207" spans="1:12">
      <c r="A207" s="910"/>
      <c r="B207" s="910"/>
      <c r="C207" s="587" t="s">
        <v>2710</v>
      </c>
      <c r="D207" s="588">
        <v>0</v>
      </c>
      <c r="E207" s="588">
        <v>0</v>
      </c>
      <c r="F207" s="589">
        <v>0</v>
      </c>
      <c r="G207" s="588">
        <v>0</v>
      </c>
      <c r="H207" s="588">
        <v>0</v>
      </c>
      <c r="I207" s="589">
        <v>0</v>
      </c>
      <c r="J207" s="588">
        <v>0</v>
      </c>
      <c r="K207" s="588">
        <v>0</v>
      </c>
      <c r="L207" s="585">
        <v>0</v>
      </c>
    </row>
    <row r="208" spans="1:12">
      <c r="A208" s="910"/>
      <c r="B208" s="910"/>
      <c r="C208" s="587" t="s">
        <v>2746</v>
      </c>
      <c r="D208" s="588">
        <v>0</v>
      </c>
      <c r="E208" s="588">
        <v>0</v>
      </c>
      <c r="F208" s="589">
        <v>0</v>
      </c>
      <c r="G208" s="588">
        <v>0</v>
      </c>
      <c r="H208" s="588">
        <v>0</v>
      </c>
      <c r="I208" s="589">
        <v>0</v>
      </c>
      <c r="J208" s="588">
        <v>0</v>
      </c>
      <c r="K208" s="588">
        <v>0</v>
      </c>
      <c r="L208" s="585">
        <v>0</v>
      </c>
    </row>
    <row r="209" spans="1:12">
      <c r="A209" s="910"/>
      <c r="B209" s="910"/>
      <c r="C209" s="587" t="s">
        <v>2747</v>
      </c>
      <c r="D209" s="588">
        <v>0</v>
      </c>
      <c r="E209" s="588">
        <v>0</v>
      </c>
      <c r="F209" s="589">
        <v>0</v>
      </c>
      <c r="G209" s="588">
        <v>0</v>
      </c>
      <c r="H209" s="588">
        <v>0</v>
      </c>
      <c r="I209" s="589">
        <v>0</v>
      </c>
      <c r="J209" s="588">
        <v>0</v>
      </c>
      <c r="K209" s="588">
        <v>0</v>
      </c>
      <c r="L209" s="585">
        <v>0</v>
      </c>
    </row>
    <row r="210" spans="1:12">
      <c r="A210" s="910"/>
      <c r="B210" s="910"/>
      <c r="C210" s="587" t="s">
        <v>2711</v>
      </c>
      <c r="D210" s="588">
        <v>0</v>
      </c>
      <c r="E210" s="588">
        <v>0</v>
      </c>
      <c r="F210" s="589">
        <v>0</v>
      </c>
      <c r="G210" s="588">
        <v>0</v>
      </c>
      <c r="H210" s="588">
        <v>0</v>
      </c>
      <c r="I210" s="589">
        <v>0</v>
      </c>
      <c r="J210" s="588">
        <v>0</v>
      </c>
      <c r="K210" s="588">
        <v>0</v>
      </c>
      <c r="L210" s="585">
        <v>0</v>
      </c>
    </row>
    <row r="211" spans="1:12">
      <c r="A211" s="910"/>
      <c r="B211" s="910"/>
      <c r="C211" s="587" t="s">
        <v>2712</v>
      </c>
      <c r="D211" s="588">
        <v>0</v>
      </c>
      <c r="E211" s="588">
        <v>0</v>
      </c>
      <c r="F211" s="589">
        <v>0</v>
      </c>
      <c r="G211" s="588">
        <v>0</v>
      </c>
      <c r="H211" s="588">
        <v>0</v>
      </c>
      <c r="I211" s="589">
        <v>0</v>
      </c>
      <c r="J211" s="588">
        <v>0</v>
      </c>
      <c r="K211" s="588">
        <v>0</v>
      </c>
      <c r="L211" s="585">
        <v>0</v>
      </c>
    </row>
    <row r="212" spans="1:12">
      <c r="A212" s="910"/>
      <c r="B212" s="910"/>
      <c r="C212" s="587" t="s">
        <v>2713</v>
      </c>
      <c r="D212" s="588">
        <v>0</v>
      </c>
      <c r="E212" s="588">
        <v>0</v>
      </c>
      <c r="F212" s="589">
        <v>0</v>
      </c>
      <c r="G212" s="588">
        <v>0</v>
      </c>
      <c r="H212" s="588">
        <v>0</v>
      </c>
      <c r="I212" s="589">
        <v>0</v>
      </c>
      <c r="J212" s="588">
        <v>0</v>
      </c>
      <c r="K212" s="588">
        <v>0</v>
      </c>
      <c r="L212" s="585">
        <v>0</v>
      </c>
    </row>
    <row r="213" spans="1:12">
      <c r="A213" s="910"/>
      <c r="B213" s="910"/>
      <c r="C213" s="587" t="s">
        <v>2688</v>
      </c>
      <c r="D213" s="588">
        <v>0</v>
      </c>
      <c r="E213" s="588">
        <v>0</v>
      </c>
      <c r="F213" s="589">
        <v>0</v>
      </c>
      <c r="G213" s="588">
        <v>0</v>
      </c>
      <c r="H213" s="588">
        <v>0</v>
      </c>
      <c r="I213" s="589">
        <v>0</v>
      </c>
      <c r="J213" s="588">
        <v>0</v>
      </c>
      <c r="K213" s="588">
        <v>0</v>
      </c>
      <c r="L213" s="585">
        <v>0</v>
      </c>
    </row>
    <row r="214" spans="1:12">
      <c r="A214" s="910"/>
      <c r="B214" s="910"/>
      <c r="C214" s="587" t="s">
        <v>2714</v>
      </c>
      <c r="D214" s="588">
        <v>0</v>
      </c>
      <c r="E214" s="588">
        <v>0</v>
      </c>
      <c r="F214" s="589">
        <v>0</v>
      </c>
      <c r="G214" s="588">
        <v>0</v>
      </c>
      <c r="H214" s="588">
        <v>0</v>
      </c>
      <c r="I214" s="589">
        <v>0</v>
      </c>
      <c r="J214" s="588">
        <v>0</v>
      </c>
      <c r="K214" s="588">
        <v>0</v>
      </c>
      <c r="L214" s="585">
        <v>0</v>
      </c>
    </row>
    <row r="215" spans="1:12">
      <c r="A215" s="910"/>
      <c r="B215" s="910"/>
      <c r="C215" s="587" t="s">
        <v>2669</v>
      </c>
      <c r="D215" s="588">
        <v>0</v>
      </c>
      <c r="E215" s="588">
        <v>0</v>
      </c>
      <c r="F215" s="589">
        <v>0</v>
      </c>
      <c r="G215" s="588">
        <v>0</v>
      </c>
      <c r="H215" s="588">
        <v>0</v>
      </c>
      <c r="I215" s="589">
        <v>0</v>
      </c>
      <c r="J215" s="588">
        <v>0</v>
      </c>
      <c r="K215" s="588">
        <v>0</v>
      </c>
      <c r="L215" s="585">
        <v>0</v>
      </c>
    </row>
    <row r="216" spans="1:12">
      <c r="A216" s="910"/>
      <c r="B216" s="910"/>
      <c r="C216" s="587" t="s">
        <v>2715</v>
      </c>
      <c r="D216" s="588">
        <v>0</v>
      </c>
      <c r="E216" s="588">
        <v>0</v>
      </c>
      <c r="F216" s="589">
        <v>0</v>
      </c>
      <c r="G216" s="588">
        <v>0</v>
      </c>
      <c r="H216" s="588">
        <v>0</v>
      </c>
      <c r="I216" s="589">
        <v>0</v>
      </c>
      <c r="J216" s="588">
        <v>0</v>
      </c>
      <c r="K216" s="588">
        <v>0</v>
      </c>
      <c r="L216" s="585">
        <v>0</v>
      </c>
    </row>
    <row r="217" spans="1:12">
      <c r="A217" s="910"/>
      <c r="B217" s="910"/>
      <c r="C217" s="587" t="s">
        <v>2716</v>
      </c>
      <c r="D217" s="588">
        <v>0</v>
      </c>
      <c r="E217" s="588">
        <v>0</v>
      </c>
      <c r="F217" s="589">
        <v>0</v>
      </c>
      <c r="G217" s="588">
        <v>0</v>
      </c>
      <c r="H217" s="588">
        <v>0</v>
      </c>
      <c r="I217" s="589">
        <v>0</v>
      </c>
      <c r="J217" s="588">
        <v>0</v>
      </c>
      <c r="K217" s="588">
        <v>0</v>
      </c>
      <c r="L217" s="585">
        <v>0</v>
      </c>
    </row>
    <row r="218" spans="1:12">
      <c r="A218" s="910"/>
      <c r="B218" s="910"/>
      <c r="C218" s="587" t="s">
        <v>2810</v>
      </c>
      <c r="D218" s="588">
        <v>0</v>
      </c>
      <c r="E218" s="588">
        <v>0</v>
      </c>
      <c r="F218" s="589">
        <v>0</v>
      </c>
      <c r="G218" s="588">
        <v>0</v>
      </c>
      <c r="H218" s="588">
        <v>0</v>
      </c>
      <c r="I218" s="589">
        <v>0</v>
      </c>
      <c r="J218" s="588">
        <v>0</v>
      </c>
      <c r="K218" s="588">
        <v>0</v>
      </c>
      <c r="L218" s="585">
        <v>0</v>
      </c>
    </row>
    <row r="219" spans="1:12">
      <c r="A219" s="910"/>
      <c r="B219" s="910"/>
      <c r="C219" s="587" t="s">
        <v>2752</v>
      </c>
      <c r="D219" s="588">
        <v>0</v>
      </c>
      <c r="E219" s="588">
        <v>0</v>
      </c>
      <c r="F219" s="589">
        <v>0</v>
      </c>
      <c r="G219" s="588">
        <v>0</v>
      </c>
      <c r="H219" s="588">
        <v>0</v>
      </c>
      <c r="I219" s="589">
        <v>0</v>
      </c>
      <c r="J219" s="588">
        <v>0</v>
      </c>
      <c r="K219" s="588">
        <v>0</v>
      </c>
      <c r="L219" s="585">
        <v>0</v>
      </c>
    </row>
    <row r="220" spans="1:12">
      <c r="A220" s="910"/>
      <c r="B220" s="910"/>
      <c r="C220" s="587" t="s">
        <v>2717</v>
      </c>
      <c r="D220" s="588">
        <v>0</v>
      </c>
      <c r="E220" s="588">
        <v>0</v>
      </c>
      <c r="F220" s="589">
        <v>0</v>
      </c>
      <c r="G220" s="588">
        <v>0</v>
      </c>
      <c r="H220" s="588">
        <v>0</v>
      </c>
      <c r="I220" s="589">
        <v>0</v>
      </c>
      <c r="J220" s="588">
        <v>0</v>
      </c>
      <c r="K220" s="588">
        <v>0</v>
      </c>
      <c r="L220" s="585">
        <v>0</v>
      </c>
    </row>
    <row r="221" spans="1:12">
      <c r="A221" s="910"/>
      <c r="B221" s="910"/>
      <c r="C221" s="587" t="s">
        <v>2718</v>
      </c>
      <c r="D221" s="588">
        <v>0</v>
      </c>
      <c r="E221" s="588">
        <v>0</v>
      </c>
      <c r="F221" s="589">
        <v>0</v>
      </c>
      <c r="G221" s="588">
        <v>0</v>
      </c>
      <c r="H221" s="588">
        <v>0</v>
      </c>
      <c r="I221" s="589">
        <v>0</v>
      </c>
      <c r="J221" s="588">
        <v>0</v>
      </c>
      <c r="K221" s="588">
        <v>0</v>
      </c>
      <c r="L221" s="585">
        <v>0</v>
      </c>
    </row>
    <row r="222" spans="1:12">
      <c r="A222" s="910"/>
      <c r="B222" s="910"/>
      <c r="C222" s="587" t="s">
        <v>2719</v>
      </c>
      <c r="D222" s="588">
        <v>0</v>
      </c>
      <c r="E222" s="588">
        <v>0</v>
      </c>
      <c r="F222" s="589">
        <v>0</v>
      </c>
      <c r="G222" s="588">
        <v>0</v>
      </c>
      <c r="H222" s="588">
        <v>0</v>
      </c>
      <c r="I222" s="589">
        <v>0</v>
      </c>
      <c r="J222" s="588">
        <v>0</v>
      </c>
      <c r="K222" s="588">
        <v>0</v>
      </c>
      <c r="L222" s="585">
        <v>0</v>
      </c>
    </row>
    <row r="223" spans="1:12">
      <c r="A223" s="910"/>
      <c r="B223" s="910"/>
      <c r="C223" s="587" t="s">
        <v>2720</v>
      </c>
      <c r="D223" s="588">
        <v>0</v>
      </c>
      <c r="E223" s="588">
        <v>0</v>
      </c>
      <c r="F223" s="589">
        <v>0</v>
      </c>
      <c r="G223" s="588">
        <v>0</v>
      </c>
      <c r="H223" s="588">
        <v>0</v>
      </c>
      <c r="I223" s="589">
        <v>0</v>
      </c>
      <c r="J223" s="588">
        <v>0</v>
      </c>
      <c r="K223" s="588">
        <v>0</v>
      </c>
      <c r="L223" s="585">
        <v>0</v>
      </c>
    </row>
    <row r="224" spans="1:12">
      <c r="A224" s="910"/>
      <c r="B224" s="910"/>
      <c r="C224" s="587" t="s">
        <v>2689</v>
      </c>
      <c r="D224" s="588">
        <v>0</v>
      </c>
      <c r="E224" s="588">
        <v>0</v>
      </c>
      <c r="F224" s="589">
        <v>0</v>
      </c>
      <c r="G224" s="588">
        <v>0</v>
      </c>
      <c r="H224" s="588">
        <v>0</v>
      </c>
      <c r="I224" s="589">
        <v>0</v>
      </c>
      <c r="J224" s="588">
        <v>0</v>
      </c>
      <c r="K224" s="588">
        <v>0</v>
      </c>
      <c r="L224" s="585">
        <v>0</v>
      </c>
    </row>
    <row r="225" spans="1:12">
      <c r="A225" s="910"/>
      <c r="B225" s="910"/>
      <c r="C225" s="587" t="s">
        <v>2721</v>
      </c>
      <c r="D225" s="588">
        <v>0</v>
      </c>
      <c r="E225" s="588">
        <v>0</v>
      </c>
      <c r="F225" s="589">
        <v>0</v>
      </c>
      <c r="G225" s="588">
        <v>0</v>
      </c>
      <c r="H225" s="588">
        <v>0</v>
      </c>
      <c r="I225" s="589">
        <v>0</v>
      </c>
      <c r="J225" s="588">
        <v>0</v>
      </c>
      <c r="K225" s="588">
        <v>0</v>
      </c>
      <c r="L225" s="585">
        <v>0</v>
      </c>
    </row>
    <row r="226" spans="1:12">
      <c r="A226" s="910"/>
      <c r="B226" s="910"/>
      <c r="C226" s="587" t="s">
        <v>2690</v>
      </c>
      <c r="D226" s="588">
        <v>0</v>
      </c>
      <c r="E226" s="588">
        <v>0</v>
      </c>
      <c r="F226" s="589">
        <v>0</v>
      </c>
      <c r="G226" s="588">
        <v>0</v>
      </c>
      <c r="H226" s="588">
        <v>0</v>
      </c>
      <c r="I226" s="589">
        <v>0</v>
      </c>
      <c r="J226" s="588">
        <v>0</v>
      </c>
      <c r="K226" s="588">
        <v>0</v>
      </c>
      <c r="L226" s="585">
        <v>0</v>
      </c>
    </row>
    <row r="227" spans="1:12">
      <c r="A227" s="910"/>
      <c r="B227" s="910"/>
      <c r="C227" s="587" t="s">
        <v>2692</v>
      </c>
      <c r="D227" s="588">
        <v>0</v>
      </c>
      <c r="E227" s="588">
        <v>0</v>
      </c>
      <c r="F227" s="589">
        <v>0</v>
      </c>
      <c r="G227" s="588">
        <v>0</v>
      </c>
      <c r="H227" s="588">
        <v>0</v>
      </c>
      <c r="I227" s="589">
        <v>0</v>
      </c>
      <c r="J227" s="588">
        <v>0</v>
      </c>
      <c r="K227" s="588">
        <v>0</v>
      </c>
      <c r="L227" s="585">
        <v>0</v>
      </c>
    </row>
    <row r="228" spans="1:12">
      <c r="A228" s="910"/>
      <c r="B228" s="910"/>
      <c r="C228" s="587" t="s">
        <v>2722</v>
      </c>
      <c r="D228" s="588">
        <v>0</v>
      </c>
      <c r="E228" s="588">
        <v>0</v>
      </c>
      <c r="F228" s="589">
        <v>0</v>
      </c>
      <c r="G228" s="588">
        <v>0</v>
      </c>
      <c r="H228" s="588">
        <v>0</v>
      </c>
      <c r="I228" s="589">
        <v>0</v>
      </c>
      <c r="J228" s="588">
        <v>0</v>
      </c>
      <c r="K228" s="588">
        <v>0</v>
      </c>
      <c r="L228" s="585">
        <v>0</v>
      </c>
    </row>
    <row r="229" spans="1:12">
      <c r="A229" s="910"/>
      <c r="B229" s="910"/>
      <c r="C229" s="587" t="s">
        <v>2753</v>
      </c>
      <c r="D229" s="588">
        <v>0</v>
      </c>
      <c r="E229" s="588">
        <v>0</v>
      </c>
      <c r="F229" s="589">
        <v>0</v>
      </c>
      <c r="G229" s="588">
        <v>0</v>
      </c>
      <c r="H229" s="588">
        <v>0</v>
      </c>
      <c r="I229" s="589">
        <v>0</v>
      </c>
      <c r="J229" s="588">
        <v>0</v>
      </c>
      <c r="K229" s="588">
        <v>0</v>
      </c>
      <c r="L229" s="585">
        <v>0</v>
      </c>
    </row>
    <row r="230" spans="1:12">
      <c r="A230" s="910"/>
      <c r="B230" s="910"/>
      <c r="C230" s="587" t="s">
        <v>2723</v>
      </c>
      <c r="D230" s="588">
        <v>0</v>
      </c>
      <c r="E230" s="588">
        <v>0</v>
      </c>
      <c r="F230" s="589">
        <v>0</v>
      </c>
      <c r="G230" s="588">
        <v>0</v>
      </c>
      <c r="H230" s="588">
        <v>0</v>
      </c>
      <c r="I230" s="589">
        <v>0</v>
      </c>
      <c r="J230" s="588">
        <v>0</v>
      </c>
      <c r="K230" s="588">
        <v>0</v>
      </c>
      <c r="L230" s="585">
        <v>0</v>
      </c>
    </row>
    <row r="231" spans="1:12">
      <c r="A231" s="910"/>
      <c r="B231" s="910"/>
      <c r="C231" s="587" t="s">
        <v>2724</v>
      </c>
      <c r="D231" s="588">
        <v>0</v>
      </c>
      <c r="E231" s="588">
        <v>0</v>
      </c>
      <c r="F231" s="589">
        <v>0</v>
      </c>
      <c r="G231" s="588">
        <v>0</v>
      </c>
      <c r="H231" s="588">
        <v>0</v>
      </c>
      <c r="I231" s="589">
        <v>0</v>
      </c>
      <c r="J231" s="588">
        <v>0</v>
      </c>
      <c r="K231" s="588">
        <v>0</v>
      </c>
      <c r="L231" s="585">
        <v>0</v>
      </c>
    </row>
    <row r="232" spans="1:12">
      <c r="A232" s="910"/>
      <c r="B232" s="910"/>
      <c r="C232" s="587" t="s">
        <v>2693</v>
      </c>
      <c r="D232" s="588">
        <v>0</v>
      </c>
      <c r="E232" s="588">
        <v>0</v>
      </c>
      <c r="F232" s="589">
        <v>0</v>
      </c>
      <c r="G232" s="588">
        <v>0</v>
      </c>
      <c r="H232" s="588">
        <v>0</v>
      </c>
      <c r="I232" s="589">
        <v>0</v>
      </c>
      <c r="J232" s="588">
        <v>0</v>
      </c>
      <c r="K232" s="588">
        <v>0</v>
      </c>
      <c r="L232" s="585">
        <v>0</v>
      </c>
    </row>
    <row r="233" spans="1:12">
      <c r="A233" s="910"/>
      <c r="B233" s="910"/>
      <c r="C233" s="587" t="s">
        <v>2725</v>
      </c>
      <c r="D233" s="588">
        <v>0</v>
      </c>
      <c r="E233" s="588">
        <v>0</v>
      </c>
      <c r="F233" s="589">
        <v>0</v>
      </c>
      <c r="G233" s="588">
        <v>0</v>
      </c>
      <c r="H233" s="588">
        <v>0</v>
      </c>
      <c r="I233" s="589">
        <v>0</v>
      </c>
      <c r="J233" s="588">
        <v>0</v>
      </c>
      <c r="K233" s="588">
        <v>0</v>
      </c>
      <c r="L233" s="585">
        <v>0</v>
      </c>
    </row>
    <row r="234" spans="1:12">
      <c r="A234" s="910"/>
      <c r="B234" s="910"/>
      <c r="C234" s="587" t="s">
        <v>2726</v>
      </c>
      <c r="D234" s="588">
        <v>0</v>
      </c>
      <c r="E234" s="588">
        <v>0</v>
      </c>
      <c r="F234" s="589">
        <v>0</v>
      </c>
      <c r="G234" s="588">
        <v>0</v>
      </c>
      <c r="H234" s="588">
        <v>0</v>
      </c>
      <c r="I234" s="589">
        <v>0</v>
      </c>
      <c r="J234" s="588">
        <v>0</v>
      </c>
      <c r="K234" s="588">
        <v>0</v>
      </c>
      <c r="L234" s="585">
        <v>0</v>
      </c>
    </row>
    <row r="235" spans="1:12">
      <c r="A235" s="910"/>
      <c r="B235" s="910"/>
      <c r="C235" s="587" t="s">
        <v>2749</v>
      </c>
      <c r="D235" s="588">
        <v>0</v>
      </c>
      <c r="E235" s="588">
        <v>0</v>
      </c>
      <c r="F235" s="589">
        <v>0</v>
      </c>
      <c r="G235" s="588">
        <v>0</v>
      </c>
      <c r="H235" s="588">
        <v>0</v>
      </c>
      <c r="I235" s="589">
        <v>0</v>
      </c>
      <c r="J235" s="588">
        <v>0</v>
      </c>
      <c r="K235" s="588">
        <v>0</v>
      </c>
      <c r="L235" s="585">
        <v>0</v>
      </c>
    </row>
    <row r="236" spans="1:12">
      <c r="A236" s="910"/>
      <c r="B236" s="910"/>
      <c r="C236" s="587" t="s">
        <v>2694</v>
      </c>
      <c r="D236" s="588">
        <v>0</v>
      </c>
      <c r="E236" s="588">
        <v>0</v>
      </c>
      <c r="F236" s="589">
        <v>0</v>
      </c>
      <c r="G236" s="588">
        <v>0</v>
      </c>
      <c r="H236" s="588">
        <v>0</v>
      </c>
      <c r="I236" s="589">
        <v>0</v>
      </c>
      <c r="J236" s="588">
        <v>0</v>
      </c>
      <c r="K236" s="588">
        <v>0</v>
      </c>
      <c r="L236" s="585">
        <v>0</v>
      </c>
    </row>
    <row r="237" spans="1:12">
      <c r="A237" s="910"/>
      <c r="B237" s="910"/>
      <c r="C237" s="587" t="s">
        <v>2750</v>
      </c>
      <c r="D237" s="588">
        <v>0</v>
      </c>
      <c r="E237" s="588">
        <v>0</v>
      </c>
      <c r="F237" s="589">
        <v>0</v>
      </c>
      <c r="G237" s="588">
        <v>0</v>
      </c>
      <c r="H237" s="588">
        <v>0</v>
      </c>
      <c r="I237" s="589">
        <v>0</v>
      </c>
      <c r="J237" s="588">
        <v>0</v>
      </c>
      <c r="K237" s="588">
        <v>0</v>
      </c>
      <c r="L237" s="585">
        <v>0</v>
      </c>
    </row>
    <row r="238" spans="1:12">
      <c r="A238" s="910"/>
      <c r="B238" s="910"/>
      <c r="C238" s="587" t="s">
        <v>2670</v>
      </c>
      <c r="D238" s="588">
        <v>0</v>
      </c>
      <c r="E238" s="588">
        <v>0</v>
      </c>
      <c r="F238" s="589">
        <v>0</v>
      </c>
      <c r="G238" s="588">
        <v>0</v>
      </c>
      <c r="H238" s="588">
        <v>0</v>
      </c>
      <c r="I238" s="589">
        <v>0</v>
      </c>
      <c r="J238" s="588">
        <v>0</v>
      </c>
      <c r="K238" s="588">
        <v>0</v>
      </c>
      <c r="L238" s="585">
        <v>0</v>
      </c>
    </row>
    <row r="239" spans="1:12">
      <c r="A239" s="910"/>
      <c r="B239" s="910"/>
      <c r="C239" s="587" t="s">
        <v>2727</v>
      </c>
      <c r="D239" s="588">
        <v>0</v>
      </c>
      <c r="E239" s="588">
        <v>0</v>
      </c>
      <c r="F239" s="589">
        <v>0</v>
      </c>
      <c r="G239" s="588">
        <v>0</v>
      </c>
      <c r="H239" s="588">
        <v>0</v>
      </c>
      <c r="I239" s="589">
        <v>0</v>
      </c>
      <c r="J239" s="588">
        <v>0</v>
      </c>
      <c r="K239" s="588">
        <v>0</v>
      </c>
      <c r="L239" s="585">
        <v>0</v>
      </c>
    </row>
    <row r="240" spans="1:12">
      <c r="A240" s="910"/>
      <c r="B240" s="910"/>
      <c r="C240" s="587" t="s">
        <v>2728</v>
      </c>
      <c r="D240" s="588">
        <v>0</v>
      </c>
      <c r="E240" s="588">
        <v>0</v>
      </c>
      <c r="F240" s="589">
        <v>0</v>
      </c>
      <c r="G240" s="588">
        <v>0</v>
      </c>
      <c r="H240" s="588">
        <v>0</v>
      </c>
      <c r="I240" s="589">
        <v>0</v>
      </c>
      <c r="J240" s="588">
        <v>0</v>
      </c>
      <c r="K240" s="588">
        <v>0</v>
      </c>
      <c r="L240" s="585">
        <v>0</v>
      </c>
    </row>
    <row r="241" spans="1:12">
      <c r="A241" s="910"/>
      <c r="B241" s="910"/>
      <c r="C241" s="587" t="s">
        <v>2729</v>
      </c>
      <c r="D241" s="588">
        <v>0</v>
      </c>
      <c r="E241" s="588">
        <v>0</v>
      </c>
      <c r="F241" s="589">
        <v>0</v>
      </c>
      <c r="G241" s="588">
        <v>0</v>
      </c>
      <c r="H241" s="588">
        <v>0</v>
      </c>
      <c r="I241" s="589">
        <v>0</v>
      </c>
      <c r="J241" s="588">
        <v>0</v>
      </c>
      <c r="K241" s="588">
        <v>0</v>
      </c>
      <c r="L241" s="585">
        <v>0</v>
      </c>
    </row>
    <row r="242" spans="1:12">
      <c r="A242" s="910"/>
      <c r="B242" s="910"/>
      <c r="C242" s="587" t="s">
        <v>2671</v>
      </c>
      <c r="D242" s="588">
        <v>0</v>
      </c>
      <c r="E242" s="588">
        <v>0</v>
      </c>
      <c r="F242" s="589">
        <v>0</v>
      </c>
      <c r="G242" s="588">
        <v>0</v>
      </c>
      <c r="H242" s="588">
        <v>0</v>
      </c>
      <c r="I242" s="589">
        <v>0</v>
      </c>
      <c r="J242" s="588">
        <v>0</v>
      </c>
      <c r="K242" s="588">
        <v>0</v>
      </c>
      <c r="L242" s="585">
        <v>0</v>
      </c>
    </row>
    <row r="243" spans="1:12">
      <c r="A243" s="910"/>
      <c r="B243" s="910"/>
      <c r="C243" s="587" t="s">
        <v>2730</v>
      </c>
      <c r="D243" s="588">
        <v>0</v>
      </c>
      <c r="E243" s="588">
        <v>0</v>
      </c>
      <c r="F243" s="589">
        <v>0</v>
      </c>
      <c r="G243" s="588">
        <v>0</v>
      </c>
      <c r="H243" s="588">
        <v>0</v>
      </c>
      <c r="I243" s="589">
        <v>0</v>
      </c>
      <c r="J243" s="588">
        <v>0</v>
      </c>
      <c r="K243" s="588">
        <v>0</v>
      </c>
      <c r="L243" s="585">
        <v>0</v>
      </c>
    </row>
    <row r="244" spans="1:12">
      <c r="A244" s="910"/>
      <c r="B244" s="910"/>
      <c r="C244" s="590"/>
      <c r="D244" s="589">
        <v>0</v>
      </c>
      <c r="E244" s="589">
        <v>0</v>
      </c>
      <c r="F244" s="589">
        <v>0</v>
      </c>
      <c r="G244" s="589">
        <v>0</v>
      </c>
      <c r="H244" s="589">
        <v>0</v>
      </c>
      <c r="I244" s="589">
        <v>0</v>
      </c>
      <c r="J244" s="589">
        <v>0</v>
      </c>
      <c r="K244" s="589">
        <v>0</v>
      </c>
      <c r="L244" s="585">
        <v>0</v>
      </c>
    </row>
    <row r="245" spans="1:12">
      <c r="A245" s="591" t="s">
        <v>452</v>
      </c>
      <c r="B245" s="590"/>
      <c r="C245" s="590"/>
      <c r="D245" s="589">
        <v>0</v>
      </c>
      <c r="E245" s="589">
        <v>0</v>
      </c>
      <c r="F245" s="589">
        <v>0</v>
      </c>
      <c r="G245" s="589">
        <v>0</v>
      </c>
      <c r="H245" s="589">
        <v>0</v>
      </c>
      <c r="I245" s="589">
        <v>0</v>
      </c>
      <c r="J245" s="589">
        <v>0</v>
      </c>
      <c r="K245" s="589">
        <v>0</v>
      </c>
      <c r="L245" s="585">
        <v>0</v>
      </c>
    </row>
  </sheetData>
  <mergeCells count="17">
    <mergeCell ref="A69:A70"/>
    <mergeCell ref="B69:B70"/>
    <mergeCell ref="A71:A96"/>
    <mergeCell ref="B71:B96"/>
    <mergeCell ref="A97:A244"/>
    <mergeCell ref="B97:B170"/>
    <mergeCell ref="B171:B244"/>
    <mergeCell ref="J5:K5"/>
    <mergeCell ref="L5:L6"/>
    <mergeCell ref="A7:A68"/>
    <mergeCell ref="B7:B37"/>
    <mergeCell ref="B38:B68"/>
    <mergeCell ref="A5:C6"/>
    <mergeCell ref="D5:E5"/>
    <mergeCell ref="F5:F6"/>
    <mergeCell ref="G5:H5"/>
    <mergeCell ref="I5:I6"/>
  </mergeCells>
  <pageMargins left="0.7" right="0.7" top="0.75" bottom="0.75" header="0.511811023622047" footer="0.511811023622047"/>
  <pageSetup paperSize="9" orientation="portrait" horizontalDpi="300" verticalDpi="300"/>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00B050"/>
  </sheetPr>
  <dimension ref="A1:K136"/>
  <sheetViews>
    <sheetView zoomScale="90" zoomScaleNormal="90" workbookViewId="0">
      <selection activeCell="B1" sqref="B1"/>
    </sheetView>
  </sheetViews>
  <sheetFormatPr baseColWidth="10" defaultColWidth="11.42578125" defaultRowHeight="15"/>
  <cols>
    <col min="1" max="1" width="26.5703125" style="507" customWidth="1"/>
    <col min="2" max="2" width="27.28515625" style="507" customWidth="1"/>
    <col min="3" max="10" width="14" style="507" customWidth="1"/>
    <col min="11" max="16384" width="11.42578125" style="507"/>
  </cols>
  <sheetData>
    <row r="1" spans="1:11" s="20" customFormat="1" ht="74.650000000000006" customHeight="1"/>
    <row r="2" spans="1:11" ht="15.75">
      <c r="A2" s="512" t="s">
        <v>83</v>
      </c>
      <c r="B2" s="592"/>
      <c r="C2" s="592"/>
      <c r="D2" s="592"/>
      <c r="E2" s="592"/>
    </row>
    <row r="3" spans="1:11">
      <c r="A3" s="510"/>
      <c r="B3" s="592"/>
      <c r="C3" s="592"/>
      <c r="D3" s="592"/>
      <c r="E3" s="592"/>
    </row>
    <row r="4" spans="1:11">
      <c r="A4" s="514" t="s">
        <v>84</v>
      </c>
      <c r="B4" s="592"/>
      <c r="C4" s="592"/>
      <c r="D4" s="592"/>
      <c r="E4" s="592"/>
    </row>
    <row r="5" spans="1:11">
      <c r="A5" s="592"/>
      <c r="B5" s="592"/>
      <c r="C5" s="592"/>
      <c r="D5" s="592"/>
      <c r="E5" s="592"/>
    </row>
    <row r="6" spans="1:11">
      <c r="A6" s="20"/>
      <c r="B6" s="20"/>
      <c r="C6" s="20"/>
      <c r="D6" s="20"/>
      <c r="E6" s="20"/>
    </row>
    <row r="7" spans="1:11" ht="24">
      <c r="A7" s="515"/>
      <c r="B7" s="515"/>
      <c r="C7" s="516" t="s">
        <v>2517</v>
      </c>
      <c r="D7" s="516" t="s">
        <v>2518</v>
      </c>
      <c r="E7" s="516" t="s">
        <v>1422</v>
      </c>
      <c r="F7" s="518"/>
      <c r="G7" s="518"/>
      <c r="H7" s="518"/>
      <c r="I7" s="518"/>
      <c r="J7" s="518"/>
      <c r="K7" s="518"/>
    </row>
    <row r="8" spans="1:11" ht="15" customHeight="1">
      <c r="A8" s="897" t="s">
        <v>2665</v>
      </c>
      <c r="B8" s="519" t="s">
        <v>2812</v>
      </c>
      <c r="C8" s="531">
        <v>38758</v>
      </c>
      <c r="D8" s="531">
        <v>0</v>
      </c>
      <c r="E8" s="532">
        <f t="shared" ref="E8:E15" si="0">SUM(C8:D8)</f>
        <v>38758</v>
      </c>
      <c r="F8" s="518"/>
      <c r="G8" s="518"/>
      <c r="H8" s="518"/>
      <c r="I8" s="518"/>
      <c r="J8" s="518"/>
      <c r="K8" s="518"/>
    </row>
    <row r="9" spans="1:11" ht="15" customHeight="1">
      <c r="A9" s="897"/>
      <c r="B9" s="519" t="s">
        <v>2813</v>
      </c>
      <c r="C9" s="531">
        <v>322891</v>
      </c>
      <c r="D9" s="531">
        <v>0</v>
      </c>
      <c r="E9" s="532">
        <f t="shared" si="0"/>
        <v>322891</v>
      </c>
      <c r="F9" s="518"/>
      <c r="G9" s="518"/>
      <c r="H9" s="518"/>
      <c r="I9" s="518"/>
      <c r="J9" s="518"/>
      <c r="K9" s="518"/>
    </row>
    <row r="10" spans="1:11">
      <c r="A10" s="897"/>
      <c r="B10" s="526" t="s">
        <v>452</v>
      </c>
      <c r="C10" s="536">
        <f>SUM(C8:C9)</f>
        <v>361649</v>
      </c>
      <c r="D10" s="536">
        <f>SUM(D8:D9)</f>
        <v>0</v>
      </c>
      <c r="E10" s="536">
        <f t="shared" si="0"/>
        <v>361649</v>
      </c>
      <c r="F10" s="518"/>
      <c r="G10" s="518"/>
      <c r="H10" s="518"/>
      <c r="I10" s="518"/>
      <c r="J10" s="518"/>
      <c r="K10" s="518"/>
    </row>
    <row r="11" spans="1:11" ht="15" customHeight="1">
      <c r="A11" s="897" t="s">
        <v>2666</v>
      </c>
      <c r="B11" s="519" t="s">
        <v>2812</v>
      </c>
      <c r="C11" s="531">
        <v>9424</v>
      </c>
      <c r="D11" s="531">
        <v>0</v>
      </c>
      <c r="E11" s="532">
        <f t="shared" si="0"/>
        <v>9424</v>
      </c>
      <c r="F11" s="518"/>
      <c r="G11" s="518"/>
      <c r="H11" s="518"/>
      <c r="I11" s="518"/>
      <c r="J11" s="518"/>
      <c r="K11" s="518"/>
    </row>
    <row r="12" spans="1:11" ht="15" customHeight="1">
      <c r="A12" s="897"/>
      <c r="B12" s="519" t="s">
        <v>2813</v>
      </c>
      <c r="C12" s="531">
        <v>216403</v>
      </c>
      <c r="D12" s="531">
        <v>0</v>
      </c>
      <c r="E12" s="532">
        <f t="shared" si="0"/>
        <v>216403</v>
      </c>
      <c r="F12" s="518"/>
      <c r="G12" s="518"/>
      <c r="H12" s="518"/>
      <c r="I12" s="518"/>
      <c r="J12" s="518"/>
      <c r="K12" s="518"/>
    </row>
    <row r="13" spans="1:11">
      <c r="A13" s="897"/>
      <c r="B13" s="526" t="s">
        <v>452</v>
      </c>
      <c r="C13" s="536">
        <f>SUM(C11:C12)</f>
        <v>225827</v>
      </c>
      <c r="D13" s="536">
        <f>SUM(D11:D12)</f>
        <v>0</v>
      </c>
      <c r="E13" s="536">
        <f t="shared" si="0"/>
        <v>225827</v>
      </c>
      <c r="F13" s="518"/>
      <c r="G13" s="518"/>
      <c r="H13" s="518"/>
      <c r="I13" s="518"/>
      <c r="J13" s="518"/>
      <c r="K13" s="518"/>
    </row>
    <row r="14" spans="1:11" ht="15" customHeight="1">
      <c r="A14" s="897" t="s">
        <v>2814</v>
      </c>
      <c r="B14" s="519" t="s">
        <v>2812</v>
      </c>
      <c r="C14" s="531">
        <v>48183</v>
      </c>
      <c r="D14" s="531">
        <v>0</v>
      </c>
      <c r="E14" s="532">
        <f t="shared" si="0"/>
        <v>48183</v>
      </c>
      <c r="F14" s="518"/>
      <c r="G14" s="518"/>
      <c r="H14" s="518"/>
      <c r="I14" s="518"/>
      <c r="J14" s="518"/>
      <c r="K14" s="518"/>
    </row>
    <row r="15" spans="1:11" ht="14.25" customHeight="1">
      <c r="A15" s="897"/>
      <c r="B15" s="519" t="s">
        <v>2813</v>
      </c>
      <c r="C15" s="531">
        <v>539293</v>
      </c>
      <c r="D15" s="531">
        <v>0</v>
      </c>
      <c r="E15" s="532">
        <f t="shared" si="0"/>
        <v>539293</v>
      </c>
      <c r="F15" s="518"/>
      <c r="G15" s="518"/>
      <c r="H15" s="518"/>
      <c r="I15" s="518"/>
      <c r="J15" s="518"/>
      <c r="K15" s="518"/>
    </row>
    <row r="16" spans="1:11">
      <c r="A16" s="897"/>
      <c r="B16" s="526" t="s">
        <v>452</v>
      </c>
      <c r="C16" s="536">
        <f>SUM(C14:C15)</f>
        <v>587476</v>
      </c>
      <c r="D16" s="536">
        <f>SUM(D14:D15)</f>
        <v>0</v>
      </c>
      <c r="E16" s="536">
        <f>SUM(E14:E15)</f>
        <v>587476</v>
      </c>
      <c r="F16" s="518"/>
      <c r="G16" s="518"/>
      <c r="H16" s="518"/>
      <c r="I16" s="518"/>
      <c r="J16" s="518"/>
      <c r="K16" s="518"/>
    </row>
    <row r="17" spans="1:11">
      <c r="B17" s="518"/>
      <c r="C17" s="518"/>
      <c r="D17" s="518"/>
      <c r="E17" s="518"/>
      <c r="F17" s="518"/>
      <c r="G17" s="518"/>
      <c r="H17" s="518"/>
      <c r="I17" s="518"/>
      <c r="J17" s="518"/>
      <c r="K17" s="518"/>
    </row>
    <row r="18" spans="1:11">
      <c r="A18" s="518"/>
      <c r="B18" s="518"/>
      <c r="C18" s="518"/>
      <c r="D18" s="518"/>
      <c r="E18" s="518"/>
      <c r="F18" s="518"/>
      <c r="G18" s="518"/>
      <c r="H18" s="518"/>
      <c r="I18" s="518"/>
      <c r="J18" s="518"/>
      <c r="K18" s="518"/>
    </row>
    <row r="19" spans="1:11">
      <c r="A19" s="518"/>
      <c r="B19" s="518"/>
      <c r="C19" s="518"/>
      <c r="D19" s="518"/>
      <c r="E19" s="518"/>
      <c r="F19" s="518"/>
      <c r="G19" s="518"/>
      <c r="H19" s="518"/>
      <c r="I19" s="518"/>
      <c r="J19" s="518"/>
      <c r="K19" s="518"/>
    </row>
    <row r="20" spans="1:11">
      <c r="A20" s="518"/>
      <c r="B20" s="518"/>
      <c r="C20" s="518"/>
      <c r="D20" s="518"/>
      <c r="E20" s="518"/>
      <c r="F20" s="518"/>
      <c r="G20" s="518"/>
      <c r="H20" s="518"/>
      <c r="I20" s="518"/>
      <c r="J20" s="518"/>
      <c r="K20" s="518"/>
    </row>
    <row r="21" spans="1:11">
      <c r="A21" s="518"/>
      <c r="B21" s="518"/>
      <c r="C21" s="518"/>
      <c r="D21" s="518"/>
      <c r="E21" s="518"/>
      <c r="F21" s="518"/>
      <c r="G21" s="518"/>
      <c r="H21" s="518"/>
      <c r="I21" s="518"/>
      <c r="J21" s="518"/>
      <c r="K21" s="518"/>
    </row>
    <row r="22" spans="1:11">
      <c r="B22" s="518"/>
      <c r="C22" s="518"/>
      <c r="D22" s="518"/>
      <c r="E22" s="518"/>
      <c r="F22" s="518"/>
      <c r="G22" s="518"/>
      <c r="H22" s="518"/>
      <c r="I22" s="518"/>
      <c r="J22" s="518"/>
      <c r="K22" s="518"/>
    </row>
    <row r="23" spans="1:11">
      <c r="B23" s="518"/>
      <c r="C23" s="518"/>
      <c r="D23" s="518"/>
      <c r="E23" s="518"/>
      <c r="F23" s="518"/>
      <c r="G23" s="518"/>
      <c r="H23" s="518"/>
      <c r="I23" s="518"/>
      <c r="J23" s="518"/>
      <c r="K23" s="518"/>
    </row>
    <row r="24" spans="1:11">
      <c r="B24" s="518"/>
      <c r="C24" s="518"/>
      <c r="D24" s="518"/>
      <c r="E24" s="518"/>
      <c r="F24" s="518"/>
      <c r="G24" s="518"/>
      <c r="H24" s="518"/>
      <c r="I24" s="518"/>
      <c r="J24" s="518"/>
      <c r="K24" s="518"/>
    </row>
    <row r="25" spans="1:11">
      <c r="B25" s="518"/>
      <c r="C25" s="518"/>
      <c r="D25" s="518"/>
      <c r="E25" s="518"/>
      <c r="F25" s="518"/>
      <c r="G25" s="518"/>
      <c r="H25" s="518"/>
      <c r="I25" s="518"/>
      <c r="J25" s="518"/>
      <c r="K25" s="518"/>
    </row>
    <row r="26" spans="1:11">
      <c r="B26" s="518"/>
      <c r="C26" s="518"/>
      <c r="D26" s="518"/>
      <c r="E26" s="518"/>
      <c r="F26" s="518"/>
      <c r="G26" s="518"/>
      <c r="H26" s="518"/>
      <c r="I26" s="518"/>
      <c r="J26" s="518"/>
      <c r="K26" s="518"/>
    </row>
    <row r="27" spans="1:11">
      <c r="B27" s="518"/>
      <c r="C27" s="518"/>
      <c r="D27" s="518"/>
      <c r="E27" s="518"/>
      <c r="F27" s="518"/>
      <c r="G27" s="518"/>
      <c r="H27" s="518"/>
      <c r="I27" s="518"/>
      <c r="J27" s="518"/>
      <c r="K27" s="518"/>
    </row>
    <row r="28" spans="1:11">
      <c r="B28" s="518"/>
      <c r="C28" s="518"/>
      <c r="D28" s="518"/>
      <c r="E28" s="518"/>
      <c r="F28" s="518"/>
      <c r="G28" s="518"/>
      <c r="H28" s="518"/>
      <c r="I28" s="518"/>
      <c r="J28" s="518"/>
      <c r="K28" s="518"/>
    </row>
    <row r="29" spans="1:11">
      <c r="B29" s="518"/>
      <c r="C29" s="518"/>
      <c r="D29" s="518"/>
      <c r="E29" s="518"/>
      <c r="F29" s="518"/>
      <c r="G29" s="518"/>
      <c r="H29" s="518"/>
      <c r="I29" s="518"/>
      <c r="J29" s="518"/>
      <c r="K29" s="518"/>
    </row>
    <row r="30" spans="1:11">
      <c r="B30" s="518"/>
      <c r="C30" s="518"/>
      <c r="D30" s="518"/>
      <c r="E30" s="518"/>
      <c r="F30" s="518"/>
      <c r="G30" s="518"/>
      <c r="H30" s="518"/>
      <c r="I30" s="518"/>
      <c r="J30" s="518"/>
      <c r="K30" s="518"/>
    </row>
    <row r="31" spans="1:11">
      <c r="B31" s="518"/>
      <c r="C31" s="518"/>
      <c r="D31" s="518"/>
      <c r="E31" s="518"/>
      <c r="F31" s="518"/>
      <c r="G31" s="518"/>
      <c r="H31" s="518"/>
      <c r="I31" s="518"/>
      <c r="J31" s="518"/>
      <c r="K31" s="518"/>
    </row>
    <row r="32" spans="1:11">
      <c r="B32" s="518"/>
      <c r="C32" s="518"/>
      <c r="D32" s="518"/>
      <c r="E32" s="518"/>
      <c r="F32" s="518"/>
      <c r="G32" s="518"/>
      <c r="H32" s="518"/>
      <c r="I32" s="518"/>
      <c r="J32" s="518"/>
      <c r="K32" s="518"/>
    </row>
    <row r="33" spans="2:11">
      <c r="B33" s="518"/>
      <c r="C33" s="518"/>
      <c r="D33" s="518"/>
      <c r="E33" s="518"/>
      <c r="F33" s="518"/>
      <c r="G33" s="518"/>
      <c r="H33" s="518"/>
      <c r="I33" s="518"/>
      <c r="J33" s="518"/>
      <c r="K33" s="518"/>
    </row>
    <row r="34" spans="2:11">
      <c r="B34" s="518"/>
      <c r="C34" s="518"/>
      <c r="D34" s="518"/>
      <c r="E34" s="518"/>
      <c r="F34" s="518"/>
      <c r="G34" s="518"/>
      <c r="H34" s="518"/>
      <c r="I34" s="518"/>
      <c r="J34" s="518"/>
      <c r="K34" s="518"/>
    </row>
    <row r="35" spans="2:11">
      <c r="B35" s="518"/>
      <c r="C35" s="518"/>
      <c r="D35" s="518"/>
      <c r="E35" s="518"/>
      <c r="F35" s="518"/>
      <c r="G35" s="518"/>
      <c r="H35" s="518"/>
      <c r="I35" s="518"/>
      <c r="J35" s="518"/>
      <c r="K35" s="518"/>
    </row>
    <row r="36" spans="2:11">
      <c r="B36" s="518"/>
      <c r="C36" s="518"/>
      <c r="D36" s="518"/>
      <c r="E36" s="518"/>
      <c r="F36" s="518"/>
      <c r="G36" s="518"/>
      <c r="H36" s="518"/>
      <c r="I36" s="518"/>
      <c r="J36" s="518"/>
      <c r="K36" s="518"/>
    </row>
    <row r="37" spans="2:11">
      <c r="B37" s="518"/>
      <c r="C37" s="518"/>
      <c r="D37" s="518"/>
      <c r="E37" s="518"/>
      <c r="F37" s="518"/>
      <c r="G37" s="518"/>
      <c r="H37" s="518"/>
      <c r="I37" s="518"/>
      <c r="J37" s="518"/>
      <c r="K37" s="518"/>
    </row>
    <row r="38" spans="2:11">
      <c r="B38" s="518"/>
      <c r="C38" s="518"/>
      <c r="D38" s="518"/>
      <c r="E38" s="518"/>
      <c r="F38" s="518"/>
      <c r="G38" s="518"/>
      <c r="H38" s="518"/>
      <c r="I38" s="518"/>
      <c r="J38" s="518"/>
      <c r="K38" s="518"/>
    </row>
    <row r="39" spans="2:11">
      <c r="B39" s="518"/>
      <c r="C39" s="518"/>
      <c r="D39" s="518"/>
      <c r="E39" s="518"/>
      <c r="F39" s="518"/>
      <c r="G39" s="518"/>
      <c r="H39" s="518"/>
      <c r="I39" s="518"/>
      <c r="J39" s="518"/>
      <c r="K39" s="518"/>
    </row>
    <row r="40" spans="2:11">
      <c r="B40" s="518"/>
      <c r="C40" s="518"/>
      <c r="D40" s="518"/>
      <c r="E40" s="518"/>
      <c r="F40" s="518"/>
      <c r="G40" s="518"/>
      <c r="H40" s="518"/>
      <c r="I40" s="518"/>
      <c r="J40" s="518"/>
      <c r="K40" s="518"/>
    </row>
    <row r="41" spans="2:11">
      <c r="B41" s="518"/>
      <c r="C41" s="518"/>
      <c r="D41" s="518"/>
      <c r="E41" s="518"/>
      <c r="F41" s="518"/>
      <c r="G41" s="518"/>
      <c r="H41" s="518"/>
      <c r="I41" s="518"/>
      <c r="J41" s="518"/>
      <c r="K41" s="518"/>
    </row>
    <row r="42" spans="2:11">
      <c r="B42" s="518"/>
      <c r="C42" s="518"/>
      <c r="D42" s="518"/>
      <c r="E42" s="518"/>
      <c r="F42" s="518"/>
      <c r="G42" s="518"/>
      <c r="H42" s="518"/>
      <c r="I42" s="518"/>
      <c r="J42" s="518"/>
      <c r="K42" s="518"/>
    </row>
    <row r="43" spans="2:11">
      <c r="B43" s="518"/>
      <c r="C43" s="518"/>
      <c r="D43" s="518"/>
      <c r="E43" s="518"/>
      <c r="F43" s="518"/>
      <c r="G43" s="518"/>
      <c r="H43" s="518"/>
      <c r="I43" s="518"/>
      <c r="J43" s="518"/>
      <c r="K43" s="518"/>
    </row>
    <row r="44" spans="2:11">
      <c r="B44" s="518"/>
      <c r="C44" s="518"/>
      <c r="D44" s="518"/>
      <c r="E44" s="518"/>
      <c r="F44" s="518"/>
      <c r="G44" s="518"/>
      <c r="H44" s="518"/>
      <c r="I44" s="518"/>
      <c r="J44" s="518"/>
      <c r="K44" s="518"/>
    </row>
    <row r="45" spans="2:11">
      <c r="B45" s="518"/>
      <c r="C45" s="518"/>
      <c r="D45" s="518"/>
      <c r="E45" s="518"/>
      <c r="F45" s="518"/>
      <c r="G45" s="518"/>
      <c r="H45" s="518"/>
      <c r="I45" s="518"/>
      <c r="J45" s="518"/>
      <c r="K45" s="518"/>
    </row>
    <row r="46" spans="2:11">
      <c r="B46" s="518"/>
      <c r="C46" s="518"/>
      <c r="D46" s="518"/>
      <c r="E46" s="518"/>
      <c r="F46" s="518"/>
      <c r="G46" s="518"/>
      <c r="H46" s="518"/>
      <c r="I46" s="518"/>
      <c r="J46" s="518"/>
      <c r="K46" s="518"/>
    </row>
    <row r="47" spans="2:11">
      <c r="B47" s="518"/>
      <c r="C47" s="518"/>
      <c r="D47" s="518"/>
      <c r="E47" s="518"/>
      <c r="F47" s="518"/>
      <c r="G47" s="518"/>
      <c r="H47" s="518"/>
      <c r="I47" s="518"/>
      <c r="J47" s="518"/>
      <c r="K47" s="518"/>
    </row>
    <row r="48" spans="2:11">
      <c r="B48" s="518"/>
      <c r="C48" s="518"/>
      <c r="D48" s="518"/>
      <c r="E48" s="518"/>
      <c r="F48" s="518"/>
      <c r="G48" s="518"/>
      <c r="H48" s="518"/>
      <c r="I48" s="518"/>
      <c r="J48" s="518"/>
      <c r="K48" s="518"/>
    </row>
    <row r="49" spans="2:11">
      <c r="B49" s="518"/>
      <c r="C49" s="518"/>
      <c r="D49" s="518"/>
      <c r="E49" s="518"/>
      <c r="F49" s="518"/>
      <c r="G49" s="518"/>
      <c r="H49" s="518"/>
      <c r="I49" s="518"/>
      <c r="J49" s="518"/>
      <c r="K49" s="518"/>
    </row>
    <row r="50" spans="2:11">
      <c r="B50" s="518"/>
      <c r="C50" s="518"/>
      <c r="D50" s="518"/>
      <c r="E50" s="518"/>
      <c r="F50" s="518"/>
      <c r="G50" s="518"/>
      <c r="H50" s="518"/>
      <c r="I50" s="518"/>
      <c r="J50" s="518"/>
      <c r="K50" s="518"/>
    </row>
    <row r="51" spans="2:11">
      <c r="B51" s="518"/>
      <c r="C51" s="518"/>
      <c r="D51" s="518"/>
      <c r="E51" s="518"/>
      <c r="F51" s="518"/>
      <c r="G51" s="518"/>
      <c r="H51" s="518"/>
      <c r="I51" s="518"/>
      <c r="J51" s="518"/>
      <c r="K51" s="518"/>
    </row>
    <row r="52" spans="2:11">
      <c r="B52" s="518"/>
      <c r="C52" s="518"/>
      <c r="D52" s="518"/>
      <c r="E52" s="518"/>
      <c r="F52" s="518"/>
      <c r="G52" s="518"/>
      <c r="H52" s="518"/>
      <c r="I52" s="518"/>
      <c r="J52" s="518"/>
      <c r="K52" s="518"/>
    </row>
    <row r="53" spans="2:11">
      <c r="B53" s="518"/>
      <c r="C53" s="518"/>
      <c r="D53" s="518"/>
      <c r="E53" s="518"/>
      <c r="F53" s="518"/>
      <c r="G53" s="518"/>
      <c r="H53" s="518"/>
      <c r="I53" s="518"/>
      <c r="J53" s="518"/>
      <c r="K53" s="518"/>
    </row>
    <row r="54" spans="2:11">
      <c r="B54" s="518"/>
      <c r="C54" s="518"/>
      <c r="D54" s="518"/>
      <c r="E54" s="518"/>
      <c r="F54" s="518"/>
      <c r="G54" s="518"/>
      <c r="H54" s="518"/>
      <c r="I54" s="518"/>
      <c r="J54" s="518"/>
      <c r="K54" s="518"/>
    </row>
    <row r="55" spans="2:11">
      <c r="B55" s="518"/>
      <c r="C55" s="518"/>
      <c r="D55" s="518"/>
      <c r="E55" s="518"/>
      <c r="F55" s="518"/>
      <c r="G55" s="518"/>
      <c r="H55" s="518"/>
      <c r="I55" s="518"/>
      <c r="J55" s="518"/>
      <c r="K55" s="518"/>
    </row>
    <row r="56" spans="2:11">
      <c r="B56" s="518"/>
      <c r="C56" s="518"/>
      <c r="D56" s="518"/>
      <c r="E56" s="518"/>
      <c r="F56" s="518"/>
      <c r="G56" s="518"/>
      <c r="H56" s="518"/>
      <c r="I56" s="518"/>
      <c r="J56" s="518"/>
      <c r="K56" s="518"/>
    </row>
    <row r="57" spans="2:11">
      <c r="B57" s="518"/>
      <c r="C57" s="518"/>
      <c r="D57" s="518"/>
      <c r="E57" s="518"/>
      <c r="F57" s="518"/>
      <c r="G57" s="518"/>
      <c r="H57" s="518"/>
      <c r="I57" s="518"/>
      <c r="J57" s="518"/>
      <c r="K57" s="518"/>
    </row>
    <row r="58" spans="2:11">
      <c r="B58" s="518"/>
      <c r="C58" s="518"/>
      <c r="D58" s="518"/>
      <c r="E58" s="518"/>
      <c r="F58" s="518"/>
      <c r="G58" s="518"/>
      <c r="H58" s="518"/>
      <c r="I58" s="518"/>
      <c r="J58" s="518"/>
      <c r="K58" s="518"/>
    </row>
    <row r="59" spans="2:11">
      <c r="B59" s="518"/>
      <c r="C59" s="518"/>
      <c r="D59" s="518"/>
      <c r="E59" s="518"/>
      <c r="F59" s="518"/>
      <c r="G59" s="518"/>
      <c r="H59" s="518"/>
      <c r="I59" s="518"/>
      <c r="J59" s="518"/>
      <c r="K59" s="518"/>
    </row>
    <row r="60" spans="2:11">
      <c r="B60" s="518"/>
      <c r="C60" s="518"/>
      <c r="D60" s="518"/>
      <c r="E60" s="518"/>
      <c r="F60" s="518"/>
      <c r="G60" s="518"/>
      <c r="H60" s="518"/>
      <c r="I60" s="518"/>
      <c r="J60" s="518"/>
      <c r="K60" s="518"/>
    </row>
    <row r="61" spans="2:11">
      <c r="B61" s="518"/>
      <c r="C61" s="518"/>
      <c r="D61" s="518"/>
      <c r="E61" s="518"/>
      <c r="F61" s="518"/>
      <c r="G61" s="518"/>
      <c r="H61" s="518"/>
      <c r="I61" s="518"/>
      <c r="J61" s="518"/>
      <c r="K61" s="518"/>
    </row>
    <row r="62" spans="2:11">
      <c r="B62" s="518"/>
      <c r="C62" s="518"/>
      <c r="D62" s="518"/>
      <c r="E62" s="518"/>
      <c r="F62" s="518"/>
      <c r="G62" s="518"/>
      <c r="H62" s="518"/>
      <c r="I62" s="518"/>
      <c r="J62" s="518"/>
      <c r="K62" s="518"/>
    </row>
    <row r="63" spans="2:11">
      <c r="B63" s="518"/>
      <c r="C63" s="518"/>
      <c r="D63" s="518"/>
      <c r="E63" s="518"/>
      <c r="F63" s="518"/>
      <c r="G63" s="518"/>
      <c r="H63" s="518"/>
      <c r="I63" s="518"/>
      <c r="J63" s="518"/>
      <c r="K63" s="518"/>
    </row>
    <row r="64" spans="2:11">
      <c r="B64" s="518"/>
      <c r="C64" s="518"/>
      <c r="D64" s="518"/>
      <c r="E64" s="518"/>
      <c r="F64" s="518"/>
      <c r="G64" s="518"/>
      <c r="H64" s="518"/>
      <c r="I64" s="518"/>
      <c r="J64" s="518"/>
      <c r="K64" s="518"/>
    </row>
    <row r="65" spans="2:11">
      <c r="B65" s="518"/>
      <c r="C65" s="518"/>
      <c r="D65" s="518"/>
      <c r="E65" s="518"/>
      <c r="F65" s="518"/>
      <c r="G65" s="518"/>
      <c r="H65" s="518"/>
      <c r="I65" s="518"/>
      <c r="J65" s="518"/>
      <c r="K65" s="518"/>
    </row>
    <row r="66" spans="2:11">
      <c r="B66" s="518"/>
      <c r="C66" s="518"/>
      <c r="D66" s="518"/>
      <c r="E66" s="518"/>
      <c r="F66" s="518"/>
      <c r="G66" s="518"/>
      <c r="H66" s="518"/>
      <c r="I66" s="518"/>
      <c r="J66" s="518"/>
      <c r="K66" s="518"/>
    </row>
    <row r="67" spans="2:11">
      <c r="B67" s="518"/>
      <c r="C67" s="518"/>
      <c r="D67" s="518"/>
      <c r="E67" s="518"/>
      <c r="F67" s="518"/>
      <c r="G67" s="518"/>
      <c r="H67" s="518"/>
      <c r="I67" s="518"/>
      <c r="J67" s="518"/>
      <c r="K67" s="518"/>
    </row>
    <row r="68" spans="2:11">
      <c r="B68" s="518"/>
      <c r="C68" s="518"/>
      <c r="D68" s="518"/>
      <c r="E68" s="518"/>
      <c r="F68" s="518"/>
      <c r="G68" s="518"/>
      <c r="H68" s="518"/>
      <c r="I68" s="518"/>
      <c r="J68" s="518"/>
      <c r="K68" s="518"/>
    </row>
    <row r="69" spans="2:11">
      <c r="B69" s="518"/>
      <c r="C69" s="518"/>
      <c r="D69" s="518"/>
      <c r="E69" s="518"/>
      <c r="F69" s="518"/>
      <c r="G69" s="518"/>
      <c r="H69" s="518"/>
      <c r="I69" s="518"/>
      <c r="J69" s="518"/>
      <c r="K69" s="518"/>
    </row>
    <row r="70" spans="2:11">
      <c r="B70" s="518"/>
      <c r="C70" s="518"/>
      <c r="D70" s="518"/>
      <c r="E70" s="518"/>
      <c r="F70" s="518"/>
      <c r="G70" s="518"/>
      <c r="H70" s="518"/>
      <c r="I70" s="518"/>
      <c r="J70" s="518"/>
      <c r="K70" s="518"/>
    </row>
    <row r="71" spans="2:11">
      <c r="B71" s="518"/>
      <c r="C71" s="518"/>
      <c r="D71" s="518"/>
      <c r="E71" s="518"/>
      <c r="F71" s="518"/>
      <c r="G71" s="518"/>
      <c r="H71" s="518"/>
      <c r="I71" s="518"/>
      <c r="J71" s="518"/>
      <c r="K71" s="518"/>
    </row>
    <row r="72" spans="2:11">
      <c r="B72" s="518"/>
      <c r="C72" s="518"/>
      <c r="D72" s="518"/>
      <c r="E72" s="518"/>
      <c r="F72" s="518"/>
      <c r="G72" s="518"/>
      <c r="H72" s="518"/>
      <c r="I72" s="518"/>
      <c r="J72" s="518"/>
      <c r="K72" s="518"/>
    </row>
    <row r="73" spans="2:11">
      <c r="B73" s="518"/>
      <c r="C73" s="518"/>
      <c r="D73" s="518"/>
      <c r="E73" s="518"/>
      <c r="F73" s="518"/>
      <c r="G73" s="518"/>
      <c r="H73" s="518"/>
      <c r="I73" s="518"/>
      <c r="J73" s="518"/>
      <c r="K73" s="518"/>
    </row>
    <row r="74" spans="2:11">
      <c r="B74" s="518"/>
      <c r="C74" s="518"/>
      <c r="D74" s="518"/>
      <c r="E74" s="518"/>
      <c r="F74" s="518"/>
      <c r="G74" s="518"/>
      <c r="H74" s="518"/>
      <c r="I74" s="518"/>
      <c r="J74" s="518"/>
      <c r="K74" s="518"/>
    </row>
    <row r="75" spans="2:11">
      <c r="B75" s="518"/>
      <c r="C75" s="518"/>
      <c r="D75" s="518"/>
      <c r="E75" s="518"/>
      <c r="F75" s="518"/>
      <c r="G75" s="518"/>
      <c r="H75" s="518"/>
      <c r="I75" s="518"/>
      <c r="J75" s="518"/>
      <c r="K75" s="518"/>
    </row>
    <row r="76" spans="2:11">
      <c r="B76" s="518"/>
      <c r="C76" s="518"/>
      <c r="D76" s="518"/>
      <c r="E76" s="518"/>
      <c r="F76" s="518"/>
      <c r="G76" s="518"/>
      <c r="H76" s="518"/>
      <c r="I76" s="518"/>
      <c r="J76" s="518"/>
      <c r="K76" s="518"/>
    </row>
    <row r="77" spans="2:11">
      <c r="B77" s="518"/>
      <c r="C77" s="518"/>
      <c r="D77" s="518"/>
      <c r="E77" s="518"/>
      <c r="F77" s="518"/>
      <c r="G77" s="518"/>
      <c r="H77" s="518"/>
      <c r="I77" s="518"/>
      <c r="J77" s="518"/>
      <c r="K77" s="518"/>
    </row>
    <row r="78" spans="2:11">
      <c r="B78" s="518"/>
      <c r="C78" s="518"/>
      <c r="D78" s="518"/>
      <c r="E78" s="518"/>
      <c r="F78" s="518"/>
      <c r="G78" s="518"/>
      <c r="H78" s="518"/>
      <c r="I78" s="518"/>
      <c r="J78" s="518"/>
      <c r="K78" s="518"/>
    </row>
    <row r="79" spans="2:11">
      <c r="B79" s="518"/>
      <c r="C79" s="518"/>
      <c r="D79" s="518"/>
      <c r="E79" s="518"/>
      <c r="F79" s="518"/>
      <c r="G79" s="518"/>
      <c r="H79" s="518"/>
      <c r="I79" s="518"/>
      <c r="J79" s="518"/>
      <c r="K79" s="518"/>
    </row>
    <row r="80" spans="2:11">
      <c r="B80" s="518"/>
      <c r="C80" s="518"/>
      <c r="D80" s="518"/>
      <c r="E80" s="518"/>
      <c r="F80" s="518"/>
      <c r="G80" s="518"/>
      <c r="H80" s="518"/>
      <c r="I80" s="518"/>
      <c r="J80" s="518"/>
      <c r="K80" s="518"/>
    </row>
    <row r="81" spans="2:11">
      <c r="B81" s="518"/>
      <c r="C81" s="518"/>
      <c r="D81" s="518"/>
      <c r="E81" s="518"/>
      <c r="F81" s="518"/>
      <c r="G81" s="518"/>
      <c r="H81" s="518"/>
      <c r="I81" s="518"/>
      <c r="J81" s="518"/>
      <c r="K81" s="518"/>
    </row>
    <row r="82" spans="2:11">
      <c r="B82" s="518"/>
      <c r="C82" s="518"/>
      <c r="D82" s="518"/>
      <c r="E82" s="518"/>
      <c r="F82" s="518"/>
      <c r="G82" s="518"/>
      <c r="H82" s="518"/>
      <c r="I82" s="518"/>
      <c r="J82" s="518"/>
      <c r="K82" s="518"/>
    </row>
    <row r="83" spans="2:11">
      <c r="B83" s="518"/>
      <c r="C83" s="518"/>
      <c r="D83" s="518"/>
      <c r="E83" s="518"/>
      <c r="F83" s="518"/>
      <c r="G83" s="518"/>
      <c r="H83" s="518"/>
      <c r="I83" s="518"/>
      <c r="J83" s="518"/>
      <c r="K83" s="518"/>
    </row>
    <row r="84" spans="2:11">
      <c r="B84" s="518"/>
      <c r="C84" s="518"/>
      <c r="D84" s="518"/>
      <c r="E84" s="518"/>
      <c r="F84" s="518"/>
      <c r="G84" s="518"/>
      <c r="H84" s="518"/>
      <c r="I84" s="518"/>
      <c r="J84" s="518"/>
      <c r="K84" s="518"/>
    </row>
    <row r="85" spans="2:11">
      <c r="B85" s="518"/>
      <c r="C85" s="518"/>
      <c r="D85" s="518"/>
      <c r="E85" s="518"/>
      <c r="F85" s="518"/>
      <c r="G85" s="518"/>
      <c r="H85" s="518"/>
      <c r="I85" s="518"/>
      <c r="J85" s="518"/>
      <c r="K85" s="518"/>
    </row>
    <row r="86" spans="2:11">
      <c r="B86" s="518"/>
      <c r="C86" s="518"/>
      <c r="D86" s="518"/>
      <c r="E86" s="518"/>
      <c r="F86" s="518"/>
      <c r="G86" s="518"/>
      <c r="H86" s="518"/>
      <c r="I86" s="518"/>
      <c r="J86" s="518"/>
      <c r="K86" s="518"/>
    </row>
    <row r="87" spans="2:11">
      <c r="B87" s="518"/>
      <c r="C87" s="518"/>
      <c r="D87" s="518"/>
      <c r="E87" s="518"/>
      <c r="F87" s="518"/>
      <c r="G87" s="518"/>
      <c r="H87" s="518"/>
      <c r="I87" s="518"/>
      <c r="J87" s="518"/>
      <c r="K87" s="518"/>
    </row>
    <row r="88" spans="2:11">
      <c r="B88" s="518"/>
      <c r="C88" s="518"/>
      <c r="D88" s="518"/>
      <c r="E88" s="518"/>
      <c r="F88" s="518"/>
      <c r="G88" s="518"/>
      <c r="H88" s="518"/>
      <c r="I88" s="518"/>
      <c r="J88" s="518"/>
      <c r="K88" s="518"/>
    </row>
    <row r="89" spans="2:11">
      <c r="B89" s="518"/>
      <c r="C89" s="518"/>
      <c r="D89" s="518"/>
      <c r="E89" s="518"/>
      <c r="F89" s="518"/>
      <c r="G89" s="518"/>
      <c r="H89" s="518"/>
      <c r="I89" s="518"/>
      <c r="J89" s="518"/>
      <c r="K89" s="518"/>
    </row>
    <row r="90" spans="2:11">
      <c r="B90" s="518"/>
      <c r="C90" s="518"/>
      <c r="D90" s="518"/>
      <c r="E90" s="518"/>
      <c r="F90" s="518"/>
      <c r="G90" s="518"/>
      <c r="H90" s="518"/>
      <c r="I90" s="518"/>
      <c r="J90" s="518"/>
      <c r="K90" s="518"/>
    </row>
    <row r="91" spans="2:11">
      <c r="B91" s="518"/>
      <c r="C91" s="518"/>
      <c r="D91" s="518"/>
      <c r="E91" s="518"/>
      <c r="F91" s="518"/>
      <c r="G91" s="518"/>
      <c r="H91" s="518"/>
      <c r="I91" s="518"/>
      <c r="J91" s="518"/>
      <c r="K91" s="518"/>
    </row>
    <row r="92" spans="2:11">
      <c r="B92" s="518"/>
      <c r="C92" s="518"/>
      <c r="D92" s="518"/>
      <c r="E92" s="518"/>
      <c r="F92" s="518"/>
      <c r="G92" s="518"/>
      <c r="H92" s="518"/>
      <c r="I92" s="518"/>
      <c r="J92" s="518"/>
      <c r="K92" s="518"/>
    </row>
    <row r="93" spans="2:11">
      <c r="B93" s="518"/>
      <c r="C93" s="518"/>
      <c r="D93" s="518"/>
      <c r="E93" s="518"/>
      <c r="F93" s="518"/>
      <c r="G93" s="518"/>
      <c r="H93" s="518"/>
      <c r="I93" s="518"/>
      <c r="J93" s="518"/>
      <c r="K93" s="518"/>
    </row>
    <row r="94" spans="2:11">
      <c r="B94" s="518"/>
      <c r="C94" s="518"/>
      <c r="D94" s="518"/>
      <c r="E94" s="518"/>
      <c r="F94" s="518"/>
      <c r="G94" s="518"/>
      <c r="H94" s="518"/>
      <c r="I94" s="518"/>
      <c r="J94" s="518"/>
      <c r="K94" s="518"/>
    </row>
    <row r="95" spans="2:11">
      <c r="B95" s="518"/>
      <c r="C95" s="518"/>
      <c r="D95" s="518"/>
      <c r="E95" s="518"/>
      <c r="F95" s="518"/>
      <c r="G95" s="518"/>
      <c r="H95" s="518"/>
      <c r="I95" s="518"/>
      <c r="J95" s="518"/>
      <c r="K95" s="518"/>
    </row>
    <row r="96" spans="2:11">
      <c r="B96" s="518"/>
      <c r="C96" s="518"/>
      <c r="D96" s="518"/>
      <c r="E96" s="518"/>
      <c r="F96" s="518"/>
      <c r="G96" s="518"/>
      <c r="H96" s="518"/>
      <c r="I96" s="518"/>
      <c r="J96" s="518"/>
      <c r="K96" s="518"/>
    </row>
    <row r="97" spans="2:11">
      <c r="B97" s="518"/>
      <c r="C97" s="518"/>
      <c r="D97" s="518"/>
      <c r="E97" s="518"/>
      <c r="F97" s="518"/>
      <c r="G97" s="518"/>
      <c r="H97" s="518"/>
      <c r="I97" s="518"/>
      <c r="J97" s="518"/>
      <c r="K97" s="518"/>
    </row>
    <row r="98" spans="2:11">
      <c r="B98" s="518"/>
      <c r="C98" s="518"/>
      <c r="D98" s="518"/>
      <c r="E98" s="518"/>
      <c r="F98" s="518"/>
      <c r="G98" s="518"/>
      <c r="H98" s="518"/>
      <c r="I98" s="518"/>
      <c r="J98" s="518"/>
      <c r="K98" s="518"/>
    </row>
    <row r="99" spans="2:11">
      <c r="B99" s="518"/>
      <c r="C99" s="518"/>
      <c r="D99" s="518"/>
      <c r="E99" s="518"/>
      <c r="F99" s="518"/>
      <c r="G99" s="518"/>
      <c r="H99" s="518"/>
      <c r="I99" s="518"/>
      <c r="J99" s="518"/>
      <c r="K99" s="518"/>
    </row>
    <row r="100" spans="2:11">
      <c r="B100" s="518"/>
      <c r="C100" s="518"/>
      <c r="D100" s="518"/>
      <c r="E100" s="518"/>
      <c r="F100" s="518"/>
      <c r="G100" s="518"/>
      <c r="H100" s="518"/>
      <c r="I100" s="518"/>
      <c r="J100" s="518"/>
      <c r="K100" s="518"/>
    </row>
    <row r="101" spans="2:11">
      <c r="B101" s="518"/>
      <c r="C101" s="518"/>
      <c r="D101" s="518"/>
      <c r="E101" s="518"/>
      <c r="F101" s="518"/>
      <c r="G101" s="518"/>
      <c r="H101" s="518"/>
      <c r="I101" s="518"/>
      <c r="J101" s="518"/>
      <c r="K101" s="518"/>
    </row>
    <row r="102" spans="2:11">
      <c r="B102" s="518"/>
      <c r="C102" s="518"/>
      <c r="D102" s="518"/>
      <c r="E102" s="518"/>
      <c r="F102" s="518"/>
      <c r="G102" s="518"/>
      <c r="H102" s="518"/>
      <c r="I102" s="518"/>
      <c r="J102" s="518"/>
      <c r="K102" s="518"/>
    </row>
    <row r="103" spans="2:11">
      <c r="B103" s="518"/>
      <c r="C103" s="518"/>
      <c r="D103" s="518"/>
      <c r="E103" s="518"/>
      <c r="F103" s="518"/>
      <c r="G103" s="518"/>
      <c r="H103" s="518"/>
      <c r="I103" s="518"/>
      <c r="J103" s="518"/>
      <c r="K103" s="518"/>
    </row>
    <row r="104" spans="2:11">
      <c r="B104" s="518"/>
      <c r="C104" s="518"/>
      <c r="D104" s="518"/>
      <c r="E104" s="518"/>
      <c r="F104" s="518"/>
      <c r="G104" s="518"/>
      <c r="H104" s="518"/>
      <c r="I104" s="518"/>
      <c r="J104" s="518"/>
      <c r="K104" s="518"/>
    </row>
    <row r="105" spans="2:11">
      <c r="B105" s="518"/>
      <c r="C105" s="518"/>
      <c r="D105" s="518"/>
      <c r="E105" s="518"/>
      <c r="F105" s="518"/>
      <c r="G105" s="518"/>
      <c r="H105" s="518"/>
      <c r="I105" s="518"/>
      <c r="J105" s="518"/>
      <c r="K105" s="518"/>
    </row>
    <row r="106" spans="2:11">
      <c r="B106" s="518"/>
      <c r="C106" s="518"/>
      <c r="D106" s="518"/>
      <c r="E106" s="518"/>
      <c r="F106" s="518"/>
      <c r="G106" s="518"/>
      <c r="H106" s="518"/>
      <c r="I106" s="518"/>
      <c r="J106" s="518"/>
      <c r="K106" s="518"/>
    </row>
    <row r="107" spans="2:11">
      <c r="B107" s="518"/>
      <c r="C107" s="518"/>
      <c r="D107" s="518"/>
      <c r="E107" s="518"/>
      <c r="F107" s="518"/>
      <c r="G107" s="518"/>
      <c r="H107" s="518"/>
      <c r="I107" s="518"/>
      <c r="J107" s="518"/>
      <c r="K107" s="518"/>
    </row>
    <row r="108" spans="2:11">
      <c r="B108" s="518"/>
      <c r="C108" s="518"/>
      <c r="D108" s="518"/>
      <c r="E108" s="518"/>
      <c r="F108" s="518"/>
      <c r="G108" s="518"/>
      <c r="H108" s="518"/>
      <c r="I108" s="518"/>
      <c r="J108" s="518"/>
      <c r="K108" s="518"/>
    </row>
    <row r="109" spans="2:11">
      <c r="B109" s="518"/>
      <c r="C109" s="518"/>
      <c r="D109" s="518"/>
      <c r="E109" s="518"/>
      <c r="F109" s="518"/>
      <c r="G109" s="518"/>
      <c r="H109" s="518"/>
      <c r="I109" s="518"/>
      <c r="J109" s="518"/>
      <c r="K109" s="518"/>
    </row>
    <row r="110" spans="2:11">
      <c r="B110" s="518"/>
      <c r="C110" s="518"/>
      <c r="D110" s="518"/>
      <c r="E110" s="518"/>
      <c r="F110" s="518"/>
      <c r="G110" s="518"/>
      <c r="H110" s="518"/>
      <c r="I110" s="518"/>
      <c r="J110" s="518"/>
      <c r="K110" s="518"/>
    </row>
    <row r="111" spans="2:11">
      <c r="B111" s="518"/>
      <c r="C111" s="518"/>
      <c r="D111" s="518"/>
      <c r="E111" s="518"/>
      <c r="F111" s="518"/>
      <c r="G111" s="518"/>
      <c r="H111" s="518"/>
      <c r="I111" s="518"/>
      <c r="J111" s="518"/>
      <c r="K111" s="518"/>
    </row>
    <row r="112" spans="2:11">
      <c r="B112" s="518"/>
      <c r="C112" s="518"/>
      <c r="D112" s="518"/>
      <c r="E112" s="518"/>
      <c r="F112" s="518"/>
      <c r="G112" s="518"/>
      <c r="H112" s="518"/>
      <c r="I112" s="518"/>
      <c r="J112" s="518"/>
      <c r="K112" s="518"/>
    </row>
    <row r="113" spans="2:11">
      <c r="B113" s="518"/>
      <c r="C113" s="518"/>
      <c r="D113" s="518"/>
      <c r="E113" s="518"/>
      <c r="F113" s="518"/>
      <c r="G113" s="518"/>
      <c r="H113" s="518"/>
      <c r="I113" s="518"/>
      <c r="J113" s="518"/>
      <c r="K113" s="518"/>
    </row>
    <row r="114" spans="2:11">
      <c r="B114" s="518"/>
      <c r="C114" s="518"/>
      <c r="D114" s="518"/>
      <c r="E114" s="518"/>
      <c r="F114" s="518"/>
      <c r="G114" s="518"/>
      <c r="H114" s="518"/>
      <c r="I114" s="518"/>
      <c r="J114" s="518"/>
      <c r="K114" s="518"/>
    </row>
    <row r="115" spans="2:11">
      <c r="B115" s="518"/>
      <c r="C115" s="518"/>
      <c r="D115" s="518"/>
      <c r="E115" s="518"/>
      <c r="F115" s="518"/>
      <c r="G115" s="518"/>
      <c r="H115" s="518"/>
      <c r="I115" s="518"/>
      <c r="J115" s="518"/>
      <c r="K115" s="518"/>
    </row>
    <row r="116" spans="2:11">
      <c r="B116" s="518"/>
      <c r="C116" s="518"/>
      <c r="D116" s="518"/>
      <c r="E116" s="518"/>
      <c r="F116" s="518"/>
      <c r="G116" s="518"/>
      <c r="H116" s="518"/>
      <c r="I116" s="518"/>
      <c r="J116" s="518"/>
      <c r="K116" s="518"/>
    </row>
    <row r="117" spans="2:11">
      <c r="B117" s="518"/>
      <c r="C117" s="518"/>
      <c r="D117" s="518"/>
      <c r="E117" s="518"/>
      <c r="F117" s="518"/>
      <c r="G117" s="518"/>
      <c r="H117" s="518"/>
      <c r="I117" s="518"/>
      <c r="J117" s="518"/>
      <c r="K117" s="518"/>
    </row>
    <row r="118" spans="2:11">
      <c r="B118" s="518"/>
      <c r="C118" s="518"/>
      <c r="D118" s="518"/>
      <c r="E118" s="518"/>
      <c r="F118" s="518"/>
      <c r="G118" s="518"/>
      <c r="H118" s="518"/>
      <c r="I118" s="518"/>
      <c r="J118" s="518"/>
      <c r="K118" s="518"/>
    </row>
    <row r="119" spans="2:11">
      <c r="B119" s="518"/>
      <c r="C119" s="518"/>
      <c r="D119" s="518"/>
      <c r="E119" s="518"/>
      <c r="F119" s="518"/>
      <c r="G119" s="518"/>
      <c r="H119" s="518"/>
      <c r="I119" s="518"/>
      <c r="J119" s="518"/>
      <c r="K119" s="518"/>
    </row>
    <row r="120" spans="2:11">
      <c r="B120" s="518"/>
      <c r="C120" s="518"/>
      <c r="D120" s="518"/>
      <c r="E120" s="518"/>
      <c r="F120" s="518"/>
      <c r="G120" s="518"/>
      <c r="H120" s="518"/>
      <c r="I120" s="518"/>
      <c r="J120" s="518"/>
      <c r="K120" s="518"/>
    </row>
    <row r="121" spans="2:11">
      <c r="B121" s="518"/>
      <c r="C121" s="518"/>
      <c r="D121" s="518"/>
      <c r="E121" s="518"/>
      <c r="F121" s="518"/>
      <c r="G121" s="518"/>
      <c r="H121" s="518"/>
      <c r="I121" s="518"/>
      <c r="J121" s="518"/>
      <c r="K121" s="518"/>
    </row>
    <row r="122" spans="2:11">
      <c r="B122" s="518"/>
      <c r="C122" s="518"/>
      <c r="D122" s="518"/>
      <c r="E122" s="518"/>
      <c r="F122" s="518"/>
      <c r="G122" s="518"/>
      <c r="H122" s="518"/>
      <c r="I122" s="518"/>
      <c r="J122" s="518"/>
      <c r="K122" s="518"/>
    </row>
    <row r="123" spans="2:11">
      <c r="B123" s="518"/>
      <c r="C123" s="518"/>
      <c r="D123" s="518"/>
      <c r="E123" s="518"/>
      <c r="F123" s="518"/>
      <c r="G123" s="518"/>
      <c r="H123" s="518"/>
      <c r="I123" s="518"/>
      <c r="J123" s="518"/>
      <c r="K123" s="518"/>
    </row>
    <row r="124" spans="2:11">
      <c r="B124" s="518"/>
      <c r="C124" s="518"/>
      <c r="D124" s="518"/>
      <c r="E124" s="518"/>
      <c r="F124" s="518"/>
      <c r="G124" s="518"/>
      <c r="H124" s="518"/>
      <c r="I124" s="518"/>
      <c r="J124" s="518"/>
      <c r="K124" s="518"/>
    </row>
    <row r="125" spans="2:11">
      <c r="B125" s="518"/>
      <c r="C125" s="518"/>
      <c r="D125" s="518"/>
      <c r="E125" s="518"/>
      <c r="F125" s="518"/>
      <c r="G125" s="518"/>
      <c r="H125" s="518"/>
      <c r="I125" s="518"/>
      <c r="J125" s="518"/>
      <c r="K125" s="518"/>
    </row>
    <row r="126" spans="2:11">
      <c r="B126" s="518"/>
      <c r="C126" s="518"/>
      <c r="D126" s="518"/>
      <c r="E126" s="518"/>
      <c r="F126" s="518"/>
      <c r="G126" s="518"/>
      <c r="H126" s="518"/>
      <c r="I126" s="518"/>
      <c r="J126" s="518"/>
      <c r="K126" s="518"/>
    </row>
    <row r="127" spans="2:11">
      <c r="B127" s="518"/>
      <c r="C127" s="518"/>
      <c r="D127" s="518"/>
      <c r="E127" s="518"/>
      <c r="F127" s="518"/>
      <c r="G127" s="518"/>
      <c r="H127" s="518"/>
      <c r="I127" s="518"/>
      <c r="J127" s="518"/>
      <c r="K127" s="518"/>
    </row>
    <row r="128" spans="2:11">
      <c r="B128" s="518"/>
      <c r="C128" s="518"/>
      <c r="D128" s="518"/>
      <c r="E128" s="518"/>
      <c r="F128" s="518"/>
      <c r="G128" s="518"/>
      <c r="H128" s="518"/>
      <c r="I128" s="518"/>
      <c r="J128" s="518"/>
      <c r="K128" s="518"/>
    </row>
    <row r="129" spans="2:11">
      <c r="B129" s="518"/>
      <c r="C129" s="518"/>
      <c r="D129" s="518"/>
      <c r="E129" s="518"/>
      <c r="F129" s="518"/>
      <c r="G129" s="518"/>
      <c r="H129" s="518"/>
      <c r="I129" s="518"/>
      <c r="J129" s="518"/>
      <c r="K129" s="518"/>
    </row>
    <row r="130" spans="2:11">
      <c r="B130" s="518"/>
      <c r="C130" s="518"/>
      <c r="D130" s="518"/>
      <c r="E130" s="518"/>
      <c r="F130" s="518"/>
      <c r="G130" s="518"/>
      <c r="H130" s="518"/>
      <c r="I130" s="518"/>
      <c r="J130" s="518"/>
      <c r="K130" s="518"/>
    </row>
    <row r="131" spans="2:11">
      <c r="B131" s="518"/>
      <c r="C131" s="518"/>
      <c r="D131" s="518"/>
      <c r="E131" s="518"/>
      <c r="F131" s="518"/>
      <c r="G131" s="518"/>
      <c r="H131" s="518"/>
      <c r="I131" s="518"/>
      <c r="J131" s="518"/>
      <c r="K131" s="518"/>
    </row>
    <row r="132" spans="2:11">
      <c r="B132" s="518"/>
      <c r="C132" s="518"/>
      <c r="D132" s="518"/>
      <c r="E132" s="518"/>
      <c r="F132" s="518"/>
      <c r="G132" s="518"/>
      <c r="H132" s="518"/>
      <c r="I132" s="518"/>
      <c r="J132" s="518"/>
      <c r="K132" s="518"/>
    </row>
    <row r="133" spans="2:11">
      <c r="B133" s="518"/>
      <c r="C133" s="518"/>
      <c r="D133" s="518"/>
      <c r="E133" s="518"/>
      <c r="F133" s="518"/>
      <c r="G133" s="518"/>
      <c r="H133" s="518"/>
      <c r="I133" s="518"/>
      <c r="J133" s="518"/>
      <c r="K133" s="518"/>
    </row>
    <row r="134" spans="2:11">
      <c r="B134" s="518"/>
      <c r="C134" s="518"/>
      <c r="D134" s="518"/>
      <c r="E134" s="518"/>
      <c r="F134" s="518"/>
      <c r="G134" s="518"/>
      <c r="H134" s="518"/>
      <c r="I134" s="518"/>
      <c r="J134" s="518"/>
      <c r="K134" s="518"/>
    </row>
    <row r="135" spans="2:11">
      <c r="B135" s="518"/>
      <c r="C135" s="518"/>
      <c r="D135" s="518"/>
      <c r="E135" s="518"/>
      <c r="F135" s="518"/>
      <c r="G135" s="518"/>
      <c r="H135" s="518"/>
      <c r="I135" s="518"/>
      <c r="J135" s="518"/>
      <c r="K135" s="518"/>
    </row>
    <row r="136" spans="2:11">
      <c r="B136" s="518"/>
      <c r="C136" s="518"/>
      <c r="D136" s="518"/>
      <c r="E136" s="518"/>
      <c r="F136" s="518"/>
      <c r="G136" s="518"/>
      <c r="H136" s="518"/>
      <c r="I136" s="518"/>
      <c r="J136" s="518"/>
      <c r="K136" s="518"/>
    </row>
  </sheetData>
  <mergeCells count="3">
    <mergeCell ref="A8:A10"/>
    <mergeCell ref="A11:A13"/>
    <mergeCell ref="A14:A16"/>
  </mergeCells>
  <pageMargins left="0.7" right="0.196527777777778" top="3.9583333333333297E-2" bottom="3.9583333333333297E-2" header="0.511811023622047" footer="0.511811023622047"/>
  <pageSetup paperSize="9" orientation="landscape" horizontalDpi="300" verticalDpi="300"/>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00B050"/>
  </sheetPr>
  <dimension ref="A1:K140"/>
  <sheetViews>
    <sheetView zoomScale="90" zoomScaleNormal="90" workbookViewId="0">
      <selection activeCell="E4" sqref="E4"/>
    </sheetView>
  </sheetViews>
  <sheetFormatPr baseColWidth="10" defaultColWidth="11.42578125" defaultRowHeight="15"/>
  <cols>
    <col min="1" max="1" width="14.7109375" style="507" customWidth="1"/>
    <col min="2" max="2" width="25.85546875" style="507" customWidth="1"/>
    <col min="3" max="12" width="14" style="507" customWidth="1"/>
    <col min="13" max="16384" width="11.42578125" style="507"/>
  </cols>
  <sheetData>
    <row r="1" spans="1:11" s="20" customFormat="1" ht="66.400000000000006" customHeight="1"/>
    <row r="2" spans="1:11">
      <c r="A2" s="514" t="s">
        <v>85</v>
      </c>
      <c r="B2" s="509"/>
      <c r="C2" s="509"/>
      <c r="D2" s="509"/>
    </row>
    <row r="3" spans="1:11">
      <c r="A3" s="593"/>
      <c r="B3" s="509"/>
      <c r="C3" s="509"/>
      <c r="D3" s="509"/>
    </row>
    <row r="4" spans="1:11">
      <c r="A4" s="509"/>
      <c r="B4" s="509"/>
      <c r="C4" s="509"/>
      <c r="D4" s="509"/>
    </row>
    <row r="6" spans="1:11">
      <c r="A6" s="20"/>
      <c r="B6" s="20"/>
      <c r="C6" s="20"/>
      <c r="D6" s="20"/>
      <c r="E6" s="20"/>
      <c r="F6" s="20"/>
      <c r="G6" s="20"/>
      <c r="H6" s="20"/>
      <c r="I6" s="20"/>
      <c r="J6" s="20"/>
    </row>
    <row r="7" spans="1:11" ht="15" customHeight="1">
      <c r="A7" s="911" t="s">
        <v>2655</v>
      </c>
      <c r="B7" s="911"/>
      <c r="C7" s="900" t="s">
        <v>2517</v>
      </c>
      <c r="D7" s="900"/>
      <c r="E7" s="900"/>
      <c r="F7" s="900" t="s">
        <v>2518</v>
      </c>
      <c r="G7" s="900"/>
      <c r="H7" s="900"/>
      <c r="I7" s="900" t="s">
        <v>1422</v>
      </c>
      <c r="J7" s="900"/>
      <c r="K7" s="900"/>
    </row>
    <row r="8" spans="1:11" ht="24">
      <c r="A8" s="911"/>
      <c r="B8" s="911"/>
      <c r="C8" s="516" t="s">
        <v>2665</v>
      </c>
      <c r="D8" s="516" t="s">
        <v>2666</v>
      </c>
      <c r="E8" s="516" t="s">
        <v>520</v>
      </c>
      <c r="F8" s="516" t="s">
        <v>2665</v>
      </c>
      <c r="G8" s="516" t="s">
        <v>2666</v>
      </c>
      <c r="H8" s="516" t="s">
        <v>520</v>
      </c>
      <c r="I8" s="516" t="s">
        <v>2665</v>
      </c>
      <c r="J8" s="516" t="s">
        <v>2666</v>
      </c>
      <c r="K8" s="516" t="s">
        <v>520</v>
      </c>
    </row>
    <row r="9" spans="1:11" ht="15" customHeight="1">
      <c r="A9" s="897" t="s">
        <v>2815</v>
      </c>
      <c r="B9" s="531" t="s">
        <v>2816</v>
      </c>
      <c r="C9" s="531">
        <v>0</v>
      </c>
      <c r="D9" s="531">
        <v>0</v>
      </c>
      <c r="E9" s="536">
        <f t="shared" ref="E9:E18" si="0">SUM(C9:D9)</f>
        <v>0</v>
      </c>
      <c r="F9" s="531">
        <v>0</v>
      </c>
      <c r="G9" s="531">
        <v>0</v>
      </c>
      <c r="H9" s="536">
        <f t="shared" ref="H9:H19" si="1">SUM(F9:G9)</f>
        <v>0</v>
      </c>
      <c r="I9" s="531">
        <v>0</v>
      </c>
      <c r="J9" s="531">
        <v>0</v>
      </c>
      <c r="K9" s="536">
        <f t="shared" ref="K9:K19" si="2">SUM(I9:J9)</f>
        <v>0</v>
      </c>
    </row>
    <row r="10" spans="1:11">
      <c r="A10" s="897"/>
      <c r="B10" s="531" t="s">
        <v>2817</v>
      </c>
      <c r="C10" s="531">
        <v>706</v>
      </c>
      <c r="D10" s="531">
        <v>543</v>
      </c>
      <c r="E10" s="536">
        <f t="shared" si="0"/>
        <v>1249</v>
      </c>
      <c r="F10" s="531">
        <v>0</v>
      </c>
      <c r="G10" s="531">
        <v>0</v>
      </c>
      <c r="H10" s="536">
        <f t="shared" si="1"/>
        <v>0</v>
      </c>
      <c r="I10" s="531">
        <v>706</v>
      </c>
      <c r="J10" s="531">
        <v>543</v>
      </c>
      <c r="K10" s="536">
        <f t="shared" si="2"/>
        <v>1249</v>
      </c>
    </row>
    <row r="11" spans="1:11">
      <c r="A11" s="897"/>
      <c r="B11" s="531" t="s">
        <v>2818</v>
      </c>
      <c r="C11" s="531">
        <v>0</v>
      </c>
      <c r="D11" s="531">
        <v>0</v>
      </c>
      <c r="E11" s="536">
        <f t="shared" si="0"/>
        <v>0</v>
      </c>
      <c r="F11" s="531">
        <v>0</v>
      </c>
      <c r="G11" s="531">
        <v>0</v>
      </c>
      <c r="H11" s="536">
        <f t="shared" si="1"/>
        <v>0</v>
      </c>
      <c r="I11" s="531">
        <v>0</v>
      </c>
      <c r="J11" s="531">
        <v>0</v>
      </c>
      <c r="K11" s="536">
        <f t="shared" si="2"/>
        <v>0</v>
      </c>
    </row>
    <row r="12" spans="1:11">
      <c r="A12" s="897"/>
      <c r="B12" s="536" t="s">
        <v>520</v>
      </c>
      <c r="C12" s="536">
        <f>SUM(C9:C11)</f>
        <v>706</v>
      </c>
      <c r="D12" s="536">
        <f>SUM(D9:D11)</f>
        <v>543</v>
      </c>
      <c r="E12" s="536">
        <f t="shared" si="0"/>
        <v>1249</v>
      </c>
      <c r="F12" s="536">
        <f>SUM(F9:F11)</f>
        <v>0</v>
      </c>
      <c r="G12" s="536">
        <f>SUM(G9:G11)</f>
        <v>0</v>
      </c>
      <c r="H12" s="536">
        <f t="shared" si="1"/>
        <v>0</v>
      </c>
      <c r="I12" s="536">
        <f>SUM(I9:I11)</f>
        <v>706</v>
      </c>
      <c r="J12" s="536">
        <f>SUM(J9:J11)</f>
        <v>543</v>
      </c>
      <c r="K12" s="536">
        <f t="shared" si="2"/>
        <v>1249</v>
      </c>
    </row>
    <row r="13" spans="1:11" ht="19.350000000000001" customHeight="1">
      <c r="A13" s="897" t="s">
        <v>2819</v>
      </c>
      <c r="B13" s="531" t="s">
        <v>2705</v>
      </c>
      <c r="C13" s="531">
        <v>15716</v>
      </c>
      <c r="D13" s="531">
        <v>13451</v>
      </c>
      <c r="E13" s="536">
        <f t="shared" si="0"/>
        <v>29167</v>
      </c>
      <c r="F13" s="531">
        <v>0</v>
      </c>
      <c r="G13" s="531">
        <v>0</v>
      </c>
      <c r="H13" s="536">
        <f t="shared" si="1"/>
        <v>0</v>
      </c>
      <c r="I13" s="531">
        <v>15716</v>
      </c>
      <c r="J13" s="531">
        <v>13451</v>
      </c>
      <c r="K13" s="536">
        <f t="shared" si="2"/>
        <v>29167</v>
      </c>
    </row>
    <row r="14" spans="1:11">
      <c r="A14" s="897"/>
      <c r="B14" s="536" t="s">
        <v>520</v>
      </c>
      <c r="C14" s="536">
        <f>SUM(C13)</f>
        <v>15716</v>
      </c>
      <c r="D14" s="536">
        <f>SUM(D13)</f>
        <v>13451</v>
      </c>
      <c r="E14" s="536">
        <f t="shared" si="0"/>
        <v>29167</v>
      </c>
      <c r="F14" s="536">
        <f>SUM(F13)</f>
        <v>0</v>
      </c>
      <c r="G14" s="536">
        <f>SUM(G13)</f>
        <v>0</v>
      </c>
      <c r="H14" s="536">
        <f t="shared" si="1"/>
        <v>0</v>
      </c>
      <c r="I14" s="536">
        <f>C14+F14</f>
        <v>15716</v>
      </c>
      <c r="J14" s="536">
        <f>D14+G14</f>
        <v>13451</v>
      </c>
      <c r="K14" s="536">
        <f t="shared" si="2"/>
        <v>29167</v>
      </c>
    </row>
    <row r="15" spans="1:11" ht="15" customHeight="1">
      <c r="A15" s="897" t="s">
        <v>2820</v>
      </c>
      <c r="B15" s="531" t="s">
        <v>1204</v>
      </c>
      <c r="C15" s="531">
        <v>27</v>
      </c>
      <c r="D15" s="531">
        <v>25</v>
      </c>
      <c r="E15" s="536">
        <f t="shared" si="0"/>
        <v>52</v>
      </c>
      <c r="F15" s="531">
        <v>0</v>
      </c>
      <c r="G15" s="531">
        <v>0</v>
      </c>
      <c r="H15" s="536">
        <f t="shared" si="1"/>
        <v>0</v>
      </c>
      <c r="I15" s="531">
        <v>27</v>
      </c>
      <c r="J15" s="531">
        <v>25</v>
      </c>
      <c r="K15" s="536">
        <f t="shared" si="2"/>
        <v>52</v>
      </c>
    </row>
    <row r="16" spans="1:11">
      <c r="A16" s="897"/>
      <c r="B16" s="531" t="s">
        <v>2821</v>
      </c>
      <c r="C16" s="531">
        <v>116</v>
      </c>
      <c r="D16" s="531">
        <v>23</v>
      </c>
      <c r="E16" s="536">
        <f t="shared" si="0"/>
        <v>139</v>
      </c>
      <c r="F16" s="531">
        <v>0</v>
      </c>
      <c r="G16" s="531">
        <v>0</v>
      </c>
      <c r="H16" s="536">
        <f t="shared" si="1"/>
        <v>0</v>
      </c>
      <c r="I16" s="531">
        <v>116</v>
      </c>
      <c r="J16" s="531">
        <v>23</v>
      </c>
      <c r="K16" s="536">
        <f t="shared" si="2"/>
        <v>139</v>
      </c>
    </row>
    <row r="17" spans="1:11">
      <c r="A17" s="897"/>
      <c r="B17" s="531" t="s">
        <v>2822</v>
      </c>
      <c r="C17" s="531">
        <v>6</v>
      </c>
      <c r="D17" s="531">
        <v>0</v>
      </c>
      <c r="E17" s="536">
        <f t="shared" si="0"/>
        <v>6</v>
      </c>
      <c r="F17" s="531">
        <v>0</v>
      </c>
      <c r="G17" s="531">
        <v>0</v>
      </c>
      <c r="H17" s="536">
        <f t="shared" si="1"/>
        <v>0</v>
      </c>
      <c r="I17" s="531">
        <v>6</v>
      </c>
      <c r="J17" s="531">
        <v>0</v>
      </c>
      <c r="K17" s="536">
        <f t="shared" si="2"/>
        <v>6</v>
      </c>
    </row>
    <row r="18" spans="1:11">
      <c r="A18" s="897"/>
      <c r="B18" s="536" t="s">
        <v>520</v>
      </c>
      <c r="C18" s="536">
        <f>SUM(C15:C17)</f>
        <v>149</v>
      </c>
      <c r="D18" s="536">
        <f>SUM(D15:D17)</f>
        <v>48</v>
      </c>
      <c r="E18" s="536">
        <f t="shared" si="0"/>
        <v>197</v>
      </c>
      <c r="F18" s="551">
        <f>SUM(F15:F17)</f>
        <v>0</v>
      </c>
      <c r="G18" s="551">
        <f>SUM(G15:G17)</f>
        <v>0</v>
      </c>
      <c r="H18" s="536">
        <f t="shared" si="1"/>
        <v>0</v>
      </c>
      <c r="I18" s="551">
        <f>SUM(I15:I17)</f>
        <v>149</v>
      </c>
      <c r="J18" s="551">
        <f>SUM(J15:J17)</f>
        <v>48</v>
      </c>
      <c r="K18" s="536">
        <f t="shared" si="2"/>
        <v>197</v>
      </c>
    </row>
    <row r="19" spans="1:11">
      <c r="A19" s="526" t="s">
        <v>520</v>
      </c>
      <c r="B19" s="568"/>
      <c r="C19" s="536">
        <f>C12+C14+C18</f>
        <v>16571</v>
      </c>
      <c r="D19" s="536">
        <f>D12+D14+D18</f>
        <v>14042</v>
      </c>
      <c r="E19" s="536">
        <f>E12+E14+E18</f>
        <v>30613</v>
      </c>
      <c r="F19" s="536">
        <f>F12+F14+F18</f>
        <v>0</v>
      </c>
      <c r="G19" s="536">
        <f>G12+G14+G18</f>
        <v>0</v>
      </c>
      <c r="H19" s="536">
        <f t="shared" si="1"/>
        <v>0</v>
      </c>
      <c r="I19" s="536">
        <f>I12+I14+I18</f>
        <v>16571</v>
      </c>
      <c r="J19" s="536">
        <f>J12+J14+J18</f>
        <v>14042</v>
      </c>
      <c r="K19" s="536">
        <f t="shared" si="2"/>
        <v>30613</v>
      </c>
    </row>
    <row r="20" spans="1:11">
      <c r="B20" s="517"/>
      <c r="C20" s="517"/>
      <c r="D20" s="517"/>
      <c r="E20" s="517"/>
      <c r="F20" s="517"/>
      <c r="G20" s="517"/>
      <c r="H20" s="517"/>
      <c r="I20" s="517"/>
      <c r="J20" s="517"/>
    </row>
    <row r="21" spans="1:11">
      <c r="B21" s="517"/>
      <c r="C21" s="517"/>
      <c r="D21" s="517"/>
      <c r="E21" s="517"/>
      <c r="F21" s="517"/>
      <c r="G21" s="517"/>
      <c r="H21" s="517"/>
      <c r="I21" s="517"/>
      <c r="J21" s="517"/>
    </row>
    <row r="22" spans="1:11">
      <c r="B22" s="517"/>
      <c r="C22" s="517"/>
      <c r="D22" s="517"/>
      <c r="E22" s="517"/>
      <c r="F22" s="517"/>
      <c r="G22" s="517"/>
      <c r="H22" s="517"/>
      <c r="I22" s="517"/>
      <c r="J22" s="517"/>
    </row>
    <row r="23" spans="1:11">
      <c r="B23" s="517"/>
      <c r="C23" s="517"/>
      <c r="D23" s="517"/>
      <c r="E23" s="517"/>
      <c r="F23" s="517"/>
      <c r="G23" s="517"/>
      <c r="H23" s="517"/>
      <c r="I23" s="517"/>
      <c r="J23" s="517"/>
    </row>
    <row r="24" spans="1:11">
      <c r="B24" s="517"/>
      <c r="C24" s="517"/>
      <c r="D24" s="517"/>
      <c r="E24" s="517"/>
      <c r="F24" s="517"/>
      <c r="G24" s="517"/>
      <c r="H24" s="517"/>
      <c r="I24" s="517"/>
      <c r="J24" s="517"/>
    </row>
    <row r="25" spans="1:11">
      <c r="B25" s="517"/>
      <c r="C25" s="517"/>
      <c r="D25" s="517"/>
      <c r="E25" s="517"/>
      <c r="F25" s="517"/>
      <c r="G25" s="517"/>
      <c r="H25" s="517"/>
      <c r="I25" s="517"/>
      <c r="J25" s="517"/>
    </row>
    <row r="26" spans="1:11">
      <c r="B26" s="517"/>
      <c r="C26" s="517"/>
      <c r="D26" s="517"/>
      <c r="E26" s="517"/>
      <c r="F26" s="517"/>
      <c r="G26" s="517"/>
      <c r="H26" s="517"/>
      <c r="I26" s="517"/>
      <c r="J26" s="517"/>
    </row>
    <row r="27" spans="1:11">
      <c r="B27" s="517"/>
      <c r="C27" s="517"/>
      <c r="D27" s="517"/>
      <c r="E27" s="517"/>
      <c r="F27" s="517"/>
      <c r="G27" s="517"/>
      <c r="H27" s="517"/>
      <c r="I27" s="517"/>
      <c r="J27" s="517"/>
    </row>
    <row r="28" spans="1:11">
      <c r="B28" s="517"/>
      <c r="C28" s="517"/>
      <c r="D28" s="517"/>
      <c r="E28" s="517"/>
      <c r="F28" s="517"/>
      <c r="G28" s="517"/>
      <c r="H28" s="517"/>
      <c r="I28" s="517"/>
      <c r="J28" s="517"/>
    </row>
    <row r="29" spans="1:11">
      <c r="B29" s="517"/>
      <c r="C29" s="517"/>
      <c r="D29" s="517"/>
      <c r="E29" s="517"/>
      <c r="F29" s="517"/>
      <c r="G29" s="517"/>
      <c r="H29" s="517"/>
      <c r="I29" s="517"/>
      <c r="J29" s="517"/>
    </row>
    <row r="30" spans="1:11">
      <c r="B30" s="517"/>
      <c r="C30" s="517"/>
      <c r="D30" s="517"/>
      <c r="E30" s="517"/>
      <c r="F30" s="517"/>
      <c r="G30" s="517"/>
      <c r="H30" s="517"/>
      <c r="I30" s="517"/>
      <c r="J30" s="517"/>
    </row>
    <row r="31" spans="1:11">
      <c r="B31" s="517"/>
      <c r="C31" s="517"/>
      <c r="D31" s="517"/>
      <c r="E31" s="517"/>
      <c r="F31" s="517"/>
      <c r="G31" s="517"/>
      <c r="H31" s="517"/>
      <c r="I31" s="517"/>
      <c r="J31" s="517"/>
    </row>
    <row r="32" spans="1:11">
      <c r="B32" s="517"/>
      <c r="C32" s="517"/>
      <c r="D32" s="517"/>
      <c r="E32" s="517"/>
      <c r="F32" s="517"/>
      <c r="G32" s="517"/>
      <c r="H32" s="517"/>
      <c r="I32" s="517"/>
      <c r="J32" s="517"/>
    </row>
    <row r="33" spans="2:10">
      <c r="B33" s="517"/>
      <c r="C33" s="517"/>
      <c r="D33" s="517"/>
      <c r="E33" s="517"/>
      <c r="F33" s="517"/>
      <c r="G33" s="517"/>
      <c r="H33" s="517"/>
      <c r="I33" s="517"/>
      <c r="J33" s="517"/>
    </row>
    <row r="34" spans="2:10">
      <c r="B34" s="517"/>
      <c r="C34" s="517"/>
      <c r="D34" s="517"/>
      <c r="E34" s="517"/>
      <c r="F34" s="517"/>
      <c r="G34" s="517"/>
      <c r="H34" s="517"/>
      <c r="I34" s="517"/>
      <c r="J34" s="517"/>
    </row>
    <row r="35" spans="2:10">
      <c r="B35" s="517"/>
      <c r="C35" s="517"/>
      <c r="D35" s="517"/>
      <c r="E35" s="517"/>
      <c r="F35" s="517"/>
      <c r="G35" s="517"/>
      <c r="H35" s="517"/>
      <c r="I35" s="517"/>
      <c r="J35" s="517"/>
    </row>
    <row r="36" spans="2:10">
      <c r="B36" s="517"/>
      <c r="C36" s="517"/>
      <c r="D36" s="517"/>
      <c r="E36" s="517"/>
      <c r="F36" s="517"/>
      <c r="G36" s="517"/>
      <c r="H36" s="517"/>
      <c r="I36" s="517"/>
      <c r="J36" s="517"/>
    </row>
    <row r="37" spans="2:10">
      <c r="B37" s="517"/>
      <c r="C37" s="517"/>
      <c r="D37" s="517"/>
      <c r="E37" s="517"/>
      <c r="F37" s="517"/>
      <c r="G37" s="517"/>
      <c r="H37" s="517"/>
      <c r="I37" s="517"/>
      <c r="J37" s="517"/>
    </row>
    <row r="38" spans="2:10">
      <c r="B38" s="517"/>
      <c r="C38" s="517"/>
      <c r="D38" s="517"/>
      <c r="E38" s="517"/>
      <c r="F38" s="517"/>
      <c r="G38" s="517"/>
      <c r="H38" s="517"/>
      <c r="I38" s="517"/>
      <c r="J38" s="517"/>
    </row>
    <row r="39" spans="2:10">
      <c r="B39" s="517"/>
      <c r="C39" s="517"/>
      <c r="D39" s="517"/>
      <c r="E39" s="517"/>
      <c r="F39" s="517"/>
      <c r="G39" s="517"/>
      <c r="H39" s="517"/>
      <c r="I39" s="517"/>
      <c r="J39" s="517"/>
    </row>
    <row r="40" spans="2:10">
      <c r="B40" s="517"/>
      <c r="C40" s="517"/>
      <c r="D40" s="517"/>
      <c r="E40" s="517"/>
      <c r="F40" s="517"/>
      <c r="G40" s="517"/>
      <c r="H40" s="517"/>
      <c r="I40" s="517"/>
      <c r="J40" s="517"/>
    </row>
    <row r="41" spans="2:10">
      <c r="B41" s="517"/>
      <c r="C41" s="517"/>
      <c r="D41" s="517"/>
      <c r="E41" s="517"/>
      <c r="F41" s="517"/>
      <c r="G41" s="517"/>
      <c r="H41" s="517"/>
      <c r="I41" s="517"/>
      <c r="J41" s="517"/>
    </row>
    <row r="42" spans="2:10">
      <c r="B42" s="517"/>
      <c r="C42" s="517"/>
      <c r="D42" s="517"/>
      <c r="E42" s="517"/>
      <c r="F42" s="517"/>
      <c r="G42" s="517"/>
      <c r="H42" s="517"/>
      <c r="I42" s="517"/>
      <c r="J42" s="517"/>
    </row>
    <row r="43" spans="2:10">
      <c r="B43" s="517"/>
      <c r="C43" s="517"/>
      <c r="D43" s="517"/>
      <c r="E43" s="517"/>
      <c r="F43" s="517"/>
      <c r="G43" s="517"/>
      <c r="H43" s="517"/>
      <c r="I43" s="517"/>
      <c r="J43" s="517"/>
    </row>
    <row r="44" spans="2:10">
      <c r="B44" s="517"/>
      <c r="C44" s="517"/>
      <c r="D44" s="517"/>
      <c r="E44" s="517"/>
      <c r="F44" s="517"/>
      <c r="G44" s="517"/>
      <c r="H44" s="517"/>
      <c r="I44" s="517"/>
      <c r="J44" s="517"/>
    </row>
    <row r="45" spans="2:10">
      <c r="B45" s="517"/>
      <c r="C45" s="517"/>
      <c r="D45" s="517"/>
      <c r="E45" s="517"/>
      <c r="F45" s="517"/>
      <c r="G45" s="517"/>
      <c r="H45" s="517"/>
      <c r="I45" s="517"/>
      <c r="J45" s="517"/>
    </row>
    <row r="46" spans="2:10">
      <c r="B46" s="517"/>
      <c r="C46" s="517"/>
      <c r="D46" s="517"/>
      <c r="E46" s="517"/>
      <c r="F46" s="517"/>
      <c r="G46" s="517"/>
      <c r="H46" s="517"/>
      <c r="I46" s="517"/>
      <c r="J46" s="517"/>
    </row>
    <row r="47" spans="2:10">
      <c r="B47" s="517"/>
      <c r="C47" s="517"/>
      <c r="D47" s="517"/>
      <c r="E47" s="517"/>
      <c r="F47" s="517"/>
      <c r="G47" s="517"/>
      <c r="H47" s="517"/>
      <c r="I47" s="517"/>
      <c r="J47" s="517"/>
    </row>
    <row r="48" spans="2:10">
      <c r="B48" s="517"/>
      <c r="C48" s="517"/>
      <c r="D48" s="517"/>
      <c r="E48" s="517"/>
      <c r="F48" s="517"/>
      <c r="G48" s="517"/>
      <c r="H48" s="517"/>
      <c r="I48" s="517"/>
      <c r="J48" s="517"/>
    </row>
    <row r="49" spans="2:10">
      <c r="B49" s="517"/>
      <c r="C49" s="517"/>
      <c r="D49" s="517"/>
      <c r="E49" s="517"/>
      <c r="F49" s="517"/>
      <c r="G49" s="517"/>
      <c r="H49" s="517"/>
      <c r="I49" s="517"/>
      <c r="J49" s="517"/>
    </row>
    <row r="50" spans="2:10">
      <c r="B50" s="517"/>
      <c r="C50" s="517"/>
      <c r="D50" s="517"/>
      <c r="E50" s="517"/>
      <c r="F50" s="517"/>
      <c r="G50" s="517"/>
      <c r="H50" s="517"/>
      <c r="I50" s="517"/>
      <c r="J50" s="517"/>
    </row>
    <row r="51" spans="2:10">
      <c r="B51" s="517"/>
      <c r="C51" s="517"/>
      <c r="D51" s="517"/>
      <c r="E51" s="517"/>
      <c r="F51" s="517"/>
      <c r="G51" s="517"/>
      <c r="H51" s="517"/>
      <c r="I51" s="517"/>
      <c r="J51" s="517"/>
    </row>
    <row r="52" spans="2:10">
      <c r="B52" s="517"/>
      <c r="C52" s="517"/>
      <c r="D52" s="517"/>
      <c r="E52" s="517"/>
      <c r="F52" s="517"/>
      <c r="G52" s="517"/>
      <c r="H52" s="517"/>
      <c r="I52" s="517"/>
      <c r="J52" s="517"/>
    </row>
    <row r="53" spans="2:10">
      <c r="B53" s="517"/>
      <c r="C53" s="517"/>
      <c r="D53" s="517"/>
      <c r="E53" s="517"/>
      <c r="F53" s="517"/>
      <c r="G53" s="517"/>
      <c r="H53" s="517"/>
      <c r="I53" s="517"/>
      <c r="J53" s="517"/>
    </row>
    <row r="54" spans="2:10">
      <c r="B54" s="517"/>
      <c r="C54" s="517"/>
      <c r="D54" s="517"/>
      <c r="E54" s="517"/>
      <c r="F54" s="517"/>
      <c r="G54" s="517"/>
      <c r="H54" s="517"/>
      <c r="I54" s="517"/>
      <c r="J54" s="517"/>
    </row>
    <row r="55" spans="2:10">
      <c r="B55" s="517"/>
      <c r="C55" s="517"/>
      <c r="D55" s="517"/>
      <c r="E55" s="517"/>
      <c r="F55" s="517"/>
      <c r="G55" s="517"/>
      <c r="H55" s="517"/>
      <c r="I55" s="517"/>
      <c r="J55" s="517"/>
    </row>
    <row r="56" spans="2:10">
      <c r="B56" s="517"/>
      <c r="C56" s="517"/>
      <c r="D56" s="517"/>
      <c r="E56" s="517"/>
      <c r="F56" s="517"/>
      <c r="G56" s="517"/>
      <c r="H56" s="517"/>
      <c r="I56" s="517"/>
      <c r="J56" s="517"/>
    </row>
    <row r="57" spans="2:10">
      <c r="B57" s="517"/>
      <c r="C57" s="517"/>
      <c r="D57" s="517"/>
      <c r="E57" s="517"/>
      <c r="F57" s="517"/>
      <c r="G57" s="517"/>
      <c r="H57" s="517"/>
      <c r="I57" s="517"/>
      <c r="J57" s="517"/>
    </row>
    <row r="58" spans="2:10">
      <c r="B58" s="517"/>
      <c r="C58" s="517"/>
      <c r="D58" s="517"/>
      <c r="E58" s="517"/>
      <c r="F58" s="517"/>
      <c r="G58" s="517"/>
      <c r="H58" s="517"/>
      <c r="I58" s="517"/>
      <c r="J58" s="517"/>
    </row>
    <row r="59" spans="2:10">
      <c r="B59" s="517"/>
      <c r="C59" s="517"/>
      <c r="D59" s="517"/>
      <c r="E59" s="517"/>
      <c r="F59" s="517"/>
      <c r="G59" s="517"/>
      <c r="H59" s="517"/>
      <c r="I59" s="517"/>
      <c r="J59" s="517"/>
    </row>
    <row r="60" spans="2:10">
      <c r="B60" s="517"/>
      <c r="C60" s="517"/>
      <c r="D60" s="517"/>
      <c r="E60" s="517"/>
      <c r="F60" s="517"/>
      <c r="G60" s="517"/>
      <c r="H60" s="517"/>
      <c r="I60" s="517"/>
      <c r="J60" s="517"/>
    </row>
    <row r="61" spans="2:10">
      <c r="B61" s="517"/>
      <c r="C61" s="517"/>
      <c r="D61" s="517"/>
      <c r="E61" s="517"/>
      <c r="F61" s="517"/>
      <c r="G61" s="517"/>
      <c r="H61" s="517"/>
      <c r="I61" s="517"/>
      <c r="J61" s="517"/>
    </row>
    <row r="62" spans="2:10">
      <c r="B62" s="517"/>
      <c r="C62" s="517"/>
      <c r="D62" s="517"/>
      <c r="E62" s="517"/>
      <c r="F62" s="517"/>
      <c r="G62" s="517"/>
      <c r="H62" s="517"/>
      <c r="I62" s="517"/>
      <c r="J62" s="517"/>
    </row>
    <row r="63" spans="2:10">
      <c r="B63" s="517"/>
      <c r="C63" s="517"/>
      <c r="D63" s="517"/>
      <c r="E63" s="517"/>
      <c r="F63" s="517"/>
      <c r="G63" s="517"/>
      <c r="H63" s="517"/>
      <c r="I63" s="517"/>
      <c r="J63" s="517"/>
    </row>
    <row r="64" spans="2:10">
      <c r="B64" s="517"/>
      <c r="C64" s="517"/>
      <c r="D64" s="517"/>
      <c r="E64" s="517"/>
      <c r="F64" s="517"/>
      <c r="G64" s="517"/>
      <c r="H64" s="517"/>
      <c r="I64" s="517"/>
      <c r="J64" s="517"/>
    </row>
    <row r="65" spans="2:10">
      <c r="B65" s="517"/>
      <c r="C65" s="517"/>
      <c r="D65" s="517"/>
      <c r="E65" s="517"/>
      <c r="F65" s="517"/>
      <c r="G65" s="517"/>
      <c r="H65" s="517"/>
      <c r="I65" s="517"/>
      <c r="J65" s="517"/>
    </row>
    <row r="66" spans="2:10">
      <c r="B66" s="517"/>
      <c r="C66" s="517"/>
      <c r="D66" s="517"/>
      <c r="E66" s="517"/>
      <c r="F66" s="517"/>
      <c r="G66" s="517"/>
      <c r="H66" s="517"/>
      <c r="I66" s="517"/>
      <c r="J66" s="517"/>
    </row>
    <row r="67" spans="2:10">
      <c r="B67" s="517"/>
      <c r="C67" s="517"/>
      <c r="D67" s="517"/>
      <c r="E67" s="517"/>
      <c r="F67" s="517"/>
      <c r="G67" s="517"/>
      <c r="H67" s="517"/>
      <c r="I67" s="517"/>
      <c r="J67" s="517"/>
    </row>
    <row r="68" spans="2:10">
      <c r="B68" s="517"/>
      <c r="C68" s="517"/>
      <c r="D68" s="517"/>
      <c r="E68" s="517"/>
      <c r="F68" s="517"/>
      <c r="G68" s="517"/>
      <c r="H68" s="517"/>
      <c r="I68" s="517"/>
      <c r="J68" s="517"/>
    </row>
    <row r="69" spans="2:10">
      <c r="B69" s="517"/>
      <c r="C69" s="517"/>
      <c r="D69" s="517"/>
      <c r="E69" s="517"/>
      <c r="F69" s="517"/>
      <c r="G69" s="517"/>
      <c r="H69" s="517"/>
      <c r="I69" s="517"/>
      <c r="J69" s="517"/>
    </row>
    <row r="70" spans="2:10">
      <c r="B70" s="517"/>
      <c r="C70" s="517"/>
      <c r="D70" s="517"/>
      <c r="E70" s="517"/>
      <c r="F70" s="517"/>
      <c r="G70" s="517"/>
      <c r="H70" s="517"/>
      <c r="I70" s="517"/>
      <c r="J70" s="517"/>
    </row>
    <row r="71" spans="2:10">
      <c r="B71" s="517"/>
      <c r="C71" s="517"/>
      <c r="D71" s="517"/>
      <c r="E71" s="517"/>
      <c r="F71" s="517"/>
      <c r="G71" s="517"/>
      <c r="H71" s="517"/>
      <c r="I71" s="517"/>
      <c r="J71" s="517"/>
    </row>
    <row r="72" spans="2:10">
      <c r="B72" s="517"/>
      <c r="C72" s="517"/>
      <c r="D72" s="517"/>
      <c r="E72" s="517"/>
      <c r="F72" s="517"/>
      <c r="G72" s="517"/>
      <c r="H72" s="517"/>
      <c r="I72" s="517"/>
      <c r="J72" s="517"/>
    </row>
    <row r="73" spans="2:10">
      <c r="B73" s="517"/>
      <c r="C73" s="517"/>
      <c r="D73" s="517"/>
      <c r="E73" s="517"/>
      <c r="F73" s="517"/>
      <c r="G73" s="517"/>
      <c r="H73" s="517"/>
      <c r="I73" s="517"/>
      <c r="J73" s="517"/>
    </row>
    <row r="74" spans="2:10">
      <c r="B74" s="517"/>
      <c r="C74" s="517"/>
      <c r="D74" s="517"/>
      <c r="E74" s="517"/>
      <c r="F74" s="517"/>
      <c r="G74" s="517"/>
      <c r="H74" s="517"/>
      <c r="I74" s="517"/>
      <c r="J74" s="517"/>
    </row>
    <row r="75" spans="2:10">
      <c r="B75" s="517"/>
      <c r="C75" s="517"/>
      <c r="D75" s="517"/>
      <c r="E75" s="517"/>
      <c r="F75" s="517"/>
      <c r="G75" s="517"/>
      <c r="H75" s="517"/>
      <c r="I75" s="517"/>
      <c r="J75" s="517"/>
    </row>
    <row r="76" spans="2:10">
      <c r="B76" s="517"/>
      <c r="C76" s="517"/>
      <c r="D76" s="517"/>
      <c r="E76" s="517"/>
      <c r="F76" s="517"/>
      <c r="G76" s="517"/>
      <c r="H76" s="517"/>
      <c r="I76" s="517"/>
      <c r="J76" s="517"/>
    </row>
    <row r="77" spans="2:10">
      <c r="B77" s="517"/>
      <c r="C77" s="517"/>
      <c r="D77" s="517"/>
      <c r="E77" s="517"/>
      <c r="F77" s="517"/>
      <c r="G77" s="517"/>
      <c r="H77" s="517"/>
      <c r="I77" s="517"/>
      <c r="J77" s="517"/>
    </row>
    <row r="78" spans="2:10">
      <c r="B78" s="517"/>
      <c r="C78" s="517"/>
      <c r="D78" s="517"/>
      <c r="E78" s="517"/>
      <c r="F78" s="517"/>
      <c r="G78" s="517"/>
      <c r="H78" s="517"/>
      <c r="I78" s="517"/>
      <c r="J78" s="517"/>
    </row>
    <row r="79" spans="2:10">
      <c r="B79" s="517"/>
      <c r="C79" s="517"/>
      <c r="D79" s="517"/>
      <c r="E79" s="517"/>
      <c r="F79" s="517"/>
      <c r="G79" s="517"/>
      <c r="H79" s="517"/>
      <c r="I79" s="517"/>
      <c r="J79" s="517"/>
    </row>
    <row r="80" spans="2:10">
      <c r="B80" s="517"/>
      <c r="C80" s="517"/>
      <c r="D80" s="517"/>
      <c r="E80" s="517"/>
      <c r="F80" s="517"/>
      <c r="G80" s="517"/>
      <c r="H80" s="517"/>
      <c r="I80" s="517"/>
      <c r="J80" s="517"/>
    </row>
    <row r="81" spans="2:10">
      <c r="B81" s="517"/>
      <c r="C81" s="517"/>
      <c r="D81" s="517"/>
      <c r="E81" s="517"/>
      <c r="F81" s="517"/>
      <c r="G81" s="517"/>
      <c r="H81" s="517"/>
      <c r="I81" s="517"/>
      <c r="J81" s="517"/>
    </row>
    <row r="82" spans="2:10">
      <c r="B82" s="517"/>
      <c r="C82" s="517"/>
      <c r="D82" s="517"/>
      <c r="E82" s="517"/>
      <c r="F82" s="517"/>
      <c r="G82" s="517"/>
      <c r="H82" s="517"/>
      <c r="I82" s="517"/>
      <c r="J82" s="517"/>
    </row>
    <row r="83" spans="2:10">
      <c r="B83" s="517"/>
      <c r="C83" s="517"/>
      <c r="D83" s="517"/>
      <c r="E83" s="517"/>
      <c r="F83" s="517"/>
      <c r="G83" s="517"/>
      <c r="H83" s="517"/>
      <c r="I83" s="517"/>
      <c r="J83" s="517"/>
    </row>
    <row r="84" spans="2:10">
      <c r="B84" s="517"/>
      <c r="C84" s="517"/>
      <c r="D84" s="517"/>
      <c r="E84" s="517"/>
      <c r="F84" s="517"/>
      <c r="G84" s="517"/>
      <c r="H84" s="517"/>
      <c r="I84" s="517"/>
      <c r="J84" s="517"/>
    </row>
    <row r="85" spans="2:10">
      <c r="B85" s="517"/>
      <c r="C85" s="517"/>
      <c r="D85" s="517"/>
      <c r="E85" s="517"/>
      <c r="F85" s="517"/>
      <c r="G85" s="517"/>
      <c r="H85" s="517"/>
      <c r="I85" s="517"/>
      <c r="J85" s="517"/>
    </row>
    <row r="86" spans="2:10">
      <c r="B86" s="517"/>
      <c r="C86" s="517"/>
      <c r="D86" s="517"/>
      <c r="E86" s="517"/>
      <c r="F86" s="517"/>
      <c r="G86" s="517"/>
      <c r="H86" s="517"/>
      <c r="I86" s="517"/>
      <c r="J86" s="517"/>
    </row>
    <row r="87" spans="2:10">
      <c r="B87" s="517"/>
      <c r="C87" s="517"/>
      <c r="D87" s="517"/>
      <c r="E87" s="517"/>
      <c r="F87" s="517"/>
      <c r="G87" s="517"/>
      <c r="H87" s="517"/>
      <c r="I87" s="517"/>
      <c r="J87" s="517"/>
    </row>
    <row r="88" spans="2:10">
      <c r="B88" s="517"/>
      <c r="C88" s="517"/>
      <c r="D88" s="517"/>
      <c r="E88" s="517"/>
      <c r="F88" s="517"/>
      <c r="G88" s="517"/>
      <c r="H88" s="517"/>
      <c r="I88" s="517"/>
      <c r="J88" s="517"/>
    </row>
    <row r="89" spans="2:10">
      <c r="B89" s="517"/>
      <c r="C89" s="517"/>
      <c r="D89" s="517"/>
      <c r="E89" s="517"/>
      <c r="F89" s="517"/>
      <c r="G89" s="517"/>
      <c r="H89" s="517"/>
      <c r="I89" s="517"/>
      <c r="J89" s="517"/>
    </row>
    <row r="90" spans="2:10">
      <c r="B90" s="517"/>
      <c r="C90" s="517"/>
      <c r="D90" s="517"/>
      <c r="E90" s="517"/>
      <c r="F90" s="517"/>
      <c r="G90" s="517"/>
      <c r="H90" s="517"/>
      <c r="I90" s="517"/>
      <c r="J90" s="517"/>
    </row>
    <row r="91" spans="2:10">
      <c r="B91" s="517"/>
      <c r="C91" s="517"/>
      <c r="D91" s="517"/>
      <c r="E91" s="517"/>
      <c r="F91" s="517"/>
      <c r="G91" s="517"/>
      <c r="H91" s="517"/>
      <c r="I91" s="517"/>
      <c r="J91" s="517"/>
    </row>
    <row r="92" spans="2:10">
      <c r="B92" s="517"/>
      <c r="C92" s="517"/>
      <c r="D92" s="517"/>
      <c r="E92" s="517"/>
      <c r="F92" s="517"/>
      <c r="G92" s="517"/>
      <c r="H92" s="517"/>
      <c r="I92" s="517"/>
      <c r="J92" s="517"/>
    </row>
    <row r="93" spans="2:10">
      <c r="B93" s="517"/>
      <c r="C93" s="517"/>
      <c r="D93" s="517"/>
      <c r="E93" s="517"/>
      <c r="F93" s="517"/>
      <c r="G93" s="517"/>
      <c r="H93" s="517"/>
      <c r="I93" s="517"/>
      <c r="J93" s="517"/>
    </row>
    <row r="94" spans="2:10">
      <c r="B94" s="517"/>
      <c r="C94" s="517"/>
      <c r="D94" s="517"/>
      <c r="E94" s="517"/>
      <c r="F94" s="517"/>
      <c r="G94" s="517"/>
      <c r="H94" s="517"/>
      <c r="I94" s="517"/>
      <c r="J94" s="517"/>
    </row>
    <row r="95" spans="2:10">
      <c r="B95" s="517"/>
      <c r="C95" s="517"/>
      <c r="D95" s="517"/>
      <c r="E95" s="517"/>
      <c r="F95" s="517"/>
      <c r="G95" s="517"/>
      <c r="H95" s="517"/>
      <c r="I95" s="517"/>
      <c r="J95" s="517"/>
    </row>
    <row r="96" spans="2:10">
      <c r="B96" s="517"/>
      <c r="C96" s="517"/>
      <c r="D96" s="517"/>
      <c r="E96" s="517"/>
      <c r="F96" s="517"/>
      <c r="G96" s="517"/>
      <c r="H96" s="517"/>
      <c r="I96" s="517"/>
      <c r="J96" s="517"/>
    </row>
    <row r="97" spans="2:10">
      <c r="B97" s="517"/>
      <c r="C97" s="517"/>
      <c r="D97" s="517"/>
      <c r="E97" s="517"/>
      <c r="F97" s="517"/>
      <c r="G97" s="517"/>
      <c r="H97" s="517"/>
      <c r="I97" s="517"/>
      <c r="J97" s="517"/>
    </row>
    <row r="98" spans="2:10">
      <c r="B98" s="517"/>
      <c r="C98" s="517"/>
      <c r="D98" s="517"/>
      <c r="E98" s="517"/>
      <c r="F98" s="517"/>
      <c r="G98" s="517"/>
      <c r="H98" s="517"/>
      <c r="I98" s="517"/>
      <c r="J98" s="517"/>
    </row>
    <row r="99" spans="2:10">
      <c r="B99" s="517"/>
      <c r="C99" s="517"/>
      <c r="D99" s="517"/>
      <c r="E99" s="517"/>
      <c r="F99" s="517"/>
      <c r="G99" s="517"/>
      <c r="H99" s="517"/>
      <c r="I99" s="517"/>
      <c r="J99" s="517"/>
    </row>
    <row r="100" spans="2:10">
      <c r="B100" s="517"/>
      <c r="C100" s="517"/>
      <c r="D100" s="517"/>
      <c r="E100" s="517"/>
      <c r="F100" s="517"/>
      <c r="G100" s="517"/>
      <c r="H100" s="517"/>
      <c r="I100" s="517"/>
      <c r="J100" s="517"/>
    </row>
    <row r="101" spans="2:10">
      <c r="B101" s="517"/>
      <c r="C101" s="517"/>
      <c r="D101" s="517"/>
      <c r="E101" s="517"/>
      <c r="F101" s="517"/>
      <c r="G101" s="517"/>
      <c r="H101" s="517"/>
      <c r="I101" s="517"/>
      <c r="J101" s="517"/>
    </row>
    <row r="102" spans="2:10">
      <c r="B102" s="517"/>
      <c r="C102" s="517"/>
      <c r="D102" s="517"/>
      <c r="E102" s="517"/>
      <c r="F102" s="517"/>
      <c r="G102" s="517"/>
      <c r="H102" s="517"/>
      <c r="I102" s="517"/>
      <c r="J102" s="517"/>
    </row>
    <row r="103" spans="2:10">
      <c r="B103" s="517"/>
      <c r="C103" s="517"/>
      <c r="D103" s="517"/>
      <c r="E103" s="517"/>
      <c r="F103" s="517"/>
      <c r="G103" s="517"/>
      <c r="H103" s="517"/>
      <c r="I103" s="517"/>
      <c r="J103" s="517"/>
    </row>
    <row r="104" spans="2:10">
      <c r="B104" s="517"/>
      <c r="C104" s="517"/>
      <c r="D104" s="517"/>
      <c r="E104" s="517"/>
      <c r="F104" s="517"/>
      <c r="G104" s="517"/>
      <c r="H104" s="517"/>
      <c r="I104" s="517"/>
      <c r="J104" s="517"/>
    </row>
    <row r="105" spans="2:10">
      <c r="B105" s="517"/>
      <c r="C105" s="517"/>
      <c r="D105" s="517"/>
      <c r="E105" s="517"/>
      <c r="F105" s="517"/>
      <c r="G105" s="517"/>
      <c r="H105" s="517"/>
      <c r="I105" s="517"/>
      <c r="J105" s="517"/>
    </row>
    <row r="106" spans="2:10">
      <c r="B106" s="517"/>
      <c r="C106" s="517"/>
      <c r="D106" s="517"/>
      <c r="E106" s="517"/>
      <c r="F106" s="517"/>
      <c r="G106" s="517"/>
      <c r="H106" s="517"/>
      <c r="I106" s="517"/>
      <c r="J106" s="517"/>
    </row>
    <row r="107" spans="2:10">
      <c r="B107" s="517"/>
      <c r="C107" s="517"/>
      <c r="D107" s="517"/>
      <c r="E107" s="517"/>
      <c r="F107" s="517"/>
      <c r="G107" s="517"/>
      <c r="H107" s="517"/>
      <c r="I107" s="517"/>
      <c r="J107" s="517"/>
    </row>
    <row r="108" spans="2:10">
      <c r="B108" s="517"/>
      <c r="C108" s="517"/>
      <c r="D108" s="517"/>
      <c r="E108" s="517"/>
      <c r="F108" s="517"/>
      <c r="G108" s="517"/>
      <c r="H108" s="517"/>
      <c r="I108" s="517"/>
      <c r="J108" s="517"/>
    </row>
    <row r="109" spans="2:10">
      <c r="B109" s="517"/>
      <c r="C109" s="517"/>
      <c r="D109" s="517"/>
      <c r="E109" s="517"/>
      <c r="F109" s="517"/>
      <c r="G109" s="517"/>
      <c r="H109" s="517"/>
      <c r="I109" s="517"/>
      <c r="J109" s="517"/>
    </row>
    <row r="110" spans="2:10">
      <c r="B110" s="517"/>
      <c r="C110" s="517"/>
      <c r="D110" s="517"/>
      <c r="E110" s="517"/>
      <c r="F110" s="517"/>
      <c r="G110" s="517"/>
      <c r="H110" s="517"/>
      <c r="I110" s="517"/>
      <c r="J110" s="517"/>
    </row>
    <row r="111" spans="2:10">
      <c r="B111" s="517"/>
      <c r="C111" s="517"/>
      <c r="D111" s="517"/>
      <c r="E111" s="517"/>
      <c r="F111" s="517"/>
      <c r="G111" s="517"/>
      <c r="H111" s="517"/>
      <c r="I111" s="517"/>
      <c r="J111" s="517"/>
    </row>
    <row r="112" spans="2:10">
      <c r="B112" s="517"/>
      <c r="C112" s="517"/>
      <c r="D112" s="517"/>
      <c r="E112" s="517"/>
      <c r="F112" s="517"/>
      <c r="G112" s="517"/>
      <c r="H112" s="517"/>
      <c r="I112" s="517"/>
      <c r="J112" s="517"/>
    </row>
    <row r="113" spans="2:10">
      <c r="B113" s="517"/>
      <c r="C113" s="517"/>
      <c r="D113" s="517"/>
      <c r="E113" s="517"/>
      <c r="F113" s="517"/>
      <c r="G113" s="517"/>
      <c r="H113" s="517"/>
      <c r="I113" s="517"/>
      <c r="J113" s="517"/>
    </row>
    <row r="114" spans="2:10">
      <c r="B114" s="517"/>
      <c r="C114" s="517"/>
      <c r="D114" s="517"/>
      <c r="E114" s="517"/>
      <c r="F114" s="517"/>
      <c r="G114" s="517"/>
      <c r="H114" s="517"/>
      <c r="I114" s="517"/>
      <c r="J114" s="517"/>
    </row>
    <row r="115" spans="2:10">
      <c r="B115" s="517"/>
      <c r="C115" s="517"/>
      <c r="D115" s="517"/>
      <c r="E115" s="517"/>
      <c r="F115" s="517"/>
      <c r="G115" s="517"/>
      <c r="H115" s="517"/>
      <c r="I115" s="517"/>
      <c r="J115" s="517"/>
    </row>
    <row r="116" spans="2:10">
      <c r="B116" s="517"/>
      <c r="C116" s="517"/>
      <c r="D116" s="517"/>
      <c r="E116" s="517"/>
      <c r="F116" s="517"/>
      <c r="G116" s="517"/>
      <c r="H116" s="517"/>
      <c r="I116" s="517"/>
      <c r="J116" s="517"/>
    </row>
    <row r="117" spans="2:10">
      <c r="B117" s="517"/>
      <c r="C117" s="517"/>
      <c r="D117" s="517"/>
      <c r="E117" s="517"/>
      <c r="F117" s="517"/>
      <c r="G117" s="517"/>
      <c r="H117" s="517"/>
      <c r="I117" s="517"/>
      <c r="J117" s="517"/>
    </row>
    <row r="118" spans="2:10">
      <c r="B118" s="517"/>
      <c r="C118" s="517"/>
      <c r="D118" s="517"/>
      <c r="E118" s="517"/>
      <c r="F118" s="517"/>
      <c r="G118" s="517"/>
      <c r="H118" s="517"/>
      <c r="I118" s="517"/>
      <c r="J118" s="517"/>
    </row>
    <row r="119" spans="2:10">
      <c r="B119" s="517"/>
      <c r="C119" s="517"/>
      <c r="D119" s="517"/>
      <c r="E119" s="517"/>
      <c r="F119" s="517"/>
      <c r="G119" s="517"/>
      <c r="H119" s="517"/>
      <c r="I119" s="517"/>
      <c r="J119" s="517"/>
    </row>
    <row r="120" spans="2:10">
      <c r="B120" s="517"/>
      <c r="C120" s="517"/>
      <c r="D120" s="517"/>
      <c r="E120" s="517"/>
      <c r="F120" s="517"/>
      <c r="G120" s="517"/>
      <c r="H120" s="517"/>
      <c r="I120" s="517"/>
      <c r="J120" s="517"/>
    </row>
    <row r="121" spans="2:10">
      <c r="B121" s="517"/>
      <c r="C121" s="517"/>
      <c r="D121" s="517"/>
      <c r="E121" s="517"/>
      <c r="F121" s="517"/>
      <c r="G121" s="517"/>
      <c r="H121" s="517"/>
      <c r="I121" s="517"/>
      <c r="J121" s="517"/>
    </row>
    <row r="122" spans="2:10">
      <c r="B122" s="517"/>
      <c r="C122" s="517"/>
      <c r="D122" s="517"/>
      <c r="E122" s="517"/>
      <c r="F122" s="517"/>
      <c r="G122" s="517"/>
      <c r="H122" s="517"/>
      <c r="I122" s="517"/>
      <c r="J122" s="517"/>
    </row>
    <row r="123" spans="2:10">
      <c r="B123" s="517"/>
      <c r="C123" s="517"/>
      <c r="D123" s="517"/>
      <c r="E123" s="517"/>
      <c r="F123" s="517"/>
      <c r="G123" s="517"/>
      <c r="H123" s="517"/>
      <c r="I123" s="517"/>
      <c r="J123" s="517"/>
    </row>
    <row r="124" spans="2:10">
      <c r="B124" s="517"/>
      <c r="C124" s="517"/>
      <c r="D124" s="517"/>
      <c r="E124" s="517"/>
      <c r="F124" s="517"/>
      <c r="G124" s="517"/>
      <c r="H124" s="517"/>
      <c r="I124" s="517"/>
      <c r="J124" s="517"/>
    </row>
    <row r="125" spans="2:10">
      <c r="B125" s="517"/>
      <c r="C125" s="517"/>
      <c r="D125" s="517"/>
      <c r="E125" s="517"/>
      <c r="F125" s="517"/>
      <c r="G125" s="517"/>
      <c r="H125" s="517"/>
      <c r="I125" s="517"/>
      <c r="J125" s="517"/>
    </row>
    <row r="126" spans="2:10">
      <c r="B126" s="517"/>
      <c r="C126" s="517"/>
      <c r="D126" s="517"/>
      <c r="E126" s="517"/>
      <c r="F126" s="517"/>
      <c r="G126" s="517"/>
      <c r="H126" s="517"/>
      <c r="I126" s="517"/>
      <c r="J126" s="517"/>
    </row>
    <row r="127" spans="2:10">
      <c r="B127" s="517"/>
      <c r="C127" s="517"/>
      <c r="D127" s="517"/>
      <c r="E127" s="517"/>
      <c r="F127" s="517"/>
      <c r="G127" s="517"/>
      <c r="H127" s="517"/>
      <c r="I127" s="517"/>
      <c r="J127" s="517"/>
    </row>
    <row r="128" spans="2:10">
      <c r="B128" s="517"/>
      <c r="C128" s="517"/>
      <c r="D128" s="517"/>
      <c r="E128" s="517"/>
      <c r="F128" s="517"/>
      <c r="G128" s="517"/>
      <c r="H128" s="517"/>
      <c r="I128" s="517"/>
      <c r="J128" s="517"/>
    </row>
    <row r="129" spans="2:10">
      <c r="B129" s="517"/>
      <c r="C129" s="517"/>
      <c r="D129" s="517"/>
      <c r="E129" s="517"/>
      <c r="F129" s="517"/>
      <c r="G129" s="517"/>
      <c r="H129" s="517"/>
      <c r="I129" s="517"/>
      <c r="J129" s="517"/>
    </row>
    <row r="130" spans="2:10">
      <c r="B130" s="517"/>
      <c r="C130" s="517"/>
      <c r="D130" s="517"/>
      <c r="E130" s="517"/>
      <c r="F130" s="517"/>
      <c r="G130" s="517"/>
      <c r="H130" s="517"/>
      <c r="I130" s="517"/>
      <c r="J130" s="517"/>
    </row>
    <row r="131" spans="2:10">
      <c r="B131" s="517"/>
      <c r="C131" s="517"/>
      <c r="D131" s="517"/>
      <c r="E131" s="517"/>
      <c r="F131" s="517"/>
      <c r="G131" s="517"/>
      <c r="H131" s="517"/>
      <c r="I131" s="517"/>
      <c r="J131" s="517"/>
    </row>
    <row r="132" spans="2:10">
      <c r="B132" s="517"/>
      <c r="C132" s="517"/>
      <c r="D132" s="517"/>
      <c r="E132" s="517"/>
      <c r="F132" s="517"/>
      <c r="G132" s="517"/>
      <c r="H132" s="517"/>
      <c r="I132" s="517"/>
      <c r="J132" s="517"/>
    </row>
    <row r="133" spans="2:10">
      <c r="B133" s="517"/>
      <c r="C133" s="517"/>
      <c r="D133" s="517"/>
      <c r="E133" s="517"/>
      <c r="F133" s="517"/>
      <c r="G133" s="517"/>
      <c r="H133" s="517"/>
      <c r="I133" s="517"/>
      <c r="J133" s="517"/>
    </row>
    <row r="134" spans="2:10">
      <c r="B134" s="517"/>
      <c r="C134" s="517"/>
      <c r="D134" s="517"/>
      <c r="E134" s="517"/>
      <c r="F134" s="517"/>
      <c r="G134" s="517"/>
      <c r="H134" s="517"/>
      <c r="I134" s="517"/>
      <c r="J134" s="517"/>
    </row>
    <row r="135" spans="2:10">
      <c r="B135" s="517"/>
      <c r="C135" s="517"/>
      <c r="D135" s="517"/>
      <c r="E135" s="517"/>
      <c r="F135" s="517"/>
      <c r="G135" s="517"/>
      <c r="H135" s="517"/>
      <c r="I135" s="517"/>
      <c r="J135" s="517"/>
    </row>
    <row r="136" spans="2:10">
      <c r="B136" s="517"/>
      <c r="C136" s="517"/>
      <c r="D136" s="517"/>
      <c r="E136" s="517"/>
      <c r="F136" s="517"/>
      <c r="G136" s="517"/>
      <c r="H136" s="517"/>
      <c r="I136" s="517"/>
      <c r="J136" s="517"/>
    </row>
    <row r="137" spans="2:10">
      <c r="B137" s="517"/>
      <c r="C137" s="517"/>
      <c r="D137" s="517"/>
      <c r="E137" s="517"/>
      <c r="F137" s="517"/>
      <c r="G137" s="517"/>
      <c r="H137" s="517"/>
      <c r="I137" s="517"/>
      <c r="J137" s="517"/>
    </row>
    <row r="138" spans="2:10">
      <c r="B138" s="517"/>
      <c r="C138" s="517"/>
      <c r="D138" s="517"/>
      <c r="E138" s="517"/>
      <c r="F138" s="517"/>
      <c r="G138" s="517"/>
      <c r="H138" s="517"/>
      <c r="I138" s="517"/>
      <c r="J138" s="517"/>
    </row>
    <row r="139" spans="2:10">
      <c r="B139" s="517"/>
      <c r="C139" s="517"/>
      <c r="D139" s="517"/>
      <c r="E139" s="517"/>
      <c r="F139" s="517"/>
      <c r="G139" s="517"/>
      <c r="H139" s="517"/>
      <c r="I139" s="517"/>
      <c r="J139" s="517"/>
    </row>
    <row r="140" spans="2:10">
      <c r="B140" s="517"/>
      <c r="C140" s="517"/>
      <c r="D140" s="517"/>
      <c r="E140" s="517"/>
      <c r="F140" s="517"/>
      <c r="G140" s="517"/>
      <c r="H140" s="517"/>
      <c r="I140" s="517"/>
      <c r="J140" s="517"/>
    </row>
  </sheetData>
  <mergeCells count="7">
    <mergeCell ref="A13:A14"/>
    <mergeCell ref="A15:A18"/>
    <mergeCell ref="A7:B8"/>
    <mergeCell ref="C7:E7"/>
    <mergeCell ref="F7:H7"/>
    <mergeCell ref="I7:K7"/>
    <mergeCell ref="A9:A12"/>
  </mergeCells>
  <pageMargins left="0.70833333333333304" right="0.196527777777778" top="3.9583333333333297E-2" bottom="3.9583333333333297E-2" header="0.511811023622047" footer="0.511811023622047"/>
  <pageSetup paperSize="9" scale="70" orientation="landscape" horizontalDpi="300" verticalDpi="300"/>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00B050"/>
  </sheetPr>
  <dimension ref="A1:J95"/>
  <sheetViews>
    <sheetView zoomScale="90" zoomScaleNormal="90" workbookViewId="0">
      <selection activeCell="E2" sqref="E2"/>
    </sheetView>
  </sheetViews>
  <sheetFormatPr baseColWidth="10" defaultColWidth="11.42578125" defaultRowHeight="15"/>
  <cols>
    <col min="1" max="1" width="32.5703125" style="21" customWidth="1"/>
    <col min="2" max="10" width="14.140625" style="21" customWidth="1"/>
    <col min="11" max="16384" width="11.42578125" style="21"/>
  </cols>
  <sheetData>
    <row r="1" spans="1:10" s="20" customFormat="1" ht="70.5" customHeight="1"/>
    <row r="2" spans="1:10">
      <c r="A2" s="595" t="s">
        <v>86</v>
      </c>
      <c r="B2" s="596"/>
      <c r="C2" s="596"/>
      <c r="D2" s="596"/>
      <c r="E2" s="596"/>
      <c r="F2" s="596"/>
      <c r="G2" s="596"/>
      <c r="H2" s="596"/>
      <c r="I2" s="596"/>
    </row>
    <row r="3" spans="1:10">
      <c r="A3" s="596"/>
      <c r="B3" s="596"/>
      <c r="C3" s="596"/>
      <c r="D3" s="596"/>
      <c r="E3" s="596"/>
      <c r="F3" s="596"/>
      <c r="G3" s="596"/>
      <c r="H3" s="596"/>
      <c r="I3" s="596"/>
    </row>
    <row r="4" spans="1:10">
      <c r="A4" s="20"/>
      <c r="B4" s="20"/>
      <c r="C4" s="20"/>
      <c r="D4" s="20"/>
      <c r="E4" s="20"/>
      <c r="F4" s="20"/>
      <c r="G4" s="20"/>
      <c r="H4" s="20"/>
      <c r="I4" s="20"/>
    </row>
    <row r="5" spans="1:10" ht="15" customHeight="1">
      <c r="A5" s="911" t="s">
        <v>2655</v>
      </c>
      <c r="B5" s="900" t="s">
        <v>2517</v>
      </c>
      <c r="C5" s="900"/>
      <c r="D5" s="900"/>
      <c r="E5" s="900" t="s">
        <v>2518</v>
      </c>
      <c r="F5" s="900"/>
      <c r="G5" s="900"/>
      <c r="H5" s="900" t="s">
        <v>1422</v>
      </c>
      <c r="I5" s="900"/>
      <c r="J5" s="900"/>
    </row>
    <row r="6" spans="1:10" ht="24">
      <c r="A6" s="911"/>
      <c r="B6" s="516" t="s">
        <v>2665</v>
      </c>
      <c r="C6" s="516" t="s">
        <v>2666</v>
      </c>
      <c r="D6" s="516" t="s">
        <v>520</v>
      </c>
      <c r="E6" s="516" t="s">
        <v>2665</v>
      </c>
      <c r="F6" s="516" t="s">
        <v>2666</v>
      </c>
      <c r="G6" s="516" t="s">
        <v>520</v>
      </c>
      <c r="H6" s="516" t="s">
        <v>2665</v>
      </c>
      <c r="I6" s="516" t="s">
        <v>2666</v>
      </c>
      <c r="J6" s="516" t="s">
        <v>520</v>
      </c>
    </row>
    <row r="7" spans="1:10">
      <c r="A7" s="519" t="s">
        <v>2823</v>
      </c>
      <c r="B7" s="531">
        <v>120</v>
      </c>
      <c r="C7" s="531">
        <v>11</v>
      </c>
      <c r="D7" s="536">
        <f t="shared" ref="D7:D15" si="0">SUM(B7:C7)</f>
        <v>131</v>
      </c>
      <c r="E7" s="531">
        <v>0</v>
      </c>
      <c r="F7" s="531">
        <v>0</v>
      </c>
      <c r="G7" s="536">
        <f t="shared" ref="G7:G15" si="1">SUM(E7:F7)</f>
        <v>0</v>
      </c>
      <c r="H7" s="531">
        <v>120</v>
      </c>
      <c r="I7" s="531">
        <v>11</v>
      </c>
      <c r="J7" s="536">
        <f t="shared" ref="J7:J15" si="2">H7+I7</f>
        <v>131</v>
      </c>
    </row>
    <row r="8" spans="1:10" ht="24">
      <c r="A8" s="519" t="s">
        <v>2824</v>
      </c>
      <c r="B8" s="531">
        <v>5240</v>
      </c>
      <c r="C8" s="531">
        <v>3008</v>
      </c>
      <c r="D8" s="536">
        <f t="shared" si="0"/>
        <v>8248</v>
      </c>
      <c r="E8" s="531">
        <v>0</v>
      </c>
      <c r="F8" s="531">
        <v>0</v>
      </c>
      <c r="G8" s="536">
        <f t="shared" si="1"/>
        <v>0</v>
      </c>
      <c r="H8" s="531">
        <v>5240</v>
      </c>
      <c r="I8" s="531">
        <v>3008</v>
      </c>
      <c r="J8" s="536">
        <f t="shared" si="2"/>
        <v>8248</v>
      </c>
    </row>
    <row r="9" spans="1:10">
      <c r="A9" s="519" t="s">
        <v>2825</v>
      </c>
      <c r="B9" s="531">
        <v>1094</v>
      </c>
      <c r="C9" s="531">
        <v>478</v>
      </c>
      <c r="D9" s="536">
        <f t="shared" si="0"/>
        <v>1572</v>
      </c>
      <c r="E9" s="531">
        <v>0</v>
      </c>
      <c r="F9" s="531">
        <v>0</v>
      </c>
      <c r="G9" s="536">
        <f t="shared" si="1"/>
        <v>0</v>
      </c>
      <c r="H9" s="531">
        <v>1094</v>
      </c>
      <c r="I9" s="531">
        <v>478</v>
      </c>
      <c r="J9" s="536">
        <f t="shared" si="2"/>
        <v>1572</v>
      </c>
    </row>
    <row r="10" spans="1:10">
      <c r="A10" s="519" t="s">
        <v>2826</v>
      </c>
      <c r="B10" s="531">
        <v>175</v>
      </c>
      <c r="C10" s="531">
        <v>15</v>
      </c>
      <c r="D10" s="536">
        <f t="shared" si="0"/>
        <v>190</v>
      </c>
      <c r="E10" s="531">
        <v>0</v>
      </c>
      <c r="F10" s="531">
        <v>0</v>
      </c>
      <c r="G10" s="536">
        <f t="shared" si="1"/>
        <v>0</v>
      </c>
      <c r="H10" s="531">
        <v>175</v>
      </c>
      <c r="I10" s="531">
        <v>15</v>
      </c>
      <c r="J10" s="536">
        <f t="shared" si="2"/>
        <v>190</v>
      </c>
    </row>
    <row r="11" spans="1:10">
      <c r="A11" s="519" t="s">
        <v>2827</v>
      </c>
      <c r="B11" s="531">
        <v>2149</v>
      </c>
      <c r="C11" s="531">
        <v>233</v>
      </c>
      <c r="D11" s="536">
        <f t="shared" si="0"/>
        <v>2382</v>
      </c>
      <c r="E11" s="531">
        <v>0</v>
      </c>
      <c r="F11" s="531">
        <v>0</v>
      </c>
      <c r="G11" s="536">
        <f t="shared" si="1"/>
        <v>0</v>
      </c>
      <c r="H11" s="531">
        <v>2149</v>
      </c>
      <c r="I11" s="531">
        <v>233</v>
      </c>
      <c r="J11" s="536">
        <f t="shared" si="2"/>
        <v>2382</v>
      </c>
    </row>
    <row r="12" spans="1:10">
      <c r="A12" s="597" t="s">
        <v>2828</v>
      </c>
      <c r="B12" s="531">
        <v>50</v>
      </c>
      <c r="C12" s="531">
        <v>7</v>
      </c>
      <c r="D12" s="536">
        <f t="shared" si="0"/>
        <v>57</v>
      </c>
      <c r="E12" s="531">
        <v>0</v>
      </c>
      <c r="F12" s="531">
        <v>0</v>
      </c>
      <c r="G12" s="536">
        <f t="shared" si="1"/>
        <v>0</v>
      </c>
      <c r="H12" s="531">
        <v>50</v>
      </c>
      <c r="I12" s="531">
        <v>7</v>
      </c>
      <c r="J12" s="536">
        <f t="shared" si="2"/>
        <v>57</v>
      </c>
    </row>
    <row r="13" spans="1:10">
      <c r="A13" s="597" t="s">
        <v>2829</v>
      </c>
      <c r="B13" s="531">
        <v>2335</v>
      </c>
      <c r="C13" s="531">
        <v>11</v>
      </c>
      <c r="D13" s="536">
        <f t="shared" si="0"/>
        <v>2346</v>
      </c>
      <c r="E13" s="531">
        <v>0</v>
      </c>
      <c r="F13" s="531">
        <v>0</v>
      </c>
      <c r="G13" s="536">
        <f t="shared" si="1"/>
        <v>0</v>
      </c>
      <c r="H13" s="531">
        <v>2335</v>
      </c>
      <c r="I13" s="531">
        <v>11</v>
      </c>
      <c r="J13" s="536">
        <f t="shared" si="2"/>
        <v>2346</v>
      </c>
    </row>
    <row r="14" spans="1:10">
      <c r="A14" s="597" t="s">
        <v>2830</v>
      </c>
      <c r="B14" s="531">
        <v>0</v>
      </c>
      <c r="C14" s="531">
        <v>0</v>
      </c>
      <c r="D14" s="536">
        <f t="shared" si="0"/>
        <v>0</v>
      </c>
      <c r="E14" s="531">
        <v>0</v>
      </c>
      <c r="F14" s="531">
        <v>0</v>
      </c>
      <c r="G14" s="536">
        <f t="shared" si="1"/>
        <v>0</v>
      </c>
      <c r="H14" s="531">
        <v>0</v>
      </c>
      <c r="I14" s="531">
        <v>0</v>
      </c>
      <c r="J14" s="536">
        <f t="shared" si="2"/>
        <v>0</v>
      </c>
    </row>
    <row r="15" spans="1:10">
      <c r="A15" s="526" t="s">
        <v>452</v>
      </c>
      <c r="B15" s="536">
        <f>SUM(B7:B14)</f>
        <v>11163</v>
      </c>
      <c r="C15" s="536">
        <f>SUM(C7:C14)</f>
        <v>3763</v>
      </c>
      <c r="D15" s="536">
        <f t="shared" si="0"/>
        <v>14926</v>
      </c>
      <c r="E15" s="536">
        <f>SUM(E7:E14)</f>
        <v>0</v>
      </c>
      <c r="F15" s="536">
        <f>SUM(F7:F14)</f>
        <v>0</v>
      </c>
      <c r="G15" s="536">
        <f t="shared" si="1"/>
        <v>0</v>
      </c>
      <c r="H15" s="536">
        <f>B15+E15</f>
        <v>11163</v>
      </c>
      <c r="I15" s="536">
        <f>C15+F15</f>
        <v>3763</v>
      </c>
      <c r="J15" s="536">
        <f t="shared" si="2"/>
        <v>14926</v>
      </c>
    </row>
    <row r="16" spans="1:10">
      <c r="B16" s="598"/>
      <c r="C16" s="598"/>
      <c r="D16" s="598"/>
      <c r="E16" s="598"/>
      <c r="F16" s="598"/>
      <c r="G16" s="598"/>
      <c r="H16" s="598"/>
      <c r="I16" s="598"/>
    </row>
    <row r="17" spans="2:9">
      <c r="B17" s="598"/>
      <c r="C17" s="598"/>
      <c r="D17" s="598"/>
      <c r="E17" s="598"/>
      <c r="F17" s="598"/>
      <c r="G17" s="598"/>
      <c r="H17" s="598"/>
      <c r="I17" s="598"/>
    </row>
    <row r="18" spans="2:9">
      <c r="B18" s="598"/>
      <c r="C18" s="598"/>
      <c r="D18" s="598"/>
      <c r="E18" s="598"/>
      <c r="F18" s="598"/>
      <c r="G18" s="598"/>
      <c r="H18" s="598"/>
      <c r="I18" s="598"/>
    </row>
    <row r="19" spans="2:9">
      <c r="B19" s="598"/>
      <c r="C19" s="598"/>
      <c r="D19" s="598"/>
      <c r="E19" s="598"/>
      <c r="F19" s="598"/>
      <c r="G19" s="598"/>
      <c r="H19" s="598"/>
      <c r="I19" s="598"/>
    </row>
    <row r="20" spans="2:9">
      <c r="B20" s="598"/>
      <c r="C20" s="598"/>
      <c r="D20" s="598"/>
      <c r="E20" s="598"/>
      <c r="F20" s="598"/>
      <c r="G20" s="598"/>
      <c r="H20" s="598"/>
      <c r="I20" s="598"/>
    </row>
    <row r="21" spans="2:9">
      <c r="B21" s="598"/>
      <c r="C21" s="598"/>
      <c r="D21" s="598"/>
      <c r="E21" s="598"/>
      <c r="F21" s="598"/>
      <c r="G21" s="598"/>
      <c r="H21" s="598"/>
      <c r="I21" s="598"/>
    </row>
    <row r="22" spans="2:9">
      <c r="B22" s="598"/>
      <c r="C22" s="598"/>
      <c r="D22" s="598"/>
      <c r="E22" s="598"/>
      <c r="F22" s="598"/>
      <c r="G22" s="598"/>
      <c r="H22" s="598"/>
      <c r="I22" s="598"/>
    </row>
    <row r="23" spans="2:9">
      <c r="B23" s="598"/>
      <c r="C23" s="598"/>
      <c r="D23" s="598"/>
      <c r="E23" s="598"/>
      <c r="F23" s="598"/>
      <c r="G23" s="598"/>
      <c r="H23" s="598"/>
      <c r="I23" s="598"/>
    </row>
    <row r="24" spans="2:9">
      <c r="B24" s="598"/>
      <c r="C24" s="598"/>
      <c r="D24" s="598"/>
      <c r="E24" s="598"/>
      <c r="F24" s="598"/>
      <c r="G24" s="598"/>
      <c r="H24" s="598"/>
      <c r="I24" s="598"/>
    </row>
    <row r="25" spans="2:9">
      <c r="B25" s="598"/>
      <c r="C25" s="598"/>
      <c r="D25" s="598"/>
      <c r="E25" s="598"/>
      <c r="F25" s="598"/>
      <c r="G25" s="598"/>
      <c r="H25" s="598"/>
      <c r="I25" s="598"/>
    </row>
    <row r="26" spans="2:9">
      <c r="B26" s="598"/>
      <c r="C26" s="598"/>
      <c r="D26" s="598"/>
      <c r="E26" s="598"/>
      <c r="F26" s="598"/>
      <c r="G26" s="598"/>
      <c r="H26" s="598"/>
      <c r="I26" s="598"/>
    </row>
    <row r="27" spans="2:9">
      <c r="B27" s="598"/>
      <c r="C27" s="598"/>
      <c r="D27" s="598"/>
      <c r="E27" s="598"/>
      <c r="F27" s="598"/>
      <c r="G27" s="598"/>
      <c r="H27" s="598"/>
      <c r="I27" s="598"/>
    </row>
    <row r="28" spans="2:9">
      <c r="B28" s="598"/>
      <c r="C28" s="598"/>
      <c r="D28" s="598"/>
      <c r="E28" s="598"/>
      <c r="F28" s="598"/>
      <c r="G28" s="598"/>
      <c r="H28" s="598"/>
      <c r="I28" s="598"/>
    </row>
    <row r="29" spans="2:9">
      <c r="B29" s="598"/>
      <c r="C29" s="598"/>
      <c r="D29" s="598"/>
      <c r="E29" s="598"/>
      <c r="F29" s="598"/>
      <c r="G29" s="598"/>
      <c r="H29" s="598"/>
      <c r="I29" s="598"/>
    </row>
    <row r="30" spans="2:9">
      <c r="B30" s="598"/>
      <c r="C30" s="598"/>
      <c r="D30" s="598"/>
      <c r="E30" s="598"/>
      <c r="F30" s="598"/>
      <c r="G30" s="598"/>
      <c r="H30" s="598"/>
      <c r="I30" s="598"/>
    </row>
    <row r="31" spans="2:9">
      <c r="B31" s="598"/>
      <c r="C31" s="598"/>
      <c r="D31" s="598"/>
      <c r="E31" s="598"/>
      <c r="F31" s="598"/>
      <c r="G31" s="598"/>
      <c r="H31" s="598"/>
      <c r="I31" s="598"/>
    </row>
    <row r="32" spans="2:9">
      <c r="B32" s="598"/>
      <c r="C32" s="598"/>
      <c r="D32" s="598"/>
      <c r="E32" s="598"/>
      <c r="F32" s="598"/>
      <c r="G32" s="598"/>
      <c r="H32" s="598"/>
      <c r="I32" s="598"/>
    </row>
    <row r="33" spans="2:9">
      <c r="B33" s="598"/>
      <c r="C33" s="598"/>
      <c r="D33" s="598"/>
      <c r="E33" s="598"/>
      <c r="F33" s="598"/>
      <c r="G33" s="598"/>
      <c r="H33" s="598"/>
      <c r="I33" s="598"/>
    </row>
    <row r="34" spans="2:9">
      <c r="B34" s="598"/>
      <c r="C34" s="598"/>
      <c r="D34" s="598"/>
      <c r="E34" s="598"/>
      <c r="F34" s="598"/>
      <c r="G34" s="598"/>
      <c r="H34" s="598"/>
      <c r="I34" s="598"/>
    </row>
    <row r="35" spans="2:9">
      <c r="B35" s="598"/>
      <c r="C35" s="598"/>
      <c r="D35" s="598"/>
      <c r="E35" s="598"/>
      <c r="F35" s="598"/>
      <c r="G35" s="598"/>
      <c r="H35" s="598"/>
      <c r="I35" s="598"/>
    </row>
    <row r="36" spans="2:9">
      <c r="B36" s="598"/>
      <c r="C36" s="598"/>
      <c r="D36" s="598"/>
      <c r="E36" s="598"/>
      <c r="F36" s="598"/>
      <c r="G36" s="598"/>
      <c r="H36" s="598"/>
      <c r="I36" s="598"/>
    </row>
    <row r="37" spans="2:9">
      <c r="B37" s="598"/>
      <c r="C37" s="598"/>
      <c r="D37" s="598"/>
      <c r="E37" s="598"/>
      <c r="F37" s="598"/>
      <c r="G37" s="598"/>
      <c r="H37" s="598"/>
      <c r="I37" s="598"/>
    </row>
    <row r="38" spans="2:9">
      <c r="B38" s="598"/>
      <c r="C38" s="598"/>
      <c r="D38" s="598"/>
      <c r="E38" s="598"/>
      <c r="F38" s="598"/>
      <c r="G38" s="598"/>
      <c r="H38" s="598"/>
      <c r="I38" s="598"/>
    </row>
    <row r="39" spans="2:9">
      <c r="B39" s="598"/>
      <c r="C39" s="598"/>
      <c r="D39" s="598"/>
      <c r="E39" s="598"/>
      <c r="F39" s="598"/>
      <c r="G39" s="598"/>
      <c r="H39" s="598"/>
      <c r="I39" s="598"/>
    </row>
    <row r="40" spans="2:9">
      <c r="B40" s="598"/>
      <c r="C40" s="598"/>
      <c r="D40" s="598"/>
      <c r="E40" s="598"/>
      <c r="F40" s="598"/>
      <c r="G40" s="598"/>
      <c r="H40" s="598"/>
      <c r="I40" s="598"/>
    </row>
    <row r="41" spans="2:9">
      <c r="B41" s="598"/>
      <c r="C41" s="598"/>
      <c r="D41" s="598"/>
      <c r="E41" s="598"/>
      <c r="F41" s="598"/>
      <c r="G41" s="598"/>
      <c r="H41" s="598"/>
      <c r="I41" s="598"/>
    </row>
    <row r="42" spans="2:9">
      <c r="B42" s="598"/>
      <c r="C42" s="598"/>
      <c r="D42" s="598"/>
      <c r="E42" s="598"/>
      <c r="F42" s="598"/>
      <c r="G42" s="598"/>
      <c r="H42" s="598"/>
      <c r="I42" s="598"/>
    </row>
    <row r="43" spans="2:9">
      <c r="B43" s="598"/>
      <c r="C43" s="598"/>
      <c r="D43" s="598"/>
      <c r="E43" s="598"/>
      <c r="F43" s="598"/>
      <c r="G43" s="598"/>
      <c r="H43" s="598"/>
      <c r="I43" s="598"/>
    </row>
    <row r="44" spans="2:9">
      <c r="B44" s="598"/>
      <c r="C44" s="598"/>
      <c r="D44" s="598"/>
      <c r="E44" s="598"/>
      <c r="F44" s="598"/>
      <c r="G44" s="598"/>
      <c r="H44" s="598"/>
      <c r="I44" s="598"/>
    </row>
    <row r="45" spans="2:9">
      <c r="B45" s="598"/>
      <c r="C45" s="598"/>
      <c r="D45" s="598"/>
      <c r="E45" s="598"/>
      <c r="F45" s="598"/>
      <c r="G45" s="598"/>
      <c r="H45" s="598"/>
      <c r="I45" s="598"/>
    </row>
    <row r="46" spans="2:9">
      <c r="B46" s="598"/>
      <c r="C46" s="598"/>
      <c r="D46" s="598"/>
      <c r="E46" s="598"/>
      <c r="F46" s="598"/>
      <c r="G46" s="598"/>
      <c r="H46" s="598"/>
      <c r="I46" s="598"/>
    </row>
    <row r="47" spans="2:9">
      <c r="B47" s="598"/>
      <c r="C47" s="598"/>
      <c r="D47" s="598"/>
      <c r="E47" s="598"/>
      <c r="F47" s="598"/>
      <c r="G47" s="598"/>
      <c r="H47" s="598"/>
      <c r="I47" s="598"/>
    </row>
    <row r="48" spans="2:9">
      <c r="B48" s="598"/>
      <c r="C48" s="598"/>
      <c r="D48" s="598"/>
      <c r="E48" s="598"/>
      <c r="F48" s="598"/>
      <c r="G48" s="598"/>
      <c r="H48" s="598"/>
      <c r="I48" s="598"/>
    </row>
    <row r="49" spans="2:9">
      <c r="B49" s="598"/>
      <c r="C49" s="598"/>
      <c r="D49" s="598"/>
      <c r="E49" s="598"/>
      <c r="F49" s="598"/>
      <c r="G49" s="598"/>
      <c r="H49" s="598"/>
      <c r="I49" s="598"/>
    </row>
    <row r="50" spans="2:9">
      <c r="B50" s="598"/>
      <c r="C50" s="598"/>
      <c r="D50" s="598"/>
      <c r="E50" s="598"/>
      <c r="F50" s="598"/>
      <c r="G50" s="598"/>
      <c r="H50" s="598"/>
      <c r="I50" s="598"/>
    </row>
    <row r="51" spans="2:9">
      <c r="B51" s="598"/>
      <c r="C51" s="598"/>
      <c r="D51" s="598"/>
      <c r="E51" s="598"/>
      <c r="F51" s="598"/>
      <c r="G51" s="598"/>
      <c r="H51" s="598"/>
      <c r="I51" s="598"/>
    </row>
    <row r="52" spans="2:9">
      <c r="B52" s="598"/>
      <c r="C52" s="598"/>
      <c r="D52" s="598"/>
      <c r="E52" s="598"/>
      <c r="F52" s="598"/>
      <c r="G52" s="598"/>
      <c r="H52" s="598"/>
      <c r="I52" s="598"/>
    </row>
    <row r="53" spans="2:9">
      <c r="B53" s="598"/>
      <c r="C53" s="598"/>
      <c r="D53" s="598"/>
      <c r="E53" s="598"/>
      <c r="F53" s="598"/>
      <c r="G53" s="598"/>
      <c r="H53" s="598"/>
      <c r="I53" s="598"/>
    </row>
    <row r="54" spans="2:9">
      <c r="B54" s="598"/>
      <c r="C54" s="598"/>
      <c r="D54" s="598"/>
      <c r="E54" s="598"/>
      <c r="F54" s="598"/>
      <c r="G54" s="598"/>
      <c r="H54" s="598"/>
      <c r="I54" s="598"/>
    </row>
    <row r="55" spans="2:9">
      <c r="B55" s="598"/>
      <c r="C55" s="598"/>
      <c r="D55" s="598"/>
      <c r="E55" s="598"/>
      <c r="F55" s="598"/>
      <c r="G55" s="598"/>
      <c r="H55" s="598"/>
      <c r="I55" s="598"/>
    </row>
    <row r="56" spans="2:9">
      <c r="B56" s="598"/>
      <c r="C56" s="598"/>
      <c r="D56" s="598"/>
      <c r="E56" s="598"/>
      <c r="F56" s="598"/>
      <c r="G56" s="598"/>
      <c r="H56" s="598"/>
      <c r="I56" s="598"/>
    </row>
    <row r="57" spans="2:9">
      <c r="B57" s="598"/>
      <c r="C57" s="598"/>
      <c r="D57" s="598"/>
      <c r="E57" s="598"/>
      <c r="F57" s="598"/>
      <c r="G57" s="598"/>
      <c r="H57" s="598"/>
      <c r="I57" s="598"/>
    </row>
    <row r="58" spans="2:9">
      <c r="B58" s="598"/>
      <c r="C58" s="598"/>
      <c r="D58" s="598"/>
      <c r="E58" s="598"/>
      <c r="F58" s="598"/>
      <c r="G58" s="598"/>
      <c r="H58" s="598"/>
      <c r="I58" s="598"/>
    </row>
    <row r="59" spans="2:9">
      <c r="B59" s="598"/>
      <c r="C59" s="598"/>
      <c r="D59" s="598"/>
      <c r="E59" s="598"/>
      <c r="F59" s="598"/>
      <c r="G59" s="598"/>
      <c r="H59" s="598"/>
      <c r="I59" s="598"/>
    </row>
    <row r="60" spans="2:9">
      <c r="B60" s="598"/>
      <c r="C60" s="598"/>
      <c r="D60" s="598"/>
      <c r="E60" s="598"/>
      <c r="F60" s="598"/>
      <c r="G60" s="598"/>
      <c r="H60" s="598"/>
      <c r="I60" s="598"/>
    </row>
    <row r="61" spans="2:9">
      <c r="B61" s="598"/>
      <c r="C61" s="598"/>
      <c r="D61" s="598"/>
      <c r="E61" s="598"/>
      <c r="F61" s="598"/>
      <c r="G61" s="598"/>
      <c r="H61" s="598"/>
      <c r="I61" s="598"/>
    </row>
    <row r="62" spans="2:9">
      <c r="B62" s="598"/>
      <c r="C62" s="598"/>
      <c r="D62" s="598"/>
      <c r="E62" s="598"/>
      <c r="F62" s="598"/>
      <c r="G62" s="598"/>
      <c r="H62" s="598"/>
      <c r="I62" s="598"/>
    </row>
    <row r="63" spans="2:9">
      <c r="B63" s="598"/>
      <c r="C63" s="598"/>
      <c r="D63" s="598"/>
      <c r="E63" s="598"/>
      <c r="F63" s="598"/>
      <c r="G63" s="598"/>
      <c r="H63" s="598"/>
      <c r="I63" s="598"/>
    </row>
    <row r="64" spans="2:9">
      <c r="B64" s="598"/>
      <c r="C64" s="598"/>
      <c r="D64" s="598"/>
      <c r="E64" s="598"/>
      <c r="F64" s="598"/>
      <c r="G64" s="598"/>
      <c r="H64" s="598"/>
      <c r="I64" s="598"/>
    </row>
    <row r="65" spans="2:9">
      <c r="B65" s="598"/>
      <c r="C65" s="598"/>
      <c r="D65" s="598"/>
      <c r="E65" s="598"/>
      <c r="F65" s="598"/>
      <c r="G65" s="598"/>
      <c r="H65" s="598"/>
      <c r="I65" s="598"/>
    </row>
    <row r="66" spans="2:9">
      <c r="B66" s="598"/>
      <c r="C66" s="598"/>
      <c r="D66" s="598"/>
      <c r="E66" s="598"/>
      <c r="F66" s="598"/>
      <c r="G66" s="598"/>
      <c r="H66" s="598"/>
      <c r="I66" s="598"/>
    </row>
    <row r="67" spans="2:9">
      <c r="B67" s="598"/>
      <c r="C67" s="598"/>
      <c r="D67" s="598"/>
      <c r="E67" s="598"/>
      <c r="F67" s="598"/>
      <c r="G67" s="598"/>
      <c r="H67" s="598"/>
      <c r="I67" s="598"/>
    </row>
    <row r="68" spans="2:9">
      <c r="B68" s="598"/>
      <c r="C68" s="598"/>
      <c r="D68" s="598"/>
      <c r="E68" s="598"/>
      <c r="F68" s="598"/>
      <c r="G68" s="598"/>
      <c r="H68" s="598"/>
      <c r="I68" s="598"/>
    </row>
    <row r="69" spans="2:9">
      <c r="B69" s="598"/>
      <c r="C69" s="598"/>
      <c r="D69" s="598"/>
      <c r="E69" s="598"/>
      <c r="F69" s="598"/>
      <c r="G69" s="598"/>
      <c r="H69" s="598"/>
      <c r="I69" s="598"/>
    </row>
    <row r="70" spans="2:9">
      <c r="B70" s="598"/>
      <c r="C70" s="598"/>
      <c r="D70" s="598"/>
      <c r="E70" s="598"/>
      <c r="F70" s="598"/>
      <c r="G70" s="598"/>
      <c r="H70" s="598"/>
      <c r="I70" s="598"/>
    </row>
    <row r="71" spans="2:9">
      <c r="B71" s="598"/>
      <c r="C71" s="598"/>
      <c r="D71" s="598"/>
      <c r="E71" s="598"/>
      <c r="F71" s="598"/>
      <c r="G71" s="598"/>
      <c r="H71" s="598"/>
      <c r="I71" s="598"/>
    </row>
    <row r="72" spans="2:9">
      <c r="B72" s="598"/>
      <c r="C72" s="598"/>
      <c r="D72" s="598"/>
      <c r="E72" s="598"/>
      <c r="F72" s="598"/>
      <c r="G72" s="598"/>
      <c r="H72" s="598"/>
      <c r="I72" s="598"/>
    </row>
    <row r="73" spans="2:9">
      <c r="B73" s="598"/>
      <c r="C73" s="598"/>
      <c r="D73" s="598"/>
      <c r="E73" s="598"/>
      <c r="F73" s="598"/>
      <c r="G73" s="598"/>
      <c r="H73" s="598"/>
      <c r="I73" s="598"/>
    </row>
    <row r="74" spans="2:9">
      <c r="B74" s="598"/>
      <c r="C74" s="598"/>
      <c r="D74" s="598"/>
      <c r="E74" s="598"/>
      <c r="F74" s="598"/>
      <c r="G74" s="598"/>
      <c r="H74" s="598"/>
      <c r="I74" s="598"/>
    </row>
    <row r="75" spans="2:9">
      <c r="B75" s="598"/>
      <c r="C75" s="598"/>
      <c r="D75" s="598"/>
      <c r="E75" s="598"/>
      <c r="F75" s="598"/>
      <c r="G75" s="598"/>
      <c r="H75" s="598"/>
      <c r="I75" s="598"/>
    </row>
    <row r="76" spans="2:9">
      <c r="B76" s="598"/>
      <c r="C76" s="598"/>
      <c r="D76" s="598"/>
      <c r="E76" s="598"/>
      <c r="F76" s="598"/>
      <c r="G76" s="598"/>
      <c r="H76" s="598"/>
      <c r="I76" s="598"/>
    </row>
    <row r="77" spans="2:9">
      <c r="B77" s="598"/>
      <c r="C77" s="598"/>
      <c r="D77" s="598"/>
      <c r="E77" s="598"/>
      <c r="F77" s="598"/>
      <c r="G77" s="598"/>
      <c r="H77" s="598"/>
      <c r="I77" s="598"/>
    </row>
    <row r="78" spans="2:9">
      <c r="B78" s="598"/>
      <c r="C78" s="598"/>
      <c r="D78" s="598"/>
      <c r="E78" s="598"/>
      <c r="F78" s="598"/>
      <c r="G78" s="598"/>
      <c r="H78" s="598"/>
      <c r="I78" s="598"/>
    </row>
    <row r="79" spans="2:9">
      <c r="B79" s="598"/>
      <c r="C79" s="598"/>
      <c r="D79" s="598"/>
      <c r="E79" s="598"/>
      <c r="F79" s="598"/>
      <c r="G79" s="598"/>
      <c r="H79" s="598"/>
      <c r="I79" s="598"/>
    </row>
    <row r="80" spans="2:9">
      <c r="B80" s="598"/>
      <c r="C80" s="598"/>
      <c r="D80" s="598"/>
      <c r="E80" s="598"/>
      <c r="F80" s="598"/>
      <c r="G80" s="598"/>
      <c r="H80" s="598"/>
      <c r="I80" s="598"/>
    </row>
    <row r="81" spans="2:9">
      <c r="B81" s="598"/>
      <c r="C81" s="598"/>
      <c r="D81" s="598"/>
      <c r="E81" s="598"/>
      <c r="F81" s="598"/>
      <c r="G81" s="598"/>
      <c r="H81" s="598"/>
      <c r="I81" s="598"/>
    </row>
    <row r="82" spans="2:9">
      <c r="B82" s="598"/>
      <c r="C82" s="598"/>
      <c r="D82" s="598"/>
      <c r="E82" s="598"/>
      <c r="F82" s="598"/>
      <c r="G82" s="598"/>
      <c r="H82" s="598"/>
      <c r="I82" s="598"/>
    </row>
    <row r="83" spans="2:9">
      <c r="B83" s="598"/>
      <c r="C83" s="598"/>
      <c r="D83" s="598"/>
      <c r="E83" s="598"/>
      <c r="F83" s="598"/>
      <c r="G83" s="598"/>
      <c r="H83" s="598"/>
      <c r="I83" s="598"/>
    </row>
    <row r="84" spans="2:9">
      <c r="B84" s="598"/>
      <c r="C84" s="598"/>
      <c r="D84" s="598"/>
      <c r="E84" s="598"/>
      <c r="F84" s="598"/>
      <c r="G84" s="598"/>
      <c r="H84" s="598"/>
      <c r="I84" s="598"/>
    </row>
    <row r="85" spans="2:9">
      <c r="B85" s="598"/>
      <c r="C85" s="598"/>
      <c r="D85" s="598"/>
      <c r="E85" s="598"/>
      <c r="F85" s="598"/>
      <c r="G85" s="598"/>
      <c r="H85" s="598"/>
      <c r="I85" s="598"/>
    </row>
    <row r="86" spans="2:9">
      <c r="B86" s="598"/>
      <c r="C86" s="598"/>
      <c r="D86" s="598"/>
      <c r="E86" s="598"/>
      <c r="F86" s="598"/>
      <c r="G86" s="598"/>
      <c r="H86" s="598"/>
      <c r="I86" s="598"/>
    </row>
    <row r="87" spans="2:9">
      <c r="B87" s="598"/>
      <c r="C87" s="598"/>
      <c r="D87" s="598"/>
      <c r="E87" s="598"/>
      <c r="F87" s="598"/>
      <c r="G87" s="598"/>
      <c r="H87" s="598"/>
      <c r="I87" s="598"/>
    </row>
    <row r="88" spans="2:9">
      <c r="B88" s="598"/>
      <c r="C88" s="598"/>
      <c r="D88" s="598"/>
      <c r="E88" s="598"/>
      <c r="F88" s="598"/>
      <c r="G88" s="598"/>
      <c r="H88" s="598"/>
      <c r="I88" s="598"/>
    </row>
    <row r="89" spans="2:9">
      <c r="B89" s="598"/>
      <c r="C89" s="598"/>
      <c r="D89" s="598"/>
      <c r="E89" s="598"/>
      <c r="F89" s="598"/>
      <c r="G89" s="598"/>
      <c r="H89" s="598"/>
      <c r="I89" s="598"/>
    </row>
    <row r="90" spans="2:9">
      <c r="B90" s="598"/>
      <c r="C90" s="598"/>
      <c r="D90" s="598"/>
      <c r="E90" s="598"/>
      <c r="F90" s="598"/>
      <c r="G90" s="598"/>
      <c r="H90" s="598"/>
      <c r="I90" s="598"/>
    </row>
    <row r="91" spans="2:9">
      <c r="B91" s="598"/>
      <c r="C91" s="598"/>
      <c r="D91" s="598"/>
      <c r="E91" s="598"/>
      <c r="F91" s="598"/>
      <c r="G91" s="598"/>
      <c r="H91" s="598"/>
      <c r="I91" s="598"/>
    </row>
    <row r="92" spans="2:9">
      <c r="B92" s="598"/>
      <c r="C92" s="598"/>
      <c r="D92" s="598"/>
      <c r="E92" s="598"/>
      <c r="F92" s="598"/>
      <c r="G92" s="598"/>
      <c r="H92" s="598"/>
      <c r="I92" s="598"/>
    </row>
    <row r="93" spans="2:9">
      <c r="B93" s="598"/>
      <c r="C93" s="598"/>
      <c r="D93" s="598"/>
      <c r="E93" s="598"/>
      <c r="F93" s="598"/>
      <c r="G93" s="598"/>
      <c r="H93" s="598"/>
      <c r="I93" s="598"/>
    </row>
    <row r="94" spans="2:9">
      <c r="B94" s="598"/>
      <c r="C94" s="598"/>
      <c r="D94" s="598"/>
      <c r="E94" s="598"/>
      <c r="F94" s="598"/>
      <c r="G94" s="598"/>
      <c r="H94" s="598"/>
      <c r="I94" s="598"/>
    </row>
    <row r="95" spans="2:9">
      <c r="B95" s="598"/>
      <c r="C95" s="598"/>
      <c r="D95" s="598"/>
      <c r="E95" s="598"/>
      <c r="F95" s="598"/>
      <c r="G95" s="598"/>
      <c r="H95" s="598"/>
      <c r="I95" s="598"/>
    </row>
  </sheetData>
  <mergeCells count="4">
    <mergeCell ref="A5:A6"/>
    <mergeCell ref="B5:D5"/>
    <mergeCell ref="E5:G5"/>
    <mergeCell ref="H5:J5"/>
  </mergeCells>
  <pageMargins left="0.51180555555555596" right="0.196527777777778" top="3.9583333333333297E-2" bottom="3.9583333333333297E-2" header="0.511811023622047" footer="0.511811023622047"/>
  <pageSetup paperSize="9" scale="80" orientation="landscape" horizontalDpi="300" verticalDpi="300"/>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00B050"/>
  </sheetPr>
  <dimension ref="A1:L58"/>
  <sheetViews>
    <sheetView zoomScale="90" zoomScaleNormal="90" workbookViewId="0">
      <selection activeCell="F15" sqref="F15"/>
    </sheetView>
  </sheetViews>
  <sheetFormatPr baseColWidth="10" defaultColWidth="11.42578125" defaultRowHeight="15"/>
  <cols>
    <col min="1" max="1" width="29.5703125" style="507" customWidth="1"/>
    <col min="2" max="2" width="5" style="507" customWidth="1"/>
    <col min="3" max="3" width="55.140625" style="507" customWidth="1"/>
    <col min="4" max="9" width="14" style="507" customWidth="1"/>
    <col min="10" max="16384" width="11.42578125" style="507"/>
  </cols>
  <sheetData>
    <row r="1" spans="1:12" s="179" customFormat="1" ht="72.95" customHeight="1"/>
    <row r="2" spans="1:12" ht="15.75">
      <c r="A2" s="512" t="s">
        <v>87</v>
      </c>
      <c r="B2" s="509"/>
      <c r="C2" s="509"/>
      <c r="D2" s="509"/>
      <c r="E2" s="509"/>
      <c r="F2" s="509"/>
      <c r="G2" s="509"/>
      <c r="H2" s="509"/>
    </row>
    <row r="3" spans="1:12">
      <c r="A3" s="510"/>
      <c r="B3" s="509"/>
      <c r="C3" s="509"/>
      <c r="D3" s="509"/>
      <c r="E3" s="509"/>
      <c r="F3" s="509"/>
      <c r="G3" s="509"/>
      <c r="H3" s="509"/>
    </row>
    <row r="4" spans="1:12">
      <c r="A4" s="514" t="s">
        <v>88</v>
      </c>
      <c r="B4" s="509"/>
      <c r="C4" s="509"/>
      <c r="D4" s="509"/>
      <c r="E4" s="509"/>
      <c r="F4" s="509"/>
      <c r="G4" s="509"/>
      <c r="H4" s="509"/>
    </row>
    <row r="5" spans="1:12">
      <c r="A5" s="509"/>
      <c r="B5" s="509"/>
      <c r="C5" s="509"/>
      <c r="D5" s="509"/>
      <c r="E5" s="509"/>
      <c r="F5" s="509"/>
      <c r="G5" s="509"/>
      <c r="H5" s="509"/>
    </row>
    <row r="6" spans="1:12">
      <c r="A6" s="20"/>
      <c r="B6" s="20"/>
      <c r="C6" s="20"/>
      <c r="D6" s="20"/>
      <c r="E6" s="20"/>
      <c r="F6" s="20"/>
      <c r="G6" s="20"/>
      <c r="H6" s="20"/>
      <c r="I6" s="518"/>
      <c r="J6" s="518"/>
    </row>
    <row r="7" spans="1:12" ht="15" customHeight="1">
      <c r="A7" s="912"/>
      <c r="B7" s="912"/>
      <c r="C7" s="912"/>
      <c r="D7" s="900" t="s">
        <v>2517</v>
      </c>
      <c r="E7" s="900"/>
      <c r="F7" s="900"/>
      <c r="G7" s="900" t="s">
        <v>2518</v>
      </c>
      <c r="H7" s="900"/>
      <c r="I7" s="900"/>
      <c r="J7" s="900" t="s">
        <v>1422</v>
      </c>
      <c r="K7" s="900"/>
      <c r="L7" s="900"/>
    </row>
    <row r="8" spans="1:12" ht="36">
      <c r="A8" s="529"/>
      <c r="B8" s="529"/>
      <c r="C8" s="535" t="s">
        <v>2664</v>
      </c>
      <c r="D8" s="516" t="s">
        <v>2665</v>
      </c>
      <c r="E8" s="516" t="s">
        <v>2666</v>
      </c>
      <c r="F8" s="516" t="s">
        <v>520</v>
      </c>
      <c r="G8" s="516" t="s">
        <v>2665</v>
      </c>
      <c r="H8" s="516" t="s">
        <v>2666</v>
      </c>
      <c r="I8" s="516" t="s">
        <v>520</v>
      </c>
      <c r="J8" s="516" t="s">
        <v>2665</v>
      </c>
      <c r="K8" s="516" t="s">
        <v>2666</v>
      </c>
      <c r="L8" s="516" t="s">
        <v>520</v>
      </c>
    </row>
    <row r="9" spans="1:12" ht="15" customHeight="1">
      <c r="A9" s="901" t="s">
        <v>2831</v>
      </c>
      <c r="B9" s="599">
        <v>1</v>
      </c>
      <c r="C9" s="519" t="s">
        <v>2832</v>
      </c>
      <c r="D9" s="531">
        <v>0</v>
      </c>
      <c r="E9" s="531">
        <v>64511</v>
      </c>
      <c r="F9" s="536">
        <v>64511</v>
      </c>
      <c r="G9" s="531">
        <v>0</v>
      </c>
      <c r="H9" s="531">
        <v>9478718</v>
      </c>
      <c r="I9" s="536">
        <v>9478718</v>
      </c>
      <c r="J9" s="531">
        <v>0</v>
      </c>
      <c r="K9" s="531">
        <v>9543229</v>
      </c>
      <c r="L9" s="536">
        <v>9543229</v>
      </c>
    </row>
    <row r="10" spans="1:12">
      <c r="A10" s="901"/>
      <c r="B10" s="599">
        <v>2</v>
      </c>
      <c r="C10" s="519" t="s">
        <v>2833</v>
      </c>
      <c r="D10" s="531">
        <v>750270</v>
      </c>
      <c r="E10" s="531">
        <v>193298</v>
      </c>
      <c r="F10" s="536">
        <v>943567</v>
      </c>
      <c r="G10" s="531">
        <v>451646</v>
      </c>
      <c r="H10" s="531">
        <v>279129</v>
      </c>
      <c r="I10" s="536">
        <v>730774</v>
      </c>
      <c r="J10" s="531">
        <v>1201915</v>
      </c>
      <c r="K10" s="531">
        <v>472426</v>
      </c>
      <c r="L10" s="536">
        <v>1674341</v>
      </c>
    </row>
    <row r="11" spans="1:12">
      <c r="A11" s="901"/>
      <c r="B11" s="599">
        <v>3</v>
      </c>
      <c r="C11" s="519" t="s">
        <v>2834</v>
      </c>
      <c r="D11" s="531">
        <v>889914</v>
      </c>
      <c r="E11" s="531">
        <v>9012</v>
      </c>
      <c r="F11" s="536">
        <v>898926</v>
      </c>
      <c r="G11" s="531">
        <v>443111</v>
      </c>
      <c r="H11" s="531">
        <v>141101</v>
      </c>
      <c r="I11" s="536">
        <v>584211</v>
      </c>
      <c r="J11" s="531">
        <v>1333025</v>
      </c>
      <c r="K11" s="531">
        <v>150113</v>
      </c>
      <c r="L11" s="536">
        <v>1483138</v>
      </c>
    </row>
    <row r="12" spans="1:12">
      <c r="A12" s="901"/>
      <c r="B12" s="599">
        <v>4</v>
      </c>
      <c r="C12" s="519" t="s">
        <v>2835</v>
      </c>
      <c r="D12" s="531">
        <v>916629</v>
      </c>
      <c r="E12" s="531">
        <v>79905</v>
      </c>
      <c r="F12" s="536">
        <v>996535</v>
      </c>
      <c r="G12" s="531">
        <v>1837661</v>
      </c>
      <c r="H12" s="531">
        <v>319559</v>
      </c>
      <c r="I12" s="536">
        <v>2157220</v>
      </c>
      <c r="J12" s="531">
        <v>2754291</v>
      </c>
      <c r="K12" s="531">
        <v>399464</v>
      </c>
      <c r="L12" s="536">
        <v>3153755</v>
      </c>
    </row>
    <row r="13" spans="1:12">
      <c r="A13" s="901"/>
      <c r="B13" s="599">
        <v>6</v>
      </c>
      <c r="C13" s="519" t="s">
        <v>2836</v>
      </c>
      <c r="D13" s="531">
        <v>5803</v>
      </c>
      <c r="E13" s="531">
        <v>88675</v>
      </c>
      <c r="F13" s="536">
        <v>94478</v>
      </c>
      <c r="G13" s="531">
        <v>73683</v>
      </c>
      <c r="H13" s="531">
        <v>29326</v>
      </c>
      <c r="I13" s="536">
        <v>103009</v>
      </c>
      <c r="J13" s="531">
        <v>79486</v>
      </c>
      <c r="K13" s="531">
        <v>118001</v>
      </c>
      <c r="L13" s="536">
        <v>197487</v>
      </c>
    </row>
    <row r="14" spans="1:12">
      <c r="A14" s="901"/>
      <c r="B14" s="599">
        <v>7</v>
      </c>
      <c r="C14" s="519" t="s">
        <v>2837</v>
      </c>
      <c r="D14" s="531">
        <v>23525</v>
      </c>
      <c r="E14" s="531">
        <v>171870</v>
      </c>
      <c r="F14" s="536">
        <v>195395</v>
      </c>
      <c r="G14" s="531">
        <v>209017</v>
      </c>
      <c r="H14" s="531">
        <v>29317</v>
      </c>
      <c r="I14" s="536">
        <v>238334</v>
      </c>
      <c r="J14" s="531">
        <v>232542</v>
      </c>
      <c r="K14" s="531">
        <v>201187</v>
      </c>
      <c r="L14" s="536">
        <v>433729</v>
      </c>
    </row>
    <row r="15" spans="1:12">
      <c r="A15" s="901"/>
      <c r="B15" s="599">
        <v>12</v>
      </c>
      <c r="C15" s="519" t="s">
        <v>2838</v>
      </c>
      <c r="D15" s="531">
        <v>878</v>
      </c>
      <c r="E15" s="531">
        <v>7105</v>
      </c>
      <c r="F15" s="536">
        <v>7983</v>
      </c>
      <c r="G15" s="531">
        <v>34117</v>
      </c>
      <c r="H15" s="531">
        <v>259849</v>
      </c>
      <c r="I15" s="536">
        <v>293966</v>
      </c>
      <c r="J15" s="531">
        <v>34994</v>
      </c>
      <c r="K15" s="531">
        <v>266954</v>
      </c>
      <c r="L15" s="536">
        <v>301949</v>
      </c>
    </row>
    <row r="16" spans="1:12">
      <c r="A16" s="901"/>
      <c r="B16" s="599">
        <v>35</v>
      </c>
      <c r="C16" s="519" t="s">
        <v>2839</v>
      </c>
      <c r="D16" s="531">
        <v>325</v>
      </c>
      <c r="E16" s="531">
        <v>63500</v>
      </c>
      <c r="F16" s="536">
        <v>63825</v>
      </c>
      <c r="G16" s="531">
        <v>227826</v>
      </c>
      <c r="H16" s="531">
        <v>2289918</v>
      </c>
      <c r="I16" s="536">
        <v>2517744</v>
      </c>
      <c r="J16" s="531">
        <v>228151</v>
      </c>
      <c r="K16" s="531">
        <v>2353418</v>
      </c>
      <c r="L16" s="536">
        <v>2581569</v>
      </c>
    </row>
    <row r="17" spans="1:12">
      <c r="A17" s="901"/>
      <c r="B17" s="599">
        <v>51</v>
      </c>
      <c r="C17" s="519" t="s">
        <v>2840</v>
      </c>
      <c r="D17" s="531">
        <v>105926</v>
      </c>
      <c r="E17" s="531">
        <v>49726</v>
      </c>
      <c r="F17" s="536">
        <v>155652</v>
      </c>
      <c r="G17" s="531">
        <v>490398</v>
      </c>
      <c r="H17" s="531">
        <v>409240</v>
      </c>
      <c r="I17" s="536">
        <v>899638</v>
      </c>
      <c r="J17" s="531">
        <v>596324</v>
      </c>
      <c r="K17" s="531">
        <v>458965</v>
      </c>
      <c r="L17" s="536">
        <v>1055290</v>
      </c>
    </row>
    <row r="18" spans="1:12">
      <c r="A18" s="901"/>
      <c r="B18" s="529" t="s">
        <v>452</v>
      </c>
      <c r="C18" s="537"/>
      <c r="D18" s="536">
        <v>2693270</v>
      </c>
      <c r="E18" s="536">
        <v>727602</v>
      </c>
      <c r="F18" s="536">
        <v>3420872</v>
      </c>
      <c r="G18" s="536">
        <v>3767459</v>
      </c>
      <c r="H18" s="536">
        <v>13236156</v>
      </c>
      <c r="I18" s="536">
        <v>17003614</v>
      </c>
      <c r="J18" s="536">
        <v>6460729</v>
      </c>
      <c r="K18" s="536">
        <v>13963758</v>
      </c>
      <c r="L18" s="536">
        <v>20424487</v>
      </c>
    </row>
    <row r="19" spans="1:12" ht="15" customHeight="1">
      <c r="A19" s="901" t="s">
        <v>2841</v>
      </c>
      <c r="B19" s="599">
        <v>8</v>
      </c>
      <c r="C19" s="519" t="s">
        <v>2842</v>
      </c>
      <c r="D19" s="531">
        <v>4202</v>
      </c>
      <c r="E19" s="531">
        <v>0</v>
      </c>
      <c r="F19" s="536">
        <v>4202</v>
      </c>
      <c r="G19" s="531">
        <v>0</v>
      </c>
      <c r="H19" s="531">
        <v>33809</v>
      </c>
      <c r="I19" s="536">
        <v>33809</v>
      </c>
      <c r="J19" s="531">
        <v>4202</v>
      </c>
      <c r="K19" s="531">
        <v>33809</v>
      </c>
      <c r="L19" s="536">
        <v>38010</v>
      </c>
    </row>
    <row r="20" spans="1:12">
      <c r="A20" s="901"/>
      <c r="B20" s="599">
        <v>10</v>
      </c>
      <c r="C20" s="519" t="s">
        <v>2843</v>
      </c>
      <c r="D20" s="531">
        <v>56264</v>
      </c>
      <c r="E20" s="531">
        <v>4</v>
      </c>
      <c r="F20" s="536">
        <v>56267</v>
      </c>
      <c r="G20" s="531">
        <v>872196</v>
      </c>
      <c r="H20" s="531">
        <v>1064704</v>
      </c>
      <c r="I20" s="536">
        <v>1936901</v>
      </c>
      <c r="J20" s="531">
        <v>928460</v>
      </c>
      <c r="K20" s="531">
        <v>1064708</v>
      </c>
      <c r="L20" s="536">
        <v>1993168</v>
      </c>
    </row>
    <row r="21" spans="1:12">
      <c r="A21" s="901"/>
      <c r="B21" s="599">
        <v>11</v>
      </c>
      <c r="C21" s="519" t="s">
        <v>2844</v>
      </c>
      <c r="D21" s="531">
        <v>135</v>
      </c>
      <c r="E21" s="531">
        <v>13089</v>
      </c>
      <c r="F21" s="536">
        <v>13224</v>
      </c>
      <c r="G21" s="531">
        <v>36</v>
      </c>
      <c r="H21" s="531">
        <v>7112</v>
      </c>
      <c r="I21" s="536">
        <v>7148</v>
      </c>
      <c r="J21" s="531">
        <v>171</v>
      </c>
      <c r="K21" s="531">
        <v>20201</v>
      </c>
      <c r="L21" s="536">
        <v>20372</v>
      </c>
    </row>
    <row r="22" spans="1:12">
      <c r="A22" s="901"/>
      <c r="B22" s="599">
        <v>13</v>
      </c>
      <c r="C22" s="519" t="s">
        <v>2845</v>
      </c>
      <c r="D22" s="531">
        <v>23324</v>
      </c>
      <c r="E22" s="531">
        <v>1819</v>
      </c>
      <c r="F22" s="536">
        <v>25143</v>
      </c>
      <c r="G22" s="531">
        <v>10670</v>
      </c>
      <c r="H22" s="531">
        <v>103793</v>
      </c>
      <c r="I22" s="536">
        <v>114463</v>
      </c>
      <c r="J22" s="531">
        <v>33994</v>
      </c>
      <c r="K22" s="531">
        <v>105611</v>
      </c>
      <c r="L22" s="536">
        <v>139605</v>
      </c>
    </row>
    <row r="23" spans="1:12">
      <c r="A23" s="901"/>
      <c r="B23" s="599">
        <v>36</v>
      </c>
      <c r="C23" s="519" t="s">
        <v>2846</v>
      </c>
      <c r="D23" s="531">
        <v>625</v>
      </c>
      <c r="E23" s="531">
        <v>82</v>
      </c>
      <c r="F23" s="536">
        <v>707</v>
      </c>
      <c r="G23" s="531">
        <v>104117</v>
      </c>
      <c r="H23" s="531">
        <v>11166</v>
      </c>
      <c r="I23" s="536">
        <v>115283</v>
      </c>
      <c r="J23" s="531">
        <v>104741</v>
      </c>
      <c r="K23" s="531">
        <v>11249</v>
      </c>
      <c r="L23" s="536">
        <v>115990</v>
      </c>
    </row>
    <row r="24" spans="1:12">
      <c r="A24" s="901"/>
      <c r="B24" s="529" t="s">
        <v>452</v>
      </c>
      <c r="C24" s="537"/>
      <c r="D24" s="536">
        <v>84549</v>
      </c>
      <c r="E24" s="536">
        <v>14993</v>
      </c>
      <c r="F24" s="536">
        <v>99542</v>
      </c>
      <c r="G24" s="536">
        <v>987019</v>
      </c>
      <c r="H24" s="536">
        <v>1220584</v>
      </c>
      <c r="I24" s="536">
        <v>2207603</v>
      </c>
      <c r="J24" s="536">
        <v>1071568</v>
      </c>
      <c r="K24" s="536">
        <v>1235578</v>
      </c>
      <c r="L24" s="536">
        <v>2307146</v>
      </c>
    </row>
    <row r="25" spans="1:12" ht="15" customHeight="1">
      <c r="A25" s="901" t="s">
        <v>2847</v>
      </c>
      <c r="B25" s="599">
        <v>25</v>
      </c>
      <c r="C25" s="519" t="s">
        <v>2848</v>
      </c>
      <c r="D25" s="531">
        <v>1317</v>
      </c>
      <c r="E25" s="531">
        <v>830</v>
      </c>
      <c r="F25" s="536">
        <v>2147</v>
      </c>
      <c r="G25" s="531">
        <v>22</v>
      </c>
      <c r="H25" s="531">
        <v>99</v>
      </c>
      <c r="I25" s="536">
        <v>121</v>
      </c>
      <c r="J25" s="531">
        <v>1339</v>
      </c>
      <c r="K25" s="531">
        <v>929</v>
      </c>
      <c r="L25" s="536">
        <v>2268</v>
      </c>
    </row>
    <row r="26" spans="1:12">
      <c r="A26" s="901"/>
      <c r="B26" s="599">
        <v>52</v>
      </c>
      <c r="C26" s="519" t="s">
        <v>2849</v>
      </c>
      <c r="D26" s="531">
        <v>116408</v>
      </c>
      <c r="E26" s="531">
        <v>7267</v>
      </c>
      <c r="F26" s="536">
        <v>123675</v>
      </c>
      <c r="G26" s="531">
        <v>320695</v>
      </c>
      <c r="H26" s="531">
        <v>19424</v>
      </c>
      <c r="I26" s="536">
        <v>340119</v>
      </c>
      <c r="J26" s="531">
        <v>437103</v>
      </c>
      <c r="K26" s="531">
        <v>26691</v>
      </c>
      <c r="L26" s="536">
        <v>463794</v>
      </c>
    </row>
    <row r="27" spans="1:12">
      <c r="A27" s="901"/>
      <c r="B27" s="529" t="s">
        <v>452</v>
      </c>
      <c r="C27" s="537"/>
      <c r="D27" s="536">
        <v>117725</v>
      </c>
      <c r="E27" s="536">
        <v>8097</v>
      </c>
      <c r="F27" s="536">
        <v>125822</v>
      </c>
      <c r="G27" s="536">
        <v>320717</v>
      </c>
      <c r="H27" s="536">
        <v>19523</v>
      </c>
      <c r="I27" s="536">
        <v>340240</v>
      </c>
      <c r="J27" s="536">
        <v>438442</v>
      </c>
      <c r="K27" s="536">
        <v>27620</v>
      </c>
      <c r="L27" s="536">
        <v>466062</v>
      </c>
    </row>
    <row r="28" spans="1:12" ht="15" customHeight="1">
      <c r="A28" s="901" t="s">
        <v>2850</v>
      </c>
      <c r="B28" s="599">
        <v>14</v>
      </c>
      <c r="C28" s="519" t="s">
        <v>2851</v>
      </c>
      <c r="D28" s="531">
        <v>0</v>
      </c>
      <c r="E28" s="531">
        <v>0</v>
      </c>
      <c r="F28" s="536">
        <v>0</v>
      </c>
      <c r="G28" s="531">
        <v>0</v>
      </c>
      <c r="H28" s="531">
        <v>117398</v>
      </c>
      <c r="I28" s="536">
        <v>117398</v>
      </c>
      <c r="J28" s="531">
        <v>0</v>
      </c>
      <c r="K28" s="531">
        <v>117398</v>
      </c>
      <c r="L28" s="536">
        <v>117398</v>
      </c>
    </row>
    <row r="29" spans="1:12">
      <c r="A29" s="901"/>
      <c r="B29" s="599">
        <v>15</v>
      </c>
      <c r="C29" s="519" t="s">
        <v>2852</v>
      </c>
      <c r="D29" s="531">
        <v>0</v>
      </c>
      <c r="E29" s="531">
        <v>5300</v>
      </c>
      <c r="F29" s="536">
        <v>5300</v>
      </c>
      <c r="G29" s="531">
        <v>4672</v>
      </c>
      <c r="H29" s="531">
        <v>34488</v>
      </c>
      <c r="I29" s="536">
        <v>39160</v>
      </c>
      <c r="J29" s="531">
        <v>4672</v>
      </c>
      <c r="K29" s="531">
        <v>39788</v>
      </c>
      <c r="L29" s="536">
        <v>44460</v>
      </c>
    </row>
    <row r="30" spans="1:12">
      <c r="A30" s="901"/>
      <c r="B30" s="599">
        <v>16</v>
      </c>
      <c r="C30" s="519" t="s">
        <v>2853</v>
      </c>
      <c r="D30" s="531">
        <v>37793</v>
      </c>
      <c r="E30" s="531">
        <v>5918</v>
      </c>
      <c r="F30" s="536">
        <v>43711</v>
      </c>
      <c r="G30" s="531">
        <v>195529</v>
      </c>
      <c r="H30" s="531">
        <v>68642</v>
      </c>
      <c r="I30" s="536">
        <v>264170</v>
      </c>
      <c r="J30" s="531">
        <v>233322</v>
      </c>
      <c r="K30" s="531">
        <v>74559</v>
      </c>
      <c r="L30" s="536">
        <v>307881</v>
      </c>
    </row>
    <row r="31" spans="1:12">
      <c r="A31" s="901"/>
      <c r="B31" s="529" t="s">
        <v>452</v>
      </c>
      <c r="C31" s="537"/>
      <c r="D31" s="536">
        <v>37793</v>
      </c>
      <c r="E31" s="536">
        <v>11217</v>
      </c>
      <c r="F31" s="536">
        <v>49010</v>
      </c>
      <c r="G31" s="536">
        <v>200200</v>
      </c>
      <c r="H31" s="536">
        <v>220528</v>
      </c>
      <c r="I31" s="536">
        <v>420728</v>
      </c>
      <c r="J31" s="536">
        <v>237993</v>
      </c>
      <c r="K31" s="536">
        <v>231745</v>
      </c>
      <c r="L31" s="536">
        <v>469739</v>
      </c>
    </row>
    <row r="32" spans="1:12" ht="15" customHeight="1">
      <c r="A32" s="901" t="s">
        <v>2854</v>
      </c>
      <c r="B32" s="599">
        <v>17</v>
      </c>
      <c r="C32" s="519" t="s">
        <v>2855</v>
      </c>
      <c r="D32" s="531">
        <v>464010</v>
      </c>
      <c r="E32" s="531">
        <v>97400</v>
      </c>
      <c r="F32" s="536">
        <v>561409</v>
      </c>
      <c r="G32" s="531">
        <v>1256189</v>
      </c>
      <c r="H32" s="531">
        <v>547011</v>
      </c>
      <c r="I32" s="536">
        <v>1803200</v>
      </c>
      <c r="J32" s="531">
        <v>1720198</v>
      </c>
      <c r="K32" s="531">
        <v>644411</v>
      </c>
      <c r="L32" s="536">
        <v>2364609</v>
      </c>
    </row>
    <row r="33" spans="1:12">
      <c r="A33" s="901"/>
      <c r="B33" s="529" t="s">
        <v>452</v>
      </c>
      <c r="C33" s="537"/>
      <c r="D33" s="536">
        <v>464010</v>
      </c>
      <c r="E33" s="536">
        <v>97400</v>
      </c>
      <c r="F33" s="536">
        <v>561409</v>
      </c>
      <c r="G33" s="536">
        <v>1256189</v>
      </c>
      <c r="H33" s="536">
        <v>547011</v>
      </c>
      <c r="I33" s="536">
        <v>1803200</v>
      </c>
      <c r="J33" s="536">
        <v>1720198</v>
      </c>
      <c r="K33" s="536">
        <v>644411</v>
      </c>
      <c r="L33" s="536">
        <v>2364609</v>
      </c>
    </row>
    <row r="34" spans="1:12" ht="15" customHeight="1">
      <c r="A34" s="901" t="s">
        <v>2856</v>
      </c>
      <c r="B34" s="599">
        <v>5</v>
      </c>
      <c r="C34" s="519" t="s">
        <v>2857</v>
      </c>
      <c r="D34" s="531">
        <v>58413</v>
      </c>
      <c r="E34" s="531">
        <v>40151</v>
      </c>
      <c r="F34" s="536">
        <v>98564</v>
      </c>
      <c r="G34" s="531">
        <v>191466</v>
      </c>
      <c r="H34" s="531">
        <v>20460</v>
      </c>
      <c r="I34" s="536">
        <v>211926</v>
      </c>
      <c r="J34" s="531">
        <v>249879</v>
      </c>
      <c r="K34" s="531">
        <v>60611</v>
      </c>
      <c r="L34" s="536">
        <v>310491</v>
      </c>
    </row>
    <row r="35" spans="1:12">
      <c r="A35" s="901"/>
      <c r="B35" s="599">
        <v>18</v>
      </c>
      <c r="C35" s="519" t="s">
        <v>2858</v>
      </c>
      <c r="D35" s="531">
        <v>123555</v>
      </c>
      <c r="E35" s="531">
        <v>0</v>
      </c>
      <c r="F35" s="536">
        <v>123556</v>
      </c>
      <c r="G35" s="531">
        <v>0</v>
      </c>
      <c r="H35" s="531">
        <v>53204</v>
      </c>
      <c r="I35" s="536">
        <v>53204</v>
      </c>
      <c r="J35" s="531">
        <v>123555</v>
      </c>
      <c r="K35" s="531">
        <v>53205</v>
      </c>
      <c r="L35" s="536">
        <v>176760</v>
      </c>
    </row>
    <row r="36" spans="1:12" ht="24">
      <c r="A36" s="901"/>
      <c r="B36" s="599">
        <v>20</v>
      </c>
      <c r="C36" s="519" t="s">
        <v>2859</v>
      </c>
      <c r="D36" s="531">
        <v>26728</v>
      </c>
      <c r="E36" s="531">
        <v>12767</v>
      </c>
      <c r="F36" s="536">
        <v>39496</v>
      </c>
      <c r="G36" s="531">
        <v>22430</v>
      </c>
      <c r="H36" s="531">
        <v>11939</v>
      </c>
      <c r="I36" s="536">
        <v>34368</v>
      </c>
      <c r="J36" s="531">
        <v>49158</v>
      </c>
      <c r="K36" s="531">
        <v>24706</v>
      </c>
      <c r="L36" s="536">
        <v>73864</v>
      </c>
    </row>
    <row r="37" spans="1:12">
      <c r="A37" s="901"/>
      <c r="B37" s="529" t="s">
        <v>452</v>
      </c>
      <c r="C37" s="537"/>
      <c r="D37" s="536">
        <v>208697</v>
      </c>
      <c r="E37" s="536">
        <v>52919</v>
      </c>
      <c r="F37" s="536">
        <v>261616</v>
      </c>
      <c r="G37" s="536">
        <v>213896</v>
      </c>
      <c r="H37" s="536">
        <v>85603</v>
      </c>
      <c r="I37" s="536">
        <v>299499</v>
      </c>
      <c r="J37" s="536">
        <v>422593</v>
      </c>
      <c r="K37" s="536">
        <v>138522</v>
      </c>
      <c r="L37" s="536">
        <v>561115</v>
      </c>
    </row>
    <row r="38" spans="1:12" ht="15" customHeight="1">
      <c r="A38" s="901" t="s">
        <v>2860</v>
      </c>
      <c r="B38" s="599">
        <v>21</v>
      </c>
      <c r="C38" s="519" t="s">
        <v>2861</v>
      </c>
      <c r="D38" s="531">
        <v>9439</v>
      </c>
      <c r="E38" s="531">
        <v>374</v>
      </c>
      <c r="F38" s="536">
        <v>9813</v>
      </c>
      <c r="G38" s="531">
        <v>27613</v>
      </c>
      <c r="H38" s="531">
        <v>1009566</v>
      </c>
      <c r="I38" s="536">
        <v>1037179</v>
      </c>
      <c r="J38" s="531">
        <v>37052</v>
      </c>
      <c r="K38" s="531">
        <v>1009940</v>
      </c>
      <c r="L38" s="536">
        <v>1046992</v>
      </c>
    </row>
    <row r="39" spans="1:12">
      <c r="A39" s="901"/>
      <c r="B39" s="599">
        <v>22</v>
      </c>
      <c r="C39" s="519" t="s">
        <v>2862</v>
      </c>
      <c r="D39" s="531">
        <v>13</v>
      </c>
      <c r="E39" s="531">
        <v>0</v>
      </c>
      <c r="F39" s="536">
        <v>13</v>
      </c>
      <c r="G39" s="531">
        <v>0</v>
      </c>
      <c r="H39" s="531">
        <v>0</v>
      </c>
      <c r="I39" s="536">
        <v>0</v>
      </c>
      <c r="J39" s="531">
        <v>13</v>
      </c>
      <c r="K39" s="531">
        <v>0</v>
      </c>
      <c r="L39" s="536">
        <v>13</v>
      </c>
    </row>
    <row r="40" spans="1:12">
      <c r="A40" s="901"/>
      <c r="B40" s="599">
        <v>23</v>
      </c>
      <c r="C40" s="519" t="s">
        <v>2863</v>
      </c>
      <c r="D40" s="531">
        <v>59056</v>
      </c>
      <c r="E40" s="531">
        <v>99456</v>
      </c>
      <c r="F40" s="536">
        <v>158512</v>
      </c>
      <c r="G40" s="531">
        <v>3042</v>
      </c>
      <c r="H40" s="531">
        <v>0</v>
      </c>
      <c r="I40" s="536">
        <v>3042</v>
      </c>
      <c r="J40" s="531">
        <v>62098</v>
      </c>
      <c r="K40" s="531">
        <v>99456</v>
      </c>
      <c r="L40" s="536">
        <v>161555</v>
      </c>
    </row>
    <row r="41" spans="1:12">
      <c r="A41" s="901"/>
      <c r="B41" s="599">
        <v>24</v>
      </c>
      <c r="C41" s="519" t="s">
        <v>2864</v>
      </c>
      <c r="D41" s="531">
        <v>77341</v>
      </c>
      <c r="E41" s="531">
        <v>2605</v>
      </c>
      <c r="F41" s="536">
        <v>79946</v>
      </c>
      <c r="G41" s="531">
        <v>69164</v>
      </c>
      <c r="H41" s="531">
        <v>11690</v>
      </c>
      <c r="I41" s="536">
        <v>80854</v>
      </c>
      <c r="J41" s="531">
        <v>146505</v>
      </c>
      <c r="K41" s="531">
        <v>14295</v>
      </c>
      <c r="L41" s="536">
        <v>160800</v>
      </c>
    </row>
    <row r="42" spans="1:12">
      <c r="A42" s="901"/>
      <c r="B42" s="599">
        <v>27</v>
      </c>
      <c r="C42" s="519" t="s">
        <v>2865</v>
      </c>
      <c r="D42" s="531">
        <v>11920</v>
      </c>
      <c r="E42" s="531">
        <v>401</v>
      </c>
      <c r="F42" s="536">
        <v>12321</v>
      </c>
      <c r="G42" s="531">
        <v>753</v>
      </c>
      <c r="H42" s="531">
        <v>0</v>
      </c>
      <c r="I42" s="536">
        <v>753</v>
      </c>
      <c r="J42" s="531">
        <v>12673</v>
      </c>
      <c r="K42" s="531">
        <v>401</v>
      </c>
      <c r="L42" s="536">
        <v>13075</v>
      </c>
    </row>
    <row r="43" spans="1:12">
      <c r="A43" s="901"/>
      <c r="B43" s="599">
        <v>28</v>
      </c>
      <c r="C43" s="519" t="s">
        <v>2866</v>
      </c>
      <c r="D43" s="531">
        <v>4721</v>
      </c>
      <c r="E43" s="531">
        <v>1963</v>
      </c>
      <c r="F43" s="536">
        <v>6684</v>
      </c>
      <c r="G43" s="531">
        <v>959</v>
      </c>
      <c r="H43" s="531">
        <v>233</v>
      </c>
      <c r="I43" s="536">
        <v>1192</v>
      </c>
      <c r="J43" s="531">
        <v>5680</v>
      </c>
      <c r="K43" s="531">
        <v>2196</v>
      </c>
      <c r="L43" s="536">
        <v>7876</v>
      </c>
    </row>
    <row r="44" spans="1:12">
      <c r="A44" s="901"/>
      <c r="B44" s="599">
        <v>29</v>
      </c>
      <c r="C44" s="519" t="s">
        <v>2867</v>
      </c>
      <c r="D44" s="531">
        <v>255872</v>
      </c>
      <c r="E44" s="531">
        <v>5932</v>
      </c>
      <c r="F44" s="536">
        <v>261805</v>
      </c>
      <c r="G44" s="531">
        <v>308246</v>
      </c>
      <c r="H44" s="531">
        <v>632973</v>
      </c>
      <c r="I44" s="536">
        <v>941219</v>
      </c>
      <c r="J44" s="531">
        <v>564118</v>
      </c>
      <c r="K44" s="531">
        <v>638905</v>
      </c>
      <c r="L44" s="536">
        <v>1203023</v>
      </c>
    </row>
    <row r="45" spans="1:12">
      <c r="A45" s="901"/>
      <c r="B45" s="599">
        <v>30</v>
      </c>
      <c r="C45" s="519" t="s">
        <v>2868</v>
      </c>
      <c r="D45" s="531">
        <v>91142</v>
      </c>
      <c r="E45" s="531">
        <v>968</v>
      </c>
      <c r="F45" s="536">
        <v>92110</v>
      </c>
      <c r="G45" s="531">
        <v>308</v>
      </c>
      <c r="H45" s="531">
        <v>91</v>
      </c>
      <c r="I45" s="536">
        <v>399</v>
      </c>
      <c r="J45" s="531">
        <v>91450</v>
      </c>
      <c r="K45" s="531">
        <v>1059</v>
      </c>
      <c r="L45" s="536">
        <v>92509</v>
      </c>
    </row>
    <row r="46" spans="1:12">
      <c r="A46" s="901"/>
      <c r="B46" s="599">
        <v>33</v>
      </c>
      <c r="C46" s="519" t="s">
        <v>2869</v>
      </c>
      <c r="D46" s="531">
        <v>2871</v>
      </c>
      <c r="E46" s="531">
        <v>707</v>
      </c>
      <c r="F46" s="536">
        <v>3578</v>
      </c>
      <c r="G46" s="531">
        <v>0</v>
      </c>
      <c r="H46" s="531">
        <v>3553</v>
      </c>
      <c r="I46" s="536">
        <v>3553</v>
      </c>
      <c r="J46" s="531">
        <v>2871</v>
      </c>
      <c r="K46" s="531">
        <v>4260</v>
      </c>
      <c r="L46" s="536">
        <v>7131</v>
      </c>
    </row>
    <row r="47" spans="1:12">
      <c r="A47" s="901"/>
      <c r="B47" s="599">
        <v>37</v>
      </c>
      <c r="C47" s="519" t="s">
        <v>2870</v>
      </c>
      <c r="D47" s="531">
        <v>51243</v>
      </c>
      <c r="E47" s="531">
        <v>23429</v>
      </c>
      <c r="F47" s="536">
        <v>74672</v>
      </c>
      <c r="G47" s="531">
        <v>8704</v>
      </c>
      <c r="H47" s="531">
        <v>575386</v>
      </c>
      <c r="I47" s="536">
        <v>584090</v>
      </c>
      <c r="J47" s="531">
        <v>59947</v>
      </c>
      <c r="K47" s="531">
        <v>598814</v>
      </c>
      <c r="L47" s="536">
        <v>658762</v>
      </c>
    </row>
    <row r="48" spans="1:12">
      <c r="A48" s="901"/>
      <c r="B48" s="529" t="s">
        <v>452</v>
      </c>
      <c r="C48" s="537"/>
      <c r="D48" s="536">
        <v>563618</v>
      </c>
      <c r="E48" s="536">
        <v>135835</v>
      </c>
      <c r="F48" s="536">
        <v>699453</v>
      </c>
      <c r="G48" s="536">
        <v>418790</v>
      </c>
      <c r="H48" s="536">
        <v>2233491</v>
      </c>
      <c r="I48" s="536">
        <v>2652281</v>
      </c>
      <c r="J48" s="536">
        <v>982408</v>
      </c>
      <c r="K48" s="536">
        <v>2369326</v>
      </c>
      <c r="L48" s="536">
        <v>3351735</v>
      </c>
    </row>
    <row r="49" spans="1:12" ht="15" customHeight="1">
      <c r="A49" s="901" t="s">
        <v>2871</v>
      </c>
      <c r="B49" s="599">
        <v>19</v>
      </c>
      <c r="C49" s="519" t="s">
        <v>2872</v>
      </c>
      <c r="D49" s="531">
        <v>39014</v>
      </c>
      <c r="E49" s="531">
        <v>156</v>
      </c>
      <c r="F49" s="536">
        <v>39170</v>
      </c>
      <c r="G49" s="531">
        <v>67315</v>
      </c>
      <c r="H49" s="531">
        <v>1068</v>
      </c>
      <c r="I49" s="536">
        <v>68383</v>
      </c>
      <c r="J49" s="531">
        <v>106328</v>
      </c>
      <c r="K49" s="531">
        <v>1224</v>
      </c>
      <c r="L49" s="536">
        <v>107552</v>
      </c>
    </row>
    <row r="50" spans="1:12">
      <c r="A50" s="901"/>
      <c r="B50" s="599">
        <v>26</v>
      </c>
      <c r="C50" s="519" t="s">
        <v>2873</v>
      </c>
      <c r="D50" s="531">
        <v>1579</v>
      </c>
      <c r="E50" s="531">
        <v>244</v>
      </c>
      <c r="F50" s="536">
        <v>1823</v>
      </c>
      <c r="G50" s="531">
        <v>858</v>
      </c>
      <c r="H50" s="531">
        <v>858</v>
      </c>
      <c r="I50" s="536">
        <v>1717</v>
      </c>
      <c r="J50" s="531">
        <v>2438</v>
      </c>
      <c r="K50" s="531">
        <v>1102</v>
      </c>
      <c r="L50" s="536">
        <v>3539</v>
      </c>
    </row>
    <row r="51" spans="1:12" ht="24">
      <c r="A51" s="901"/>
      <c r="B51" s="599">
        <v>31</v>
      </c>
      <c r="C51" s="519" t="s">
        <v>2874</v>
      </c>
      <c r="D51" s="531">
        <v>16546</v>
      </c>
      <c r="E51" s="531">
        <v>7194</v>
      </c>
      <c r="F51" s="536">
        <v>23741</v>
      </c>
      <c r="G51" s="531">
        <v>958</v>
      </c>
      <c r="H51" s="531">
        <v>2453</v>
      </c>
      <c r="I51" s="536">
        <v>3410</v>
      </c>
      <c r="J51" s="531">
        <v>17504</v>
      </c>
      <c r="K51" s="531">
        <v>9647</v>
      </c>
      <c r="L51" s="536">
        <v>27151</v>
      </c>
    </row>
    <row r="52" spans="1:12">
      <c r="A52" s="901"/>
      <c r="B52" s="599">
        <v>34</v>
      </c>
      <c r="C52" s="519" t="s">
        <v>2875</v>
      </c>
      <c r="D52" s="531">
        <v>90084</v>
      </c>
      <c r="E52" s="531">
        <v>21706</v>
      </c>
      <c r="F52" s="536">
        <v>111790</v>
      </c>
      <c r="G52" s="531">
        <v>12355</v>
      </c>
      <c r="H52" s="531">
        <v>206193</v>
      </c>
      <c r="I52" s="536">
        <v>218548</v>
      </c>
      <c r="J52" s="531">
        <v>102439</v>
      </c>
      <c r="K52" s="531">
        <v>227899</v>
      </c>
      <c r="L52" s="536">
        <v>330338</v>
      </c>
    </row>
    <row r="53" spans="1:12">
      <c r="A53" s="901"/>
      <c r="B53" s="529" t="s">
        <v>452</v>
      </c>
      <c r="C53" s="537"/>
      <c r="D53" s="536">
        <v>147223</v>
      </c>
      <c r="E53" s="536">
        <v>29300</v>
      </c>
      <c r="F53" s="536">
        <v>176523</v>
      </c>
      <c r="G53" s="536">
        <v>81486</v>
      </c>
      <c r="H53" s="536">
        <v>210572</v>
      </c>
      <c r="I53" s="536">
        <v>292057</v>
      </c>
      <c r="J53" s="536">
        <v>228709</v>
      </c>
      <c r="K53" s="536">
        <v>239871</v>
      </c>
      <c r="L53" s="536">
        <v>468580</v>
      </c>
    </row>
    <row r="54" spans="1:12" ht="15" customHeight="1">
      <c r="A54" s="901" t="s">
        <v>2876</v>
      </c>
      <c r="B54" s="599">
        <v>32</v>
      </c>
      <c r="C54" s="519" t="s">
        <v>2877</v>
      </c>
      <c r="D54" s="531">
        <v>21048</v>
      </c>
      <c r="E54" s="531">
        <v>7170</v>
      </c>
      <c r="F54" s="536">
        <v>28218</v>
      </c>
      <c r="G54" s="531">
        <v>279</v>
      </c>
      <c r="H54" s="531">
        <v>100</v>
      </c>
      <c r="I54" s="536">
        <v>379</v>
      </c>
      <c r="J54" s="531">
        <v>21327</v>
      </c>
      <c r="K54" s="531">
        <v>7270</v>
      </c>
      <c r="L54" s="536">
        <v>28596</v>
      </c>
    </row>
    <row r="55" spans="1:12">
      <c r="A55" s="901"/>
      <c r="B55" s="599">
        <v>38</v>
      </c>
      <c r="C55" s="519" t="s">
        <v>2878</v>
      </c>
      <c r="D55" s="531">
        <v>120574</v>
      </c>
      <c r="E55" s="531">
        <v>99217</v>
      </c>
      <c r="F55" s="536">
        <v>219791</v>
      </c>
      <c r="G55" s="531">
        <v>0</v>
      </c>
      <c r="H55" s="531">
        <v>0</v>
      </c>
      <c r="I55" s="536">
        <v>0</v>
      </c>
      <c r="J55" s="531">
        <v>120574</v>
      </c>
      <c r="K55" s="531">
        <v>99217</v>
      </c>
      <c r="L55" s="536">
        <v>219791</v>
      </c>
    </row>
    <row r="56" spans="1:12">
      <c r="A56" s="901"/>
      <c r="B56" s="599">
        <v>39</v>
      </c>
      <c r="C56" s="519" t="s">
        <v>2879</v>
      </c>
      <c r="D56" s="531">
        <v>88863</v>
      </c>
      <c r="E56" s="531">
        <v>105645</v>
      </c>
      <c r="F56" s="536">
        <v>194508</v>
      </c>
      <c r="G56" s="531">
        <v>25342</v>
      </c>
      <c r="H56" s="531">
        <v>7024</v>
      </c>
      <c r="I56" s="536">
        <v>32366</v>
      </c>
      <c r="J56" s="531">
        <v>114205</v>
      </c>
      <c r="K56" s="531">
        <v>112668</v>
      </c>
      <c r="L56" s="536">
        <v>226874</v>
      </c>
    </row>
    <row r="57" spans="1:12">
      <c r="A57" s="901"/>
      <c r="B57" s="529" t="s">
        <v>452</v>
      </c>
      <c r="C57" s="537"/>
      <c r="D57" s="536">
        <v>230485</v>
      </c>
      <c r="E57" s="536">
        <v>212031</v>
      </c>
      <c r="F57" s="536">
        <v>442517</v>
      </c>
      <c r="G57" s="536">
        <v>25621</v>
      </c>
      <c r="H57" s="536">
        <v>7123</v>
      </c>
      <c r="I57" s="536">
        <v>32744</v>
      </c>
      <c r="J57" s="536">
        <v>256106</v>
      </c>
      <c r="K57" s="536">
        <v>219155</v>
      </c>
      <c r="L57" s="536">
        <v>475261</v>
      </c>
    </row>
    <row r="58" spans="1:12">
      <c r="A58" s="529" t="s">
        <v>452</v>
      </c>
      <c r="B58" s="600"/>
      <c r="C58" s="537"/>
      <c r="D58" s="536">
        <v>4547370</v>
      </c>
      <c r="E58" s="536">
        <v>1289395</v>
      </c>
      <c r="F58" s="536">
        <v>5836765</v>
      </c>
      <c r="G58" s="536">
        <v>7271376</v>
      </c>
      <c r="H58" s="536">
        <v>17780591</v>
      </c>
      <c r="I58" s="536">
        <v>25051968</v>
      </c>
      <c r="J58" s="536">
        <v>11818747</v>
      </c>
      <c r="K58" s="536">
        <v>19069986</v>
      </c>
      <c r="L58" s="536">
        <v>30888733</v>
      </c>
    </row>
  </sheetData>
  <mergeCells count="13">
    <mergeCell ref="A38:A48"/>
    <mergeCell ref="A49:A53"/>
    <mergeCell ref="A54:A57"/>
    <mergeCell ref="A19:A24"/>
    <mergeCell ref="A25:A27"/>
    <mergeCell ref="A28:A31"/>
    <mergeCell ref="A32:A33"/>
    <mergeCell ref="A34:A37"/>
    <mergeCell ref="A7:C7"/>
    <mergeCell ref="D7:F7"/>
    <mergeCell ref="G7:I7"/>
    <mergeCell ref="J7:L7"/>
    <mergeCell ref="A9:A18"/>
  </mergeCells>
  <pageMargins left="0.34027777777777801" right="0.196527777777778" top="3.9583333333333297E-2" bottom="3.9583333333333297E-2" header="0.511811023622047" footer="0.511811023622047"/>
  <pageSetup paperSize="9" scale="87" orientation="landscape"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91"/>
  <sheetViews>
    <sheetView zoomScale="90" zoomScaleNormal="90" workbookViewId="0">
      <selection activeCell="G6" sqref="G6"/>
    </sheetView>
  </sheetViews>
  <sheetFormatPr baseColWidth="10" defaultColWidth="11.5703125" defaultRowHeight="15"/>
  <cols>
    <col min="1" max="1" width="67" style="21" customWidth="1"/>
    <col min="2" max="2" width="15.140625" style="21" customWidth="1"/>
    <col min="3" max="3" width="15.42578125" style="21" customWidth="1"/>
    <col min="4" max="4" width="12.7109375" style="21" customWidth="1"/>
    <col min="5" max="5" width="11.42578125" style="21" customWidth="1"/>
    <col min="6" max="7" width="13.42578125" style="21" customWidth="1"/>
    <col min="8" max="16384" width="11.5703125" style="20"/>
  </cols>
  <sheetData>
    <row r="1" spans="1:5" ht="56.45" customHeight="1">
      <c r="A1" s="22"/>
    </row>
    <row r="2" spans="1:5" ht="18.75">
      <c r="A2" s="45" t="s">
        <v>4</v>
      </c>
    </row>
    <row r="3" spans="1:5">
      <c r="A3" s="21" t="s">
        <v>160</v>
      </c>
    </row>
    <row r="5" spans="1:5" ht="15" customHeight="1">
      <c r="A5" s="11"/>
      <c r="B5" s="10" t="s">
        <v>307</v>
      </c>
      <c r="C5" s="10"/>
    </row>
    <row r="6" spans="1:5">
      <c r="A6" s="11"/>
      <c r="B6" s="24">
        <v>2024</v>
      </c>
      <c r="C6" s="24">
        <v>2023</v>
      </c>
    </row>
    <row r="7" spans="1:5">
      <c r="A7" s="62"/>
      <c r="B7" s="63"/>
      <c r="C7" s="63"/>
    </row>
    <row r="8" spans="1:5">
      <c r="A8" s="52" t="s">
        <v>308</v>
      </c>
      <c r="B8" s="64">
        <v>45222965.219999999</v>
      </c>
      <c r="C8" s="64">
        <v>44513724.43</v>
      </c>
      <c r="D8" s="65"/>
    </row>
    <row r="9" spans="1:5">
      <c r="A9" s="66"/>
      <c r="B9" s="67"/>
      <c r="C9" s="67"/>
    </row>
    <row r="10" spans="1:5">
      <c r="A10" s="38" t="s">
        <v>309</v>
      </c>
      <c r="B10" s="64">
        <v>40789710.579999998</v>
      </c>
      <c r="C10" s="64">
        <v>40132309.530000001</v>
      </c>
      <c r="E10" s="68"/>
    </row>
    <row r="11" spans="1:5">
      <c r="A11" s="69" t="s">
        <v>310</v>
      </c>
      <c r="B11" s="70">
        <v>11578889.4</v>
      </c>
      <c r="C11" s="70">
        <v>10513192.859999999</v>
      </c>
    </row>
    <row r="12" spans="1:5">
      <c r="A12" s="69" t="s">
        <v>311</v>
      </c>
      <c r="B12" s="70">
        <v>23698921.23</v>
      </c>
      <c r="C12" s="70">
        <v>24008267.789999999</v>
      </c>
    </row>
    <row r="13" spans="1:5">
      <c r="A13" s="71" t="s">
        <v>312</v>
      </c>
      <c r="B13" s="72">
        <v>10480130.32</v>
      </c>
      <c r="C13" s="72">
        <v>10491303.130000001</v>
      </c>
    </row>
    <row r="14" spans="1:5">
      <c r="A14" s="71" t="s">
        <v>313</v>
      </c>
      <c r="B14" s="72">
        <v>21086.28</v>
      </c>
      <c r="C14" s="72">
        <v>20259</v>
      </c>
    </row>
    <row r="15" spans="1:5">
      <c r="A15" s="71" t="s">
        <v>314</v>
      </c>
      <c r="B15" s="72">
        <v>94164.51</v>
      </c>
      <c r="C15" s="72">
        <v>135935.64000000001</v>
      </c>
    </row>
    <row r="16" spans="1:5">
      <c r="A16" s="71" t="s">
        <v>315</v>
      </c>
      <c r="B16" s="72">
        <v>12821380.970000001</v>
      </c>
      <c r="C16" s="72">
        <v>13135505.42</v>
      </c>
    </row>
    <row r="17" spans="1:3">
      <c r="A17" s="71" t="s">
        <v>316</v>
      </c>
      <c r="B17" s="72">
        <v>47265.04</v>
      </c>
      <c r="C17" s="72">
        <v>37748.080000000002</v>
      </c>
    </row>
    <row r="18" spans="1:3">
      <c r="A18" s="71" t="s">
        <v>317</v>
      </c>
      <c r="B18" s="72">
        <v>234894.11</v>
      </c>
      <c r="C18" s="72">
        <v>187516.52</v>
      </c>
    </row>
    <row r="19" spans="1:3">
      <c r="A19" s="69" t="s">
        <v>318</v>
      </c>
      <c r="B19" s="70">
        <v>5179714.8899999997</v>
      </c>
      <c r="C19" s="70">
        <v>5281413.7</v>
      </c>
    </row>
    <row r="20" spans="1:3">
      <c r="A20" s="69" t="s">
        <v>319</v>
      </c>
      <c r="B20" s="70">
        <v>332185.06</v>
      </c>
      <c r="C20" s="70">
        <v>329435.18</v>
      </c>
    </row>
    <row r="21" spans="1:3">
      <c r="A21" s="37"/>
      <c r="B21" s="73"/>
      <c r="C21" s="73"/>
    </row>
    <row r="22" spans="1:3">
      <c r="A22" s="38" t="s">
        <v>320</v>
      </c>
      <c r="B22" s="64">
        <v>4433254.6399999997</v>
      </c>
      <c r="C22" s="64">
        <v>4381414.9000000004</v>
      </c>
    </row>
    <row r="23" spans="1:3">
      <c r="A23" s="69" t="s">
        <v>321</v>
      </c>
      <c r="B23" s="70">
        <v>252203.23</v>
      </c>
      <c r="C23" s="70">
        <v>252203.22</v>
      </c>
    </row>
    <row r="24" spans="1:3">
      <c r="A24" s="69" t="s">
        <v>322</v>
      </c>
      <c r="B24" s="70">
        <v>4181051.41</v>
      </c>
      <c r="C24" s="70">
        <v>4129211.68</v>
      </c>
    </row>
    <row r="25" spans="1:3">
      <c r="A25" s="25"/>
      <c r="B25" s="73"/>
      <c r="C25" s="73"/>
    </row>
    <row r="26" spans="1:3">
      <c r="A26" s="52" t="s">
        <v>323</v>
      </c>
      <c r="B26" s="74">
        <v>0</v>
      </c>
      <c r="C26" s="74">
        <v>0</v>
      </c>
    </row>
    <row r="27" spans="1:3">
      <c r="A27" s="25"/>
      <c r="B27" s="73"/>
      <c r="C27" s="73"/>
    </row>
    <row r="28" spans="1:3">
      <c r="A28" s="52" t="s">
        <v>324</v>
      </c>
      <c r="B28" s="64">
        <v>3181010.04</v>
      </c>
      <c r="C28" s="64">
        <v>2647317.13</v>
      </c>
    </row>
    <row r="29" spans="1:3">
      <c r="A29" s="37" t="s">
        <v>325</v>
      </c>
      <c r="B29" s="70">
        <v>1680054.5</v>
      </c>
      <c r="C29" s="70">
        <v>1158923.29</v>
      </c>
    </row>
    <row r="30" spans="1:3">
      <c r="A30" s="37" t="s">
        <v>326</v>
      </c>
      <c r="B30" s="70">
        <v>0</v>
      </c>
      <c r="C30" s="70">
        <v>67528.37</v>
      </c>
    </row>
    <row r="31" spans="1:3">
      <c r="A31" s="37" t="s">
        <v>327</v>
      </c>
      <c r="B31" s="70">
        <v>1214955.54</v>
      </c>
      <c r="C31" s="70">
        <v>1134865.47</v>
      </c>
    </row>
    <row r="32" spans="1:3">
      <c r="A32" s="37" t="s">
        <v>328</v>
      </c>
      <c r="B32" s="70">
        <v>286000</v>
      </c>
      <c r="C32" s="70">
        <v>286000</v>
      </c>
    </row>
    <row r="33" spans="1:4">
      <c r="A33" s="25"/>
      <c r="B33" s="73"/>
      <c r="C33" s="73"/>
    </row>
    <row r="34" spans="1:4">
      <c r="A34" s="52" t="s">
        <v>329</v>
      </c>
      <c r="B34" s="64">
        <v>-10821002.449999999</v>
      </c>
      <c r="C34" s="64">
        <v>-10355940.210000001</v>
      </c>
    </row>
    <row r="35" spans="1:4">
      <c r="A35" s="37" t="s">
        <v>330</v>
      </c>
      <c r="B35" s="70">
        <v>-7894718.71</v>
      </c>
      <c r="C35" s="70">
        <v>-7472267.71</v>
      </c>
    </row>
    <row r="36" spans="1:4">
      <c r="A36" s="37" t="s">
        <v>331</v>
      </c>
      <c r="B36" s="75">
        <v>0</v>
      </c>
      <c r="C36" s="75">
        <v>0</v>
      </c>
    </row>
    <row r="37" spans="1:4">
      <c r="A37" s="37" t="s">
        <v>332</v>
      </c>
      <c r="B37" s="70">
        <v>-2940668.5</v>
      </c>
      <c r="C37" s="70">
        <v>-2889342.08</v>
      </c>
    </row>
    <row r="38" spans="1:4">
      <c r="A38" s="37" t="s">
        <v>333</v>
      </c>
      <c r="B38" s="70">
        <v>14384.76</v>
      </c>
      <c r="C38" s="70">
        <v>5669.58</v>
      </c>
    </row>
    <row r="39" spans="1:4">
      <c r="A39" s="25"/>
      <c r="B39" s="73"/>
      <c r="C39" s="73"/>
    </row>
    <row r="40" spans="1:4">
      <c r="A40" s="52" t="s">
        <v>334</v>
      </c>
      <c r="B40" s="64">
        <v>-18430873.440000001</v>
      </c>
      <c r="C40" s="64">
        <v>-17922920.16</v>
      </c>
    </row>
    <row r="41" spans="1:4">
      <c r="A41" s="37" t="s">
        <v>335</v>
      </c>
      <c r="B41" s="70">
        <v>-12476304.039999999</v>
      </c>
      <c r="C41" s="70">
        <v>-11969109.689999999</v>
      </c>
    </row>
    <row r="42" spans="1:4">
      <c r="A42" s="55" t="s">
        <v>336</v>
      </c>
      <c r="B42" s="72">
        <v>-5763529.3200000003</v>
      </c>
      <c r="C42" s="72">
        <v>-6188176.3099999996</v>
      </c>
    </row>
    <row r="43" spans="1:4">
      <c r="A43" s="71" t="s">
        <v>337</v>
      </c>
      <c r="B43" s="72">
        <v>-4980578.83</v>
      </c>
      <c r="C43" s="72">
        <v>-5453234.6600000001</v>
      </c>
    </row>
    <row r="44" spans="1:4">
      <c r="A44" s="71" t="s">
        <v>338</v>
      </c>
      <c r="B44" s="72">
        <v>-782950.49</v>
      </c>
      <c r="C44" s="72">
        <v>-734941.65</v>
      </c>
    </row>
    <row r="45" spans="1:4">
      <c r="A45" s="55" t="s">
        <v>339</v>
      </c>
      <c r="B45" s="72">
        <v>-1291581.81</v>
      </c>
      <c r="C45" s="72">
        <v>-726170.46</v>
      </c>
    </row>
    <row r="46" spans="1:4">
      <c r="A46" s="55" t="s">
        <v>340</v>
      </c>
      <c r="B46" s="72">
        <v>-1540089.4</v>
      </c>
      <c r="C46" s="72">
        <v>-1389117.08</v>
      </c>
      <c r="D46" s="76"/>
    </row>
    <row r="47" spans="1:4">
      <c r="A47" s="55" t="s">
        <v>341</v>
      </c>
      <c r="B47" s="72">
        <v>-3881103.51</v>
      </c>
      <c r="C47" s="72">
        <v>-3665645.84</v>
      </c>
    </row>
    <row r="48" spans="1:4">
      <c r="A48" s="37" t="s">
        <v>342</v>
      </c>
      <c r="B48" s="70">
        <v>-2212925.2400000002</v>
      </c>
      <c r="C48" s="70">
        <v>-2105550.87</v>
      </c>
    </row>
    <row r="49" spans="1:7" ht="25.5">
      <c r="A49" s="37" t="s">
        <v>343</v>
      </c>
      <c r="B49" s="70">
        <v>80502.36</v>
      </c>
      <c r="C49" s="70">
        <v>-142177.37</v>
      </c>
    </row>
    <row r="50" spans="1:7">
      <c r="A50" s="37" t="s">
        <v>344</v>
      </c>
      <c r="B50" s="70">
        <v>-759854.14</v>
      </c>
      <c r="C50" s="70">
        <v>-732077.74</v>
      </c>
    </row>
    <row r="51" spans="1:7">
      <c r="A51" s="37" t="s">
        <v>345</v>
      </c>
      <c r="B51" s="70">
        <v>-1605292.38</v>
      </c>
      <c r="C51" s="70">
        <v>-1592004.49</v>
      </c>
      <c r="D51" s="76"/>
      <c r="F51" s="76"/>
    </row>
    <row r="52" spans="1:7">
      <c r="A52" s="37" t="s">
        <v>346</v>
      </c>
      <c r="B52" s="70">
        <v>-1457000</v>
      </c>
      <c r="C52" s="70">
        <v>-1382000</v>
      </c>
    </row>
    <row r="53" spans="1:7">
      <c r="A53" s="25"/>
      <c r="B53" s="73"/>
      <c r="C53" s="73"/>
    </row>
    <row r="54" spans="1:7">
      <c r="A54" s="52" t="s">
        <v>347</v>
      </c>
      <c r="B54" s="64">
        <v>-17245416.059999999</v>
      </c>
      <c r="C54" s="64">
        <v>-17631607.449999999</v>
      </c>
      <c r="F54" s="77"/>
    </row>
    <row r="55" spans="1:7">
      <c r="A55" s="25"/>
      <c r="B55" s="73"/>
      <c r="C55" s="73"/>
    </row>
    <row r="56" spans="1:7">
      <c r="A56" s="52" t="s">
        <v>348</v>
      </c>
      <c r="B56" s="64">
        <v>4168500.14</v>
      </c>
      <c r="C56" s="64">
        <v>4554061.25</v>
      </c>
    </row>
    <row r="57" spans="1:7">
      <c r="A57" s="25"/>
      <c r="B57" s="73"/>
      <c r="C57" s="73"/>
    </row>
    <row r="58" spans="1:7">
      <c r="A58" s="52" t="s">
        <v>349</v>
      </c>
      <c r="B58" s="64">
        <v>1316.17</v>
      </c>
      <c r="C58" s="64">
        <v>5898.57</v>
      </c>
      <c r="F58" s="76"/>
      <c r="G58" s="76"/>
    </row>
    <row r="59" spans="1:7">
      <c r="A59" s="25"/>
      <c r="B59" s="73"/>
      <c r="C59" s="73"/>
      <c r="G59" s="76"/>
    </row>
    <row r="60" spans="1:7">
      <c r="A60" s="52" t="s">
        <v>350</v>
      </c>
      <c r="B60" s="64">
        <v>4488.93</v>
      </c>
      <c r="C60" s="64">
        <v>857.33</v>
      </c>
    </row>
    <row r="61" spans="1:7">
      <c r="A61" s="37" t="s">
        <v>351</v>
      </c>
      <c r="B61" s="75">
        <v>0</v>
      </c>
      <c r="C61" s="75">
        <v>0</v>
      </c>
    </row>
    <row r="62" spans="1:7">
      <c r="A62" s="37" t="s">
        <v>352</v>
      </c>
      <c r="B62" s="70">
        <v>4488.93</v>
      </c>
      <c r="C62" s="70">
        <v>857.33</v>
      </c>
    </row>
    <row r="63" spans="1:7">
      <c r="A63" s="25"/>
      <c r="B63" s="73"/>
      <c r="C63" s="73"/>
    </row>
    <row r="64" spans="1:7">
      <c r="A64" s="52" t="s">
        <v>353</v>
      </c>
      <c r="B64" s="74">
        <v>0</v>
      </c>
      <c r="C64" s="75">
        <v>0</v>
      </c>
    </row>
    <row r="65" spans="1:3">
      <c r="A65" s="37" t="s">
        <v>354</v>
      </c>
      <c r="B65" s="75">
        <v>0</v>
      </c>
      <c r="C65" s="75">
        <v>0</v>
      </c>
    </row>
    <row r="66" spans="1:3">
      <c r="A66" s="37" t="s">
        <v>355</v>
      </c>
      <c r="B66" s="75">
        <v>0</v>
      </c>
      <c r="C66" s="75">
        <v>0</v>
      </c>
    </row>
    <row r="67" spans="1:3">
      <c r="A67" s="41"/>
      <c r="B67" s="73"/>
      <c r="C67" s="73"/>
    </row>
    <row r="68" spans="1:3">
      <c r="A68" s="27" t="s">
        <v>356</v>
      </c>
      <c r="B68" s="78">
        <v>6080988.5499999896</v>
      </c>
      <c r="C68" s="78">
        <v>5811390.8899999997</v>
      </c>
    </row>
    <row r="69" spans="1:3">
      <c r="A69" s="62"/>
      <c r="B69" s="67"/>
      <c r="C69" s="67"/>
    </row>
    <row r="70" spans="1:3">
      <c r="A70" s="52" t="s">
        <v>357</v>
      </c>
      <c r="B70" s="64">
        <v>5082555.1500000004</v>
      </c>
      <c r="C70" s="64">
        <v>4394423.1399999997</v>
      </c>
    </row>
    <row r="71" spans="1:3">
      <c r="A71" s="37" t="s">
        <v>358</v>
      </c>
      <c r="B71" s="75">
        <v>0</v>
      </c>
      <c r="C71" s="75">
        <v>0</v>
      </c>
    </row>
    <row r="72" spans="1:3">
      <c r="A72" s="37" t="s">
        <v>359</v>
      </c>
      <c r="B72" s="70">
        <v>5082555.1500000004</v>
      </c>
      <c r="C72" s="70">
        <v>4394423.1399999997</v>
      </c>
    </row>
    <row r="73" spans="1:3">
      <c r="A73" s="37" t="s">
        <v>360</v>
      </c>
      <c r="B73" s="75">
        <v>0</v>
      </c>
      <c r="C73" s="75">
        <v>0</v>
      </c>
    </row>
    <row r="74" spans="1:3">
      <c r="A74" s="62"/>
      <c r="B74" s="67"/>
      <c r="C74" s="67"/>
    </row>
    <row r="75" spans="1:3">
      <c r="A75" s="52" t="s">
        <v>361</v>
      </c>
      <c r="B75" s="64">
        <v>-13665.82</v>
      </c>
      <c r="C75" s="64">
        <v>-46971.1</v>
      </c>
    </row>
    <row r="76" spans="1:3">
      <c r="A76" s="37" t="s">
        <v>362</v>
      </c>
      <c r="B76" s="70">
        <v>-13665.82</v>
      </c>
      <c r="C76" s="70">
        <v>-46971.1</v>
      </c>
    </row>
    <row r="77" spans="1:3">
      <c r="A77" s="37" t="s">
        <v>363</v>
      </c>
      <c r="B77" s="75">
        <v>0</v>
      </c>
      <c r="C77" s="75">
        <v>0</v>
      </c>
    </row>
    <row r="78" spans="1:3">
      <c r="A78" s="62"/>
      <c r="B78" s="67"/>
      <c r="C78" s="67"/>
    </row>
    <row r="79" spans="1:3">
      <c r="A79" s="52" t="s">
        <v>364</v>
      </c>
      <c r="B79" s="74">
        <v>0</v>
      </c>
      <c r="C79" s="74">
        <v>0</v>
      </c>
    </row>
    <row r="80" spans="1:3">
      <c r="A80" s="62"/>
      <c r="B80" s="67"/>
      <c r="C80" s="67"/>
    </row>
    <row r="81" spans="1:3">
      <c r="A81" s="52" t="s">
        <v>365</v>
      </c>
      <c r="B81" s="74">
        <v>0</v>
      </c>
      <c r="C81" s="74">
        <v>0</v>
      </c>
    </row>
    <row r="82" spans="1:3">
      <c r="A82" s="37" t="s">
        <v>351</v>
      </c>
      <c r="B82" s="75">
        <v>0</v>
      </c>
      <c r="C82" s="75">
        <v>0</v>
      </c>
    </row>
    <row r="83" spans="1:3">
      <c r="A83" s="37" t="s">
        <v>352</v>
      </c>
      <c r="B83" s="75">
        <v>0</v>
      </c>
      <c r="C83" s="75">
        <v>0</v>
      </c>
    </row>
    <row r="84" spans="1:3">
      <c r="A84" s="79"/>
      <c r="B84" s="67"/>
      <c r="C84" s="67"/>
    </row>
    <row r="85" spans="1:3">
      <c r="A85" s="27" t="s">
        <v>366</v>
      </c>
      <c r="B85" s="78">
        <v>5068889.33</v>
      </c>
      <c r="C85" s="78">
        <v>4347452.04</v>
      </c>
    </row>
    <row r="86" spans="1:3">
      <c r="A86" s="79"/>
      <c r="B86" s="67"/>
      <c r="C86" s="67"/>
    </row>
    <row r="87" spans="1:3">
      <c r="A87" s="27" t="s">
        <v>367</v>
      </c>
      <c r="B87" s="78">
        <v>11149877.880000001</v>
      </c>
      <c r="C87" s="78">
        <v>10158842.93</v>
      </c>
    </row>
    <row r="88" spans="1:3">
      <c r="A88" s="62"/>
      <c r="B88" s="67"/>
      <c r="C88" s="67"/>
    </row>
    <row r="89" spans="1:3">
      <c r="A89" s="52" t="s">
        <v>368</v>
      </c>
      <c r="B89" s="64">
        <v>1330941.08</v>
      </c>
      <c r="C89" s="64">
        <v>1772866.31</v>
      </c>
    </row>
    <row r="90" spans="1:3">
      <c r="A90" s="41"/>
      <c r="B90" s="73"/>
      <c r="C90" s="73"/>
    </row>
    <row r="91" spans="1:3">
      <c r="A91" s="80" t="s">
        <v>369</v>
      </c>
      <c r="B91" s="81">
        <v>12480818.960000001</v>
      </c>
      <c r="C91" s="81">
        <v>11931709.24</v>
      </c>
    </row>
  </sheetData>
  <mergeCells count="2">
    <mergeCell ref="A5:A6"/>
    <mergeCell ref="B5:C5"/>
  </mergeCells>
  <pageMargins left="0.78749999999999998" right="0.78749999999999998" top="1.05277777777778" bottom="1.05277777777778" header="0.78749999999999998" footer="0.78749999999999998"/>
  <pageSetup paperSize="9" orientation="portrait" horizontalDpi="300" verticalDpi="300"/>
  <headerFooter>
    <oddHeader>&amp;C&amp;"Times New Roman,Normal"&amp;12&amp;A</oddHeader>
    <oddFooter>&amp;C&amp;"Times New Roman,Normal"&amp;12Página &amp;P</oddFooter>
  </headerFooter>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00B050"/>
  </sheetPr>
  <dimension ref="A1:L59"/>
  <sheetViews>
    <sheetView topLeftCell="A28" zoomScale="90" zoomScaleNormal="90" workbookViewId="0">
      <selection activeCell="K17" sqref="K17"/>
    </sheetView>
  </sheetViews>
  <sheetFormatPr baseColWidth="10" defaultColWidth="11.42578125" defaultRowHeight="15"/>
  <cols>
    <col min="1" max="1" width="27.42578125" style="507" customWidth="1"/>
    <col min="2" max="2" width="4.85546875" style="507" customWidth="1"/>
    <col min="3" max="3" width="35.140625" style="507" customWidth="1"/>
    <col min="4" max="4" width="12.7109375" style="507" customWidth="1"/>
    <col min="5" max="5" width="14.5703125" style="507" customWidth="1"/>
    <col min="6" max="6" width="11.85546875" style="507" customWidth="1"/>
    <col min="7" max="7" width="11.7109375" style="507" customWidth="1"/>
    <col min="8" max="8" width="14.5703125" style="507" customWidth="1"/>
    <col min="9" max="9" width="10.7109375" style="507" customWidth="1"/>
    <col min="10" max="10" width="11.42578125" style="507"/>
    <col min="11" max="11" width="14.5703125" style="507" customWidth="1"/>
    <col min="12" max="16384" width="11.42578125" style="507"/>
  </cols>
  <sheetData>
    <row r="1" spans="1:12" s="20" customFormat="1" ht="71.25" customHeight="1"/>
    <row r="2" spans="1:12">
      <c r="A2" s="514" t="s">
        <v>89</v>
      </c>
      <c r="B2" s="509"/>
      <c r="C2" s="509"/>
      <c r="D2" s="509"/>
      <c r="E2" s="509"/>
      <c r="F2" s="509"/>
      <c r="G2" s="509"/>
      <c r="H2" s="509"/>
      <c r="I2" s="509"/>
      <c r="J2" s="509"/>
    </row>
    <row r="3" spans="1:12">
      <c r="A3" s="509"/>
      <c r="B3" s="509"/>
      <c r="C3" s="509"/>
      <c r="D3" s="509"/>
      <c r="E3" s="509"/>
      <c r="F3" s="509"/>
      <c r="G3" s="509"/>
      <c r="H3" s="509"/>
      <c r="I3" s="509"/>
      <c r="J3" s="509"/>
    </row>
    <row r="4" spans="1:12">
      <c r="A4" s="465"/>
      <c r="B4" s="465"/>
      <c r="C4" s="465"/>
      <c r="D4" s="465"/>
      <c r="E4" s="465"/>
      <c r="F4" s="465"/>
      <c r="G4" s="465"/>
      <c r="H4" s="465"/>
      <c r="I4" s="465"/>
      <c r="J4" s="20"/>
    </row>
    <row r="5" spans="1:12" ht="15" customHeight="1">
      <c r="A5" s="911" t="s">
        <v>2664</v>
      </c>
      <c r="B5" s="911"/>
      <c r="C5" s="911"/>
      <c r="D5" s="900" t="s">
        <v>2880</v>
      </c>
      <c r="E5" s="900"/>
      <c r="F5" s="900"/>
      <c r="G5" s="900" t="s">
        <v>2881</v>
      </c>
      <c r="H5" s="900"/>
      <c r="I5" s="900"/>
      <c r="J5" s="900" t="s">
        <v>2882</v>
      </c>
      <c r="K5" s="900"/>
      <c r="L5" s="900"/>
    </row>
    <row r="6" spans="1:12" ht="15" customHeight="1">
      <c r="A6" s="911"/>
      <c r="B6" s="911"/>
      <c r="C6" s="911"/>
      <c r="D6" s="900"/>
      <c r="E6" s="900"/>
      <c r="F6" s="900"/>
      <c r="G6" s="900"/>
      <c r="H6" s="900"/>
      <c r="I6" s="900"/>
      <c r="J6" s="900" t="s">
        <v>2811</v>
      </c>
      <c r="K6" s="900"/>
      <c r="L6" s="900"/>
    </row>
    <row r="7" spans="1:12" ht="24">
      <c r="A7" s="911"/>
      <c r="B7" s="911"/>
      <c r="C7" s="911"/>
      <c r="D7" s="601" t="s">
        <v>2665</v>
      </c>
      <c r="E7" s="601" t="s">
        <v>2666</v>
      </c>
      <c r="F7" s="601" t="s">
        <v>520</v>
      </c>
      <c r="G7" s="601" t="s">
        <v>2665</v>
      </c>
      <c r="H7" s="601" t="s">
        <v>2666</v>
      </c>
      <c r="I7" s="601" t="s">
        <v>520</v>
      </c>
      <c r="J7" s="601" t="s">
        <v>2665</v>
      </c>
      <c r="K7" s="601" t="s">
        <v>2666</v>
      </c>
      <c r="L7" s="601" t="s">
        <v>520</v>
      </c>
    </row>
    <row r="8" spans="1:12" ht="15" customHeight="1">
      <c r="A8" s="901" t="s">
        <v>2831</v>
      </c>
      <c r="B8" s="599">
        <v>1</v>
      </c>
      <c r="C8" s="602" t="s">
        <v>2832</v>
      </c>
      <c r="D8" s="531">
        <v>0</v>
      </c>
      <c r="E8" s="531">
        <v>9543229</v>
      </c>
      <c r="F8" s="536">
        <v>9543229</v>
      </c>
      <c r="G8" s="531">
        <v>0</v>
      </c>
      <c r="H8" s="531">
        <v>0</v>
      </c>
      <c r="I8" s="536">
        <v>0</v>
      </c>
      <c r="J8" s="531">
        <v>0</v>
      </c>
      <c r="K8" s="531">
        <v>0</v>
      </c>
      <c r="L8" s="536">
        <v>0</v>
      </c>
    </row>
    <row r="9" spans="1:12">
      <c r="A9" s="901"/>
      <c r="B9" s="599">
        <v>2</v>
      </c>
      <c r="C9" s="602" t="s">
        <v>2833</v>
      </c>
      <c r="D9" s="531">
        <v>1201111</v>
      </c>
      <c r="E9" s="531">
        <v>471953</v>
      </c>
      <c r="F9" s="536">
        <v>1673064</v>
      </c>
      <c r="G9" s="531">
        <v>0</v>
      </c>
      <c r="H9" s="531">
        <v>0</v>
      </c>
      <c r="I9" s="536">
        <v>0</v>
      </c>
      <c r="J9" s="531">
        <v>765</v>
      </c>
      <c r="K9" s="531">
        <v>473</v>
      </c>
      <c r="L9" s="536">
        <v>1238</v>
      </c>
    </row>
    <row r="10" spans="1:12">
      <c r="A10" s="901"/>
      <c r="B10" s="599">
        <v>3</v>
      </c>
      <c r="C10" s="602" t="s">
        <v>2834</v>
      </c>
      <c r="D10" s="531">
        <v>1332990</v>
      </c>
      <c r="E10" s="531">
        <v>150113</v>
      </c>
      <c r="F10" s="536">
        <v>1483103</v>
      </c>
      <c r="G10" s="531">
        <v>0</v>
      </c>
      <c r="H10" s="531">
        <v>0</v>
      </c>
      <c r="I10" s="536">
        <v>0</v>
      </c>
      <c r="J10" s="531">
        <v>0</v>
      </c>
      <c r="K10" s="531">
        <v>0</v>
      </c>
      <c r="L10" s="536">
        <v>0</v>
      </c>
    </row>
    <row r="11" spans="1:12">
      <c r="A11" s="901"/>
      <c r="B11" s="599">
        <v>4</v>
      </c>
      <c r="C11" s="602" t="s">
        <v>2835</v>
      </c>
      <c r="D11" s="531">
        <v>2754290</v>
      </c>
      <c r="E11" s="531">
        <v>399464</v>
      </c>
      <c r="F11" s="536">
        <v>3153754</v>
      </c>
      <c r="G11" s="531">
        <v>0</v>
      </c>
      <c r="H11" s="531">
        <v>0</v>
      </c>
      <c r="I11" s="536">
        <v>0</v>
      </c>
      <c r="J11" s="531">
        <v>1</v>
      </c>
      <c r="K11" s="531">
        <v>0</v>
      </c>
      <c r="L11" s="536">
        <v>1</v>
      </c>
    </row>
    <row r="12" spans="1:12" ht="24">
      <c r="A12" s="901"/>
      <c r="B12" s="599">
        <v>6</v>
      </c>
      <c r="C12" s="602" t="s">
        <v>2836</v>
      </c>
      <c r="D12" s="531">
        <v>78375</v>
      </c>
      <c r="E12" s="531">
        <v>117904</v>
      </c>
      <c r="F12" s="536">
        <v>196279</v>
      </c>
      <c r="G12" s="531">
        <v>0</v>
      </c>
      <c r="H12" s="531">
        <v>0</v>
      </c>
      <c r="I12" s="536">
        <v>0</v>
      </c>
      <c r="J12" s="531">
        <v>1000</v>
      </c>
      <c r="K12" s="531">
        <v>96</v>
      </c>
      <c r="L12" s="536">
        <v>1096</v>
      </c>
    </row>
    <row r="13" spans="1:12" ht="24">
      <c r="A13" s="901"/>
      <c r="B13" s="599">
        <v>7</v>
      </c>
      <c r="C13" s="602" t="s">
        <v>2837</v>
      </c>
      <c r="D13" s="531">
        <v>228032</v>
      </c>
      <c r="E13" s="531">
        <v>201187</v>
      </c>
      <c r="F13" s="536">
        <v>429219</v>
      </c>
      <c r="G13" s="531">
        <v>0</v>
      </c>
      <c r="H13" s="531">
        <v>0</v>
      </c>
      <c r="I13" s="536">
        <v>0</v>
      </c>
      <c r="J13" s="531">
        <v>4510</v>
      </c>
      <c r="K13" s="531">
        <v>0</v>
      </c>
      <c r="L13" s="536">
        <v>4510</v>
      </c>
    </row>
    <row r="14" spans="1:12" ht="24">
      <c r="A14" s="901"/>
      <c r="B14" s="599">
        <v>12</v>
      </c>
      <c r="C14" s="602" t="s">
        <v>2838</v>
      </c>
      <c r="D14" s="531">
        <v>0</v>
      </c>
      <c r="E14" s="531">
        <v>0</v>
      </c>
      <c r="F14" s="536">
        <v>0</v>
      </c>
      <c r="G14" s="531">
        <v>34081</v>
      </c>
      <c r="H14" s="531">
        <v>266887</v>
      </c>
      <c r="I14" s="536">
        <v>300967</v>
      </c>
      <c r="J14" s="531">
        <v>364</v>
      </c>
      <c r="K14" s="531">
        <v>68</v>
      </c>
      <c r="L14" s="536">
        <v>432</v>
      </c>
    </row>
    <row r="15" spans="1:12" ht="24">
      <c r="A15" s="901"/>
      <c r="B15" s="599">
        <v>35</v>
      </c>
      <c r="C15" s="602" t="s">
        <v>2839</v>
      </c>
      <c r="D15" s="531">
        <v>227826</v>
      </c>
      <c r="E15" s="531">
        <v>2353418</v>
      </c>
      <c r="F15" s="536">
        <v>2581244</v>
      </c>
      <c r="G15" s="531">
        <v>0</v>
      </c>
      <c r="H15" s="531">
        <v>0</v>
      </c>
      <c r="I15" s="536">
        <v>0</v>
      </c>
      <c r="J15" s="531">
        <v>325</v>
      </c>
      <c r="K15" s="531">
        <v>0</v>
      </c>
      <c r="L15" s="536">
        <v>325</v>
      </c>
    </row>
    <row r="16" spans="1:12">
      <c r="A16" s="901"/>
      <c r="B16" s="599">
        <v>51</v>
      </c>
      <c r="C16" s="602" t="s">
        <v>2840</v>
      </c>
      <c r="D16" s="531">
        <v>555916</v>
      </c>
      <c r="E16" s="531">
        <v>455491</v>
      </c>
      <c r="F16" s="536">
        <v>1011407</v>
      </c>
      <c r="G16" s="531">
        <v>0</v>
      </c>
      <c r="H16" s="531">
        <v>0</v>
      </c>
      <c r="I16" s="536">
        <v>0</v>
      </c>
      <c r="J16" s="531">
        <v>40093</v>
      </c>
      <c r="K16" s="531">
        <v>3474</v>
      </c>
      <c r="L16" s="536">
        <v>43567</v>
      </c>
    </row>
    <row r="17" spans="1:12">
      <c r="A17" s="901"/>
      <c r="B17" s="529" t="s">
        <v>452</v>
      </c>
      <c r="C17" s="603"/>
      <c r="D17" s="536">
        <v>6378541</v>
      </c>
      <c r="E17" s="536">
        <v>13692759</v>
      </c>
      <c r="F17" s="536">
        <v>20071300</v>
      </c>
      <c r="G17" s="536">
        <v>34081</v>
      </c>
      <c r="H17" s="536">
        <v>266887</v>
      </c>
      <c r="I17" s="536">
        <v>300967</v>
      </c>
      <c r="J17" s="536">
        <v>47057</v>
      </c>
      <c r="K17" s="536">
        <v>4111</v>
      </c>
      <c r="L17" s="536">
        <v>51168</v>
      </c>
    </row>
    <row r="18" spans="1:12" ht="15" customHeight="1">
      <c r="A18" s="901" t="s">
        <v>2841</v>
      </c>
      <c r="B18" s="599">
        <v>8</v>
      </c>
      <c r="C18" s="602" t="s">
        <v>2842</v>
      </c>
      <c r="D18" s="531">
        <v>0</v>
      </c>
      <c r="E18" s="531">
        <v>0</v>
      </c>
      <c r="F18" s="536">
        <v>0</v>
      </c>
      <c r="G18" s="531">
        <v>4202</v>
      </c>
      <c r="H18" s="531">
        <v>33809</v>
      </c>
      <c r="I18" s="536">
        <v>38010</v>
      </c>
      <c r="J18" s="531">
        <v>0</v>
      </c>
      <c r="K18" s="531">
        <v>0</v>
      </c>
      <c r="L18" s="536">
        <v>0</v>
      </c>
    </row>
    <row r="19" spans="1:12" ht="24">
      <c r="A19" s="901"/>
      <c r="B19" s="599">
        <v>10</v>
      </c>
      <c r="C19" s="602" t="s">
        <v>2843</v>
      </c>
      <c r="D19" s="531">
        <v>0</v>
      </c>
      <c r="E19" s="531">
        <v>0</v>
      </c>
      <c r="F19" s="536">
        <v>0</v>
      </c>
      <c r="G19" s="531">
        <v>928441</v>
      </c>
      <c r="H19" s="531">
        <v>1061657</v>
      </c>
      <c r="I19" s="536">
        <v>1990098</v>
      </c>
      <c r="J19" s="531">
        <v>19</v>
      </c>
      <c r="K19" s="531">
        <v>3052</v>
      </c>
      <c r="L19" s="536">
        <v>3070</v>
      </c>
    </row>
    <row r="20" spans="1:12">
      <c r="A20" s="901"/>
      <c r="B20" s="599">
        <v>11</v>
      </c>
      <c r="C20" s="602" t="s">
        <v>2844</v>
      </c>
      <c r="D20" s="531">
        <v>0</v>
      </c>
      <c r="E20" s="531">
        <v>0</v>
      </c>
      <c r="F20" s="536">
        <v>0</v>
      </c>
      <c r="G20" s="531">
        <v>0</v>
      </c>
      <c r="H20" s="531">
        <v>7112</v>
      </c>
      <c r="I20" s="536">
        <v>7112</v>
      </c>
      <c r="J20" s="531">
        <v>146</v>
      </c>
      <c r="K20" s="531">
        <v>13089</v>
      </c>
      <c r="L20" s="536">
        <v>13235</v>
      </c>
    </row>
    <row r="21" spans="1:12">
      <c r="A21" s="901"/>
      <c r="B21" s="599">
        <v>13</v>
      </c>
      <c r="C21" s="602" t="s">
        <v>2845</v>
      </c>
      <c r="D21" s="531">
        <v>0</v>
      </c>
      <c r="E21" s="531">
        <v>0</v>
      </c>
      <c r="F21" s="536">
        <v>0</v>
      </c>
      <c r="G21" s="531">
        <v>0</v>
      </c>
      <c r="H21" s="531">
        <v>10491</v>
      </c>
      <c r="I21" s="536">
        <v>10491</v>
      </c>
      <c r="J21" s="531">
        <v>21686</v>
      </c>
      <c r="K21" s="531">
        <v>3306</v>
      </c>
      <c r="L21" s="536">
        <v>24993</v>
      </c>
    </row>
    <row r="22" spans="1:12" ht="24">
      <c r="A22" s="901"/>
      <c r="B22" s="599">
        <v>36</v>
      </c>
      <c r="C22" s="602" t="s">
        <v>2846</v>
      </c>
      <c r="D22" s="531">
        <v>0</v>
      </c>
      <c r="E22" s="531">
        <v>0</v>
      </c>
      <c r="F22" s="536">
        <v>0</v>
      </c>
      <c r="G22" s="531">
        <v>0</v>
      </c>
      <c r="H22" s="531">
        <v>0</v>
      </c>
      <c r="I22" s="536">
        <v>0</v>
      </c>
      <c r="J22" s="531">
        <v>508</v>
      </c>
      <c r="K22" s="531">
        <v>78</v>
      </c>
      <c r="L22" s="536">
        <v>586</v>
      </c>
    </row>
    <row r="23" spans="1:12">
      <c r="A23" s="901"/>
      <c r="B23" s="529" t="s">
        <v>452</v>
      </c>
      <c r="C23" s="603"/>
      <c r="D23" s="536">
        <v>0</v>
      </c>
      <c r="E23" s="536">
        <v>0</v>
      </c>
      <c r="F23" s="536">
        <v>0</v>
      </c>
      <c r="G23" s="536">
        <v>932643</v>
      </c>
      <c r="H23" s="536">
        <v>1113068</v>
      </c>
      <c r="I23" s="536">
        <v>2045711</v>
      </c>
      <c r="J23" s="536">
        <v>22359</v>
      </c>
      <c r="K23" s="536">
        <v>19525</v>
      </c>
      <c r="L23" s="536">
        <v>41884</v>
      </c>
    </row>
    <row r="24" spans="1:12" ht="15" customHeight="1">
      <c r="A24" s="901" t="s">
        <v>2847</v>
      </c>
      <c r="B24" s="599">
        <v>25</v>
      </c>
      <c r="C24" s="602" t="s">
        <v>2848</v>
      </c>
      <c r="D24" s="531">
        <v>0</v>
      </c>
      <c r="E24" s="531">
        <v>0</v>
      </c>
      <c r="F24" s="536">
        <v>0</v>
      </c>
      <c r="G24" s="531">
        <v>0</v>
      </c>
      <c r="H24" s="531">
        <v>0</v>
      </c>
      <c r="I24" s="536">
        <v>0</v>
      </c>
      <c r="J24" s="531">
        <v>1325</v>
      </c>
      <c r="K24" s="531">
        <v>929</v>
      </c>
      <c r="L24" s="536">
        <v>2254</v>
      </c>
    </row>
    <row r="25" spans="1:12" ht="24">
      <c r="A25" s="901"/>
      <c r="B25" s="599">
        <v>52</v>
      </c>
      <c r="C25" s="602" t="s">
        <v>2849</v>
      </c>
      <c r="D25" s="531">
        <v>0</v>
      </c>
      <c r="E25" s="531">
        <v>0</v>
      </c>
      <c r="F25" s="536">
        <v>0</v>
      </c>
      <c r="G25" s="531">
        <v>425947</v>
      </c>
      <c r="H25" s="531">
        <v>16569</v>
      </c>
      <c r="I25" s="536">
        <v>442516</v>
      </c>
      <c r="J25" s="531">
        <v>10745</v>
      </c>
      <c r="K25" s="531">
        <v>10122</v>
      </c>
      <c r="L25" s="536">
        <v>20867</v>
      </c>
    </row>
    <row r="26" spans="1:12">
      <c r="A26" s="901"/>
      <c r="B26" s="529" t="s">
        <v>452</v>
      </c>
      <c r="C26" s="603"/>
      <c r="D26" s="536">
        <v>0</v>
      </c>
      <c r="E26" s="536">
        <v>0</v>
      </c>
      <c r="F26" s="536">
        <v>0</v>
      </c>
      <c r="G26" s="536">
        <v>425947</v>
      </c>
      <c r="H26" s="536">
        <v>16569</v>
      </c>
      <c r="I26" s="536">
        <v>442516</v>
      </c>
      <c r="J26" s="536">
        <v>12070</v>
      </c>
      <c r="K26" s="536">
        <v>11051</v>
      </c>
      <c r="L26" s="536">
        <v>23121</v>
      </c>
    </row>
    <row r="27" spans="1:12" ht="15" customHeight="1">
      <c r="A27" s="901" t="s">
        <v>2850</v>
      </c>
      <c r="B27" s="599">
        <v>14</v>
      </c>
      <c r="C27" s="602" t="s">
        <v>2851</v>
      </c>
      <c r="D27" s="531">
        <v>0</v>
      </c>
      <c r="E27" s="531">
        <v>0</v>
      </c>
      <c r="F27" s="536">
        <v>0</v>
      </c>
      <c r="G27" s="531">
        <v>0</v>
      </c>
      <c r="H27" s="531">
        <v>117398</v>
      </c>
      <c r="I27" s="536">
        <v>117398</v>
      </c>
      <c r="J27" s="531">
        <v>0</v>
      </c>
      <c r="K27" s="531">
        <v>0</v>
      </c>
      <c r="L27" s="536">
        <v>0</v>
      </c>
    </row>
    <row r="28" spans="1:12">
      <c r="A28" s="901"/>
      <c r="B28" s="599">
        <v>15</v>
      </c>
      <c r="C28" s="602" t="s">
        <v>2852</v>
      </c>
      <c r="D28" s="531">
        <v>0</v>
      </c>
      <c r="E28" s="531">
        <v>0</v>
      </c>
      <c r="F28" s="536">
        <v>0</v>
      </c>
      <c r="G28" s="531">
        <v>4672</v>
      </c>
      <c r="H28" s="531">
        <v>39788</v>
      </c>
      <c r="I28" s="536">
        <v>44460</v>
      </c>
      <c r="J28" s="531">
        <v>0</v>
      </c>
      <c r="K28" s="531">
        <v>0</v>
      </c>
      <c r="L28" s="536">
        <v>0</v>
      </c>
    </row>
    <row r="29" spans="1:12" ht="24">
      <c r="A29" s="901"/>
      <c r="B29" s="599">
        <v>16</v>
      </c>
      <c r="C29" s="602" t="s">
        <v>2853</v>
      </c>
      <c r="D29" s="531">
        <v>32295</v>
      </c>
      <c r="E29" s="531">
        <v>39622</v>
      </c>
      <c r="F29" s="536">
        <v>71917</v>
      </c>
      <c r="G29" s="531">
        <v>199943</v>
      </c>
      <c r="H29" s="531">
        <v>26722</v>
      </c>
      <c r="I29" s="536">
        <v>226665</v>
      </c>
      <c r="J29" s="531">
        <v>1057</v>
      </c>
      <c r="K29" s="531">
        <v>8214</v>
      </c>
      <c r="L29" s="536">
        <v>9271</v>
      </c>
    </row>
    <row r="30" spans="1:12">
      <c r="A30" s="901"/>
      <c r="B30" s="529" t="s">
        <v>452</v>
      </c>
      <c r="C30" s="603"/>
      <c r="D30" s="536">
        <v>32295</v>
      </c>
      <c r="E30" s="536">
        <v>39622</v>
      </c>
      <c r="F30" s="536">
        <v>71917</v>
      </c>
      <c r="G30" s="536">
        <v>204615</v>
      </c>
      <c r="H30" s="536">
        <v>183908</v>
      </c>
      <c r="I30" s="536">
        <v>388523</v>
      </c>
      <c r="J30" s="536">
        <v>1057</v>
      </c>
      <c r="K30" s="536">
        <v>8214</v>
      </c>
      <c r="L30" s="536">
        <v>9271</v>
      </c>
    </row>
    <row r="31" spans="1:12" ht="15" customHeight="1">
      <c r="A31" s="901" t="s">
        <v>2854</v>
      </c>
      <c r="B31" s="599">
        <v>17</v>
      </c>
      <c r="C31" s="602" t="s">
        <v>2855</v>
      </c>
      <c r="D31" s="531">
        <v>1515159</v>
      </c>
      <c r="E31" s="531">
        <v>446551</v>
      </c>
      <c r="F31" s="536">
        <v>1961710</v>
      </c>
      <c r="G31" s="531">
        <v>138442</v>
      </c>
      <c r="H31" s="531">
        <v>98288</v>
      </c>
      <c r="I31" s="536">
        <v>236730</v>
      </c>
      <c r="J31" s="531">
        <v>41162</v>
      </c>
      <c r="K31" s="531">
        <v>9168</v>
      </c>
      <c r="L31" s="536">
        <v>50329</v>
      </c>
    </row>
    <row r="32" spans="1:12">
      <c r="A32" s="901"/>
      <c r="B32" s="529" t="s">
        <v>452</v>
      </c>
      <c r="C32" s="603"/>
      <c r="D32" s="536">
        <v>1515159</v>
      </c>
      <c r="E32" s="536">
        <v>446551</v>
      </c>
      <c r="F32" s="536">
        <v>1961710</v>
      </c>
      <c r="G32" s="536">
        <v>138442</v>
      </c>
      <c r="H32" s="536">
        <v>98288</v>
      </c>
      <c r="I32" s="536">
        <v>236730</v>
      </c>
      <c r="J32" s="536">
        <v>41162</v>
      </c>
      <c r="K32" s="536">
        <v>9168</v>
      </c>
      <c r="L32" s="536">
        <v>50329</v>
      </c>
    </row>
    <row r="33" spans="1:12" ht="15" customHeight="1">
      <c r="A33" s="901" t="s">
        <v>2856</v>
      </c>
      <c r="B33" s="599">
        <v>5</v>
      </c>
      <c r="C33" s="602" t="s">
        <v>2857</v>
      </c>
      <c r="D33" s="531">
        <v>249586</v>
      </c>
      <c r="E33" s="531">
        <v>56722</v>
      </c>
      <c r="F33" s="536">
        <v>306308</v>
      </c>
      <c r="G33" s="531">
        <v>0</v>
      </c>
      <c r="H33" s="531">
        <v>0</v>
      </c>
      <c r="I33" s="536">
        <v>0</v>
      </c>
      <c r="J33" s="531">
        <v>291</v>
      </c>
      <c r="K33" s="531">
        <v>3889</v>
      </c>
      <c r="L33" s="536">
        <v>4180</v>
      </c>
    </row>
    <row r="34" spans="1:12">
      <c r="A34" s="901"/>
      <c r="B34" s="599">
        <v>18</v>
      </c>
      <c r="C34" s="602" t="s">
        <v>2858</v>
      </c>
      <c r="D34" s="531">
        <v>0</v>
      </c>
      <c r="E34" s="531">
        <v>0</v>
      </c>
      <c r="F34" s="536">
        <v>0</v>
      </c>
      <c r="G34" s="531">
        <v>105924</v>
      </c>
      <c r="H34" s="531">
        <v>53204</v>
      </c>
      <c r="I34" s="536">
        <v>159129</v>
      </c>
      <c r="J34" s="531">
        <v>17631</v>
      </c>
      <c r="K34" s="531">
        <v>0</v>
      </c>
      <c r="L34" s="536">
        <v>17631</v>
      </c>
    </row>
    <row r="35" spans="1:12" ht="24">
      <c r="A35" s="901"/>
      <c r="B35" s="599">
        <v>20</v>
      </c>
      <c r="C35" s="602" t="s">
        <v>2859</v>
      </c>
      <c r="D35" s="531">
        <v>0</v>
      </c>
      <c r="E35" s="531">
        <v>0</v>
      </c>
      <c r="F35" s="536">
        <v>0</v>
      </c>
      <c r="G35" s="531">
        <v>6011</v>
      </c>
      <c r="H35" s="531">
        <v>0</v>
      </c>
      <c r="I35" s="536">
        <v>6011</v>
      </c>
      <c r="J35" s="531">
        <v>29605</v>
      </c>
      <c r="K35" s="531">
        <v>20439</v>
      </c>
      <c r="L35" s="536">
        <v>50044</v>
      </c>
    </row>
    <row r="36" spans="1:12">
      <c r="A36" s="901"/>
      <c r="B36" s="529" t="s">
        <v>452</v>
      </c>
      <c r="C36" s="603"/>
      <c r="D36" s="536">
        <v>249586</v>
      </c>
      <c r="E36" s="536">
        <v>56722</v>
      </c>
      <c r="F36" s="536">
        <v>306308</v>
      </c>
      <c r="G36" s="536">
        <v>111936</v>
      </c>
      <c r="H36" s="536">
        <v>53204</v>
      </c>
      <c r="I36" s="536">
        <v>165140</v>
      </c>
      <c r="J36" s="536">
        <v>47526</v>
      </c>
      <c r="K36" s="536">
        <v>24328</v>
      </c>
      <c r="L36" s="536">
        <v>71855</v>
      </c>
    </row>
    <row r="37" spans="1:12" ht="24" customHeight="1">
      <c r="A37" s="901" t="s">
        <v>2860</v>
      </c>
      <c r="B37" s="599">
        <v>21</v>
      </c>
      <c r="C37" s="602" t="s">
        <v>2861</v>
      </c>
      <c r="D37" s="531">
        <v>0</v>
      </c>
      <c r="E37" s="531">
        <v>0</v>
      </c>
      <c r="F37" s="536">
        <v>0</v>
      </c>
      <c r="G37" s="531">
        <v>31009</v>
      </c>
      <c r="H37" s="531">
        <v>1009546</v>
      </c>
      <c r="I37" s="536">
        <v>1040555</v>
      </c>
      <c r="J37" s="531">
        <v>5786</v>
      </c>
      <c r="K37" s="531">
        <v>394</v>
      </c>
      <c r="L37" s="536">
        <v>6181</v>
      </c>
    </row>
    <row r="38" spans="1:12">
      <c r="A38" s="901"/>
      <c r="B38" s="599">
        <v>22</v>
      </c>
      <c r="C38" s="602" t="s">
        <v>2862</v>
      </c>
      <c r="D38" s="531">
        <v>0</v>
      </c>
      <c r="E38" s="531">
        <v>0</v>
      </c>
      <c r="F38" s="536">
        <v>0</v>
      </c>
      <c r="G38" s="531">
        <v>0</v>
      </c>
      <c r="H38" s="531">
        <v>0</v>
      </c>
      <c r="I38" s="536">
        <v>0</v>
      </c>
      <c r="J38" s="531">
        <v>5</v>
      </c>
      <c r="K38" s="531">
        <v>0</v>
      </c>
      <c r="L38" s="536">
        <v>5</v>
      </c>
    </row>
    <row r="39" spans="1:12" ht="24">
      <c r="A39" s="901"/>
      <c r="B39" s="599">
        <v>23</v>
      </c>
      <c r="C39" s="602" t="s">
        <v>2863</v>
      </c>
      <c r="D39" s="531">
        <v>0</v>
      </c>
      <c r="E39" s="531">
        <v>0</v>
      </c>
      <c r="F39" s="536">
        <v>0</v>
      </c>
      <c r="G39" s="531">
        <v>0</v>
      </c>
      <c r="H39" s="531">
        <v>0</v>
      </c>
      <c r="I39" s="536">
        <v>0</v>
      </c>
      <c r="J39" s="531">
        <v>7027</v>
      </c>
      <c r="K39" s="531">
        <v>411</v>
      </c>
      <c r="L39" s="536">
        <v>7438</v>
      </c>
    </row>
    <row r="40" spans="1:12" ht="24">
      <c r="A40" s="901"/>
      <c r="B40" s="599">
        <v>24</v>
      </c>
      <c r="C40" s="602" t="s">
        <v>2864</v>
      </c>
      <c r="D40" s="531">
        <v>0</v>
      </c>
      <c r="E40" s="531">
        <v>7319</v>
      </c>
      <c r="F40" s="536">
        <v>7319</v>
      </c>
      <c r="G40" s="531">
        <v>0</v>
      </c>
      <c r="H40" s="531">
        <v>0</v>
      </c>
      <c r="I40" s="536">
        <v>0</v>
      </c>
      <c r="J40" s="531">
        <v>139581</v>
      </c>
      <c r="K40" s="531">
        <v>2577</v>
      </c>
      <c r="L40" s="536">
        <v>142158</v>
      </c>
    </row>
    <row r="41" spans="1:12">
      <c r="A41" s="901"/>
      <c r="B41" s="599">
        <v>27</v>
      </c>
      <c r="C41" s="602" t="s">
        <v>2865</v>
      </c>
      <c r="D41" s="531">
        <v>0</v>
      </c>
      <c r="E41" s="531">
        <v>0</v>
      </c>
      <c r="F41" s="536">
        <v>0</v>
      </c>
      <c r="G41" s="531">
        <v>0</v>
      </c>
      <c r="H41" s="531">
        <v>0</v>
      </c>
      <c r="I41" s="536">
        <v>0</v>
      </c>
      <c r="J41" s="531">
        <v>3866</v>
      </c>
      <c r="K41" s="531">
        <v>381</v>
      </c>
      <c r="L41" s="536">
        <v>4247</v>
      </c>
    </row>
    <row r="42" spans="1:12" ht="24">
      <c r="A42" s="901"/>
      <c r="B42" s="599">
        <v>28</v>
      </c>
      <c r="C42" s="602" t="s">
        <v>2866</v>
      </c>
      <c r="D42" s="531">
        <v>0</v>
      </c>
      <c r="E42" s="531">
        <v>0</v>
      </c>
      <c r="F42" s="536">
        <v>0</v>
      </c>
      <c r="G42" s="531">
        <v>0</v>
      </c>
      <c r="H42" s="531">
        <v>0</v>
      </c>
      <c r="I42" s="536">
        <v>0</v>
      </c>
      <c r="J42" s="531">
        <v>1952</v>
      </c>
      <c r="K42" s="531">
        <v>347</v>
      </c>
      <c r="L42" s="536">
        <v>2299</v>
      </c>
    </row>
    <row r="43" spans="1:12">
      <c r="A43" s="901"/>
      <c r="B43" s="599">
        <v>29</v>
      </c>
      <c r="C43" s="602" t="s">
        <v>2867</v>
      </c>
      <c r="D43" s="531">
        <v>558881</v>
      </c>
      <c r="E43" s="531">
        <v>638375</v>
      </c>
      <c r="F43" s="536">
        <v>1197256</v>
      </c>
      <c r="G43" s="531">
        <v>0</v>
      </c>
      <c r="H43" s="531">
        <v>0</v>
      </c>
      <c r="I43" s="536">
        <v>0</v>
      </c>
      <c r="J43" s="531">
        <v>3605</v>
      </c>
      <c r="K43" s="531">
        <v>530</v>
      </c>
      <c r="L43" s="536">
        <v>4136</v>
      </c>
    </row>
    <row r="44" spans="1:12">
      <c r="A44" s="901"/>
      <c r="B44" s="599">
        <v>30</v>
      </c>
      <c r="C44" s="602" t="s">
        <v>2868</v>
      </c>
      <c r="D44" s="531">
        <v>0</v>
      </c>
      <c r="E44" s="531">
        <v>0</v>
      </c>
      <c r="F44" s="536">
        <v>0</v>
      </c>
      <c r="G44" s="531">
        <v>0</v>
      </c>
      <c r="H44" s="531">
        <v>0</v>
      </c>
      <c r="I44" s="536">
        <v>0</v>
      </c>
      <c r="J44" s="531">
        <v>27020</v>
      </c>
      <c r="K44" s="531">
        <v>861</v>
      </c>
      <c r="L44" s="536">
        <v>27882</v>
      </c>
    </row>
    <row r="45" spans="1:12" ht="24">
      <c r="A45" s="901"/>
      <c r="B45" s="599">
        <v>33</v>
      </c>
      <c r="C45" s="602" t="s">
        <v>2869</v>
      </c>
      <c r="D45" s="531">
        <v>0</v>
      </c>
      <c r="E45" s="531">
        <v>0</v>
      </c>
      <c r="F45" s="536">
        <v>0</v>
      </c>
      <c r="G45" s="531">
        <v>0</v>
      </c>
      <c r="H45" s="531">
        <v>0</v>
      </c>
      <c r="I45" s="536">
        <v>0</v>
      </c>
      <c r="J45" s="531">
        <v>79</v>
      </c>
      <c r="K45" s="531">
        <v>1049</v>
      </c>
      <c r="L45" s="536">
        <v>1128</v>
      </c>
    </row>
    <row r="46" spans="1:12">
      <c r="A46" s="901"/>
      <c r="B46" s="599">
        <v>37</v>
      </c>
      <c r="C46" s="602" t="s">
        <v>2870</v>
      </c>
      <c r="D46" s="531">
        <v>0</v>
      </c>
      <c r="E46" s="531">
        <v>0</v>
      </c>
      <c r="F46" s="536">
        <v>0</v>
      </c>
      <c r="G46" s="531">
        <v>21620</v>
      </c>
      <c r="H46" s="531">
        <v>582301</v>
      </c>
      <c r="I46" s="536">
        <v>603921</v>
      </c>
      <c r="J46" s="531">
        <v>36493</v>
      </c>
      <c r="K46" s="531">
        <v>16513</v>
      </c>
      <c r="L46" s="536">
        <v>53006</v>
      </c>
    </row>
    <row r="47" spans="1:12">
      <c r="A47" s="901"/>
      <c r="B47" s="529" t="s">
        <v>452</v>
      </c>
      <c r="C47" s="603"/>
      <c r="D47" s="536">
        <v>558881</v>
      </c>
      <c r="E47" s="536">
        <v>645694</v>
      </c>
      <c r="F47" s="536">
        <v>1204576</v>
      </c>
      <c r="G47" s="536">
        <v>52629</v>
      </c>
      <c r="H47" s="536">
        <v>1591847</v>
      </c>
      <c r="I47" s="536">
        <v>1644476</v>
      </c>
      <c r="J47" s="536">
        <v>225415</v>
      </c>
      <c r="K47" s="536">
        <v>23064</v>
      </c>
      <c r="L47" s="536">
        <v>248479</v>
      </c>
    </row>
    <row r="48" spans="1:12" ht="15" customHeight="1">
      <c r="A48" s="901" t="s">
        <v>2871</v>
      </c>
      <c r="B48" s="599">
        <v>19</v>
      </c>
      <c r="C48" s="602" t="s">
        <v>2872</v>
      </c>
      <c r="D48" s="531">
        <v>0</v>
      </c>
      <c r="E48" s="531">
        <v>0</v>
      </c>
      <c r="F48" s="536">
        <v>0</v>
      </c>
      <c r="G48" s="531">
        <v>69016</v>
      </c>
      <c r="H48" s="531">
        <v>0</v>
      </c>
      <c r="I48" s="536">
        <v>69016</v>
      </c>
      <c r="J48" s="531">
        <v>500</v>
      </c>
      <c r="K48" s="531">
        <v>1210</v>
      </c>
      <c r="L48" s="536">
        <v>1710</v>
      </c>
    </row>
    <row r="49" spans="1:12">
      <c r="A49" s="901"/>
      <c r="B49" s="599">
        <v>26</v>
      </c>
      <c r="C49" s="602" t="s">
        <v>2873</v>
      </c>
      <c r="D49" s="531">
        <v>0</v>
      </c>
      <c r="E49" s="531">
        <v>0</v>
      </c>
      <c r="F49" s="536">
        <v>0</v>
      </c>
      <c r="G49" s="531">
        <v>0</v>
      </c>
      <c r="H49" s="531">
        <v>0</v>
      </c>
      <c r="I49" s="536">
        <v>0</v>
      </c>
      <c r="J49" s="531">
        <v>2107</v>
      </c>
      <c r="K49" s="531">
        <v>1101</v>
      </c>
      <c r="L49" s="536">
        <v>3208</v>
      </c>
    </row>
    <row r="50" spans="1:12" ht="24">
      <c r="A50" s="901"/>
      <c r="B50" s="599">
        <v>31</v>
      </c>
      <c r="C50" s="602" t="s">
        <v>2874</v>
      </c>
      <c r="D50" s="531">
        <v>0</v>
      </c>
      <c r="E50" s="531">
        <v>0</v>
      </c>
      <c r="F50" s="536">
        <v>0</v>
      </c>
      <c r="G50" s="531">
        <v>0</v>
      </c>
      <c r="H50" s="531">
        <v>0</v>
      </c>
      <c r="I50" s="536">
        <v>0</v>
      </c>
      <c r="J50" s="531">
        <v>9128</v>
      </c>
      <c r="K50" s="531">
        <v>5487</v>
      </c>
      <c r="L50" s="536">
        <v>14615</v>
      </c>
    </row>
    <row r="51" spans="1:12">
      <c r="A51" s="901"/>
      <c r="B51" s="599">
        <v>34</v>
      </c>
      <c r="C51" s="602" t="s">
        <v>2875</v>
      </c>
      <c r="D51" s="531">
        <v>32178</v>
      </c>
      <c r="E51" s="531">
        <v>204927</v>
      </c>
      <c r="F51" s="536">
        <v>237105</v>
      </c>
      <c r="G51" s="531">
        <v>0</v>
      </c>
      <c r="H51" s="531">
        <v>0</v>
      </c>
      <c r="I51" s="536">
        <v>0</v>
      </c>
      <c r="J51" s="531">
        <v>51681</v>
      </c>
      <c r="K51" s="531">
        <v>17176</v>
      </c>
      <c r="L51" s="536">
        <v>68857</v>
      </c>
    </row>
    <row r="52" spans="1:12">
      <c r="A52" s="901"/>
      <c r="B52" s="529" t="s">
        <v>452</v>
      </c>
      <c r="C52" s="603"/>
      <c r="D52" s="536">
        <v>32178</v>
      </c>
      <c r="E52" s="536">
        <v>204927</v>
      </c>
      <c r="F52" s="536">
        <v>237105</v>
      </c>
      <c r="G52" s="536">
        <v>69016</v>
      </c>
      <c r="H52" s="536">
        <v>0</v>
      </c>
      <c r="I52" s="536">
        <v>69016</v>
      </c>
      <c r="J52" s="536">
        <v>63417</v>
      </c>
      <c r="K52" s="536">
        <v>24973</v>
      </c>
      <c r="L52" s="536">
        <v>88390</v>
      </c>
    </row>
    <row r="53" spans="1:12" ht="24" customHeight="1">
      <c r="A53" s="901" t="s">
        <v>2876</v>
      </c>
      <c r="B53" s="599">
        <v>32</v>
      </c>
      <c r="C53" s="602" t="s">
        <v>2877</v>
      </c>
      <c r="D53" s="531">
        <v>0</v>
      </c>
      <c r="E53" s="531">
        <v>0</v>
      </c>
      <c r="F53" s="536">
        <v>0</v>
      </c>
      <c r="G53" s="531">
        <v>0</v>
      </c>
      <c r="H53" s="531">
        <v>0</v>
      </c>
      <c r="I53" s="536">
        <v>0</v>
      </c>
      <c r="J53" s="531">
        <v>2511</v>
      </c>
      <c r="K53" s="531">
        <v>216</v>
      </c>
      <c r="L53" s="536">
        <v>2727</v>
      </c>
    </row>
    <row r="54" spans="1:12" ht="24">
      <c r="A54" s="901"/>
      <c r="B54" s="599">
        <v>38</v>
      </c>
      <c r="C54" s="602" t="s">
        <v>2878</v>
      </c>
      <c r="D54" s="531">
        <v>0</v>
      </c>
      <c r="E54" s="531">
        <v>0</v>
      </c>
      <c r="F54" s="536">
        <v>0</v>
      </c>
      <c r="G54" s="531">
        <v>0</v>
      </c>
      <c r="H54" s="531">
        <v>0</v>
      </c>
      <c r="I54" s="536">
        <v>0</v>
      </c>
      <c r="J54" s="531">
        <v>0</v>
      </c>
      <c r="K54" s="531">
        <v>0</v>
      </c>
      <c r="L54" s="536">
        <v>0</v>
      </c>
    </row>
    <row r="55" spans="1:12">
      <c r="A55" s="901"/>
      <c r="B55" s="599">
        <v>39</v>
      </c>
      <c r="C55" s="602" t="s">
        <v>2879</v>
      </c>
      <c r="D55" s="531">
        <v>0</v>
      </c>
      <c r="E55" s="531">
        <v>0</v>
      </c>
      <c r="F55" s="536">
        <v>0</v>
      </c>
      <c r="G55" s="531">
        <v>0</v>
      </c>
      <c r="H55" s="531">
        <v>0</v>
      </c>
      <c r="I55" s="536">
        <v>0</v>
      </c>
      <c r="J55" s="531">
        <v>114205</v>
      </c>
      <c r="K55" s="531">
        <v>112668</v>
      </c>
      <c r="L55" s="536">
        <v>226874</v>
      </c>
    </row>
    <row r="56" spans="1:12">
      <c r="A56" s="901"/>
      <c r="B56" s="529" t="s">
        <v>452</v>
      </c>
      <c r="C56" s="603"/>
      <c r="D56" s="536">
        <v>0</v>
      </c>
      <c r="E56" s="536">
        <v>0</v>
      </c>
      <c r="F56" s="536">
        <v>0</v>
      </c>
      <c r="G56" s="536">
        <v>0</v>
      </c>
      <c r="H56" s="536">
        <v>0</v>
      </c>
      <c r="I56" s="536">
        <v>0</v>
      </c>
      <c r="J56" s="536">
        <v>116716</v>
      </c>
      <c r="K56" s="536">
        <v>112884</v>
      </c>
      <c r="L56" s="536">
        <v>229600</v>
      </c>
    </row>
    <row r="57" spans="1:12">
      <c r="A57" s="529" t="s">
        <v>452</v>
      </c>
      <c r="B57" s="600"/>
      <c r="C57" s="603"/>
      <c r="D57" s="536">
        <v>8766641</v>
      </c>
      <c r="E57" s="536">
        <v>15086275</v>
      </c>
      <c r="F57" s="536">
        <v>23852916</v>
      </c>
      <c r="G57" s="536">
        <v>1969308</v>
      </c>
      <c r="H57" s="536">
        <v>3323771</v>
      </c>
      <c r="I57" s="536">
        <v>5293079</v>
      </c>
      <c r="J57" s="536">
        <v>576780</v>
      </c>
      <c r="K57" s="536">
        <v>237318</v>
      </c>
      <c r="L57" s="536">
        <v>814098</v>
      </c>
    </row>
    <row r="59" spans="1:12">
      <c r="D59" s="517"/>
      <c r="G59" s="517"/>
    </row>
  </sheetData>
  <mergeCells count="14">
    <mergeCell ref="A33:A36"/>
    <mergeCell ref="A37:A47"/>
    <mergeCell ref="A48:A52"/>
    <mergeCell ref="A53:A56"/>
    <mergeCell ref="A8:A17"/>
    <mergeCell ref="A18:A23"/>
    <mergeCell ref="A24:A26"/>
    <mergeCell ref="A27:A30"/>
    <mergeCell ref="A31:A32"/>
    <mergeCell ref="A5:C7"/>
    <mergeCell ref="D5:F6"/>
    <mergeCell ref="G5:I6"/>
    <mergeCell ref="J5:L5"/>
    <mergeCell ref="J6:L6"/>
  </mergeCells>
  <pageMargins left="0.179861111111111" right="0.17013888888888901" top="3.9583333333333297E-2" bottom="3.9583333333333297E-2" header="0.511811023622047" footer="0.511811023622047"/>
  <pageSetup paperSize="9" scale="65" orientation="landscape" horizontalDpi="300" verticalDpi="300"/>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00B050"/>
  </sheetPr>
  <dimension ref="A1:O59"/>
  <sheetViews>
    <sheetView zoomScale="90" zoomScaleNormal="90" workbookViewId="0">
      <selection activeCell="B17" sqref="B17"/>
    </sheetView>
  </sheetViews>
  <sheetFormatPr baseColWidth="10" defaultColWidth="11.42578125" defaultRowHeight="15"/>
  <cols>
    <col min="1" max="1" width="27.42578125" style="507" customWidth="1"/>
    <col min="2" max="2" width="4.85546875" style="507" customWidth="1"/>
    <col min="3" max="3" width="35.140625" style="507" customWidth="1"/>
    <col min="4" max="4" width="11.42578125" style="507"/>
    <col min="5" max="5" width="14.5703125" style="507" customWidth="1"/>
    <col min="6" max="7" width="11.42578125" style="507"/>
    <col min="8" max="8" width="14.5703125" style="507" customWidth="1"/>
    <col min="9" max="10" width="11.42578125" style="507"/>
    <col min="11" max="11" width="14.5703125" style="507" customWidth="1"/>
    <col min="12" max="16384" width="11.42578125" style="507"/>
  </cols>
  <sheetData>
    <row r="1" spans="1:15" s="20" customFormat="1" ht="69.599999999999994" customHeight="1"/>
    <row r="2" spans="1:15">
      <c r="A2" s="514" t="s">
        <v>2883</v>
      </c>
      <c r="B2" s="509"/>
      <c r="C2" s="509"/>
    </row>
    <row r="3" spans="1:15">
      <c r="A3" s="509"/>
      <c r="B3" s="509"/>
      <c r="C3" s="509"/>
    </row>
    <row r="4" spans="1:15">
      <c r="A4" s="465"/>
      <c r="B4" s="465"/>
      <c r="C4" s="465"/>
    </row>
    <row r="5" spans="1:15" ht="15" customHeight="1">
      <c r="A5" s="911" t="s">
        <v>2664</v>
      </c>
      <c r="B5" s="911"/>
      <c r="C5" s="911"/>
      <c r="D5" s="900" t="s">
        <v>2882</v>
      </c>
      <c r="E5" s="900"/>
      <c r="F5" s="900"/>
      <c r="G5" s="900"/>
      <c r="H5" s="900"/>
      <c r="I5" s="900"/>
      <c r="J5" s="900" t="s">
        <v>1422</v>
      </c>
      <c r="K5" s="900"/>
      <c r="L5" s="900"/>
    </row>
    <row r="6" spans="1:15" ht="15" customHeight="1">
      <c r="A6" s="911"/>
      <c r="B6" s="911"/>
      <c r="C6" s="911"/>
      <c r="D6" s="900" t="s">
        <v>2808</v>
      </c>
      <c r="E6" s="900"/>
      <c r="F6" s="900"/>
      <c r="G6" s="900" t="s">
        <v>2884</v>
      </c>
      <c r="H6" s="900"/>
      <c r="I6" s="900"/>
      <c r="J6" s="900"/>
      <c r="K6" s="900"/>
      <c r="L6" s="900"/>
    </row>
    <row r="7" spans="1:15" ht="24">
      <c r="A7" s="911"/>
      <c r="B7" s="911"/>
      <c r="C7" s="911"/>
      <c r="D7" s="601" t="s">
        <v>2665</v>
      </c>
      <c r="E7" s="601" t="s">
        <v>2666</v>
      </c>
      <c r="F7" s="601" t="s">
        <v>520</v>
      </c>
      <c r="G7" s="601" t="s">
        <v>2665</v>
      </c>
      <c r="H7" s="601" t="s">
        <v>2666</v>
      </c>
      <c r="I7" s="601" t="s">
        <v>520</v>
      </c>
      <c r="J7" s="601" t="s">
        <v>2665</v>
      </c>
      <c r="K7" s="601" t="s">
        <v>2666</v>
      </c>
      <c r="L7" s="601" t="s">
        <v>520</v>
      </c>
    </row>
    <row r="8" spans="1:15" ht="15" customHeight="1">
      <c r="A8" s="901" t="s">
        <v>2831</v>
      </c>
      <c r="B8" s="599">
        <v>1</v>
      </c>
      <c r="C8" s="602" t="s">
        <v>2832</v>
      </c>
      <c r="D8" s="531">
        <v>0</v>
      </c>
      <c r="E8" s="531">
        <v>0</v>
      </c>
      <c r="F8" s="536">
        <v>0</v>
      </c>
      <c r="G8" s="531">
        <v>0</v>
      </c>
      <c r="H8" s="531">
        <v>0</v>
      </c>
      <c r="I8" s="536">
        <v>0</v>
      </c>
      <c r="J8" s="531">
        <v>0</v>
      </c>
      <c r="K8" s="531">
        <v>9543229</v>
      </c>
      <c r="L8" s="536">
        <v>9543229</v>
      </c>
      <c r="M8" s="68"/>
      <c r="N8" s="68"/>
      <c r="O8" s="68"/>
    </row>
    <row r="9" spans="1:15">
      <c r="A9" s="901"/>
      <c r="B9" s="599">
        <v>2</v>
      </c>
      <c r="C9" s="602" t="s">
        <v>2833</v>
      </c>
      <c r="D9" s="531">
        <v>39</v>
      </c>
      <c r="E9" s="531">
        <v>0</v>
      </c>
      <c r="F9" s="536">
        <v>39</v>
      </c>
      <c r="G9" s="531">
        <v>804</v>
      </c>
      <c r="H9" s="531">
        <v>473</v>
      </c>
      <c r="I9" s="536">
        <v>1277</v>
      </c>
      <c r="J9" s="531">
        <v>1201915</v>
      </c>
      <c r="K9" s="531">
        <v>472426</v>
      </c>
      <c r="L9" s="536">
        <v>1674341</v>
      </c>
      <c r="M9" s="68"/>
      <c r="N9" s="68"/>
      <c r="O9" s="68"/>
    </row>
    <row r="10" spans="1:15">
      <c r="A10" s="901"/>
      <c r="B10" s="599">
        <v>3</v>
      </c>
      <c r="C10" s="602" t="s">
        <v>2834</v>
      </c>
      <c r="D10" s="531">
        <v>35</v>
      </c>
      <c r="E10" s="531">
        <v>0</v>
      </c>
      <c r="F10" s="536">
        <v>35</v>
      </c>
      <c r="G10" s="531">
        <v>35</v>
      </c>
      <c r="H10" s="531">
        <v>0</v>
      </c>
      <c r="I10" s="536">
        <v>35</v>
      </c>
      <c r="J10" s="531">
        <v>1333025</v>
      </c>
      <c r="K10" s="531">
        <v>150113</v>
      </c>
      <c r="L10" s="536">
        <v>1483138</v>
      </c>
    </row>
    <row r="11" spans="1:15">
      <c r="A11" s="901"/>
      <c r="B11" s="599">
        <v>4</v>
      </c>
      <c r="C11" s="602" t="s">
        <v>2835</v>
      </c>
      <c r="D11" s="531">
        <v>0</v>
      </c>
      <c r="E11" s="531">
        <v>0</v>
      </c>
      <c r="F11" s="536">
        <v>0</v>
      </c>
      <c r="G11" s="531">
        <v>1</v>
      </c>
      <c r="H11" s="531">
        <v>0</v>
      </c>
      <c r="I11" s="536">
        <v>1</v>
      </c>
      <c r="J11" s="531">
        <v>2754291</v>
      </c>
      <c r="K11" s="531">
        <v>399464</v>
      </c>
      <c r="L11" s="536">
        <v>3153755</v>
      </c>
    </row>
    <row r="12" spans="1:15" ht="24">
      <c r="A12" s="901"/>
      <c r="B12" s="599">
        <v>6</v>
      </c>
      <c r="C12" s="602" t="s">
        <v>2836</v>
      </c>
      <c r="D12" s="531">
        <v>111</v>
      </c>
      <c r="E12" s="531">
        <v>1</v>
      </c>
      <c r="F12" s="536">
        <v>112</v>
      </c>
      <c r="G12" s="531">
        <v>1111</v>
      </c>
      <c r="H12" s="531">
        <v>97</v>
      </c>
      <c r="I12" s="536">
        <v>1208</v>
      </c>
      <c r="J12" s="531">
        <v>79486</v>
      </c>
      <c r="K12" s="531">
        <v>118001</v>
      </c>
      <c r="L12" s="536">
        <v>197487</v>
      </c>
    </row>
    <row r="13" spans="1:15" ht="24">
      <c r="A13" s="901"/>
      <c r="B13" s="599">
        <v>7</v>
      </c>
      <c r="C13" s="602" t="s">
        <v>2837</v>
      </c>
      <c r="D13" s="531">
        <v>0</v>
      </c>
      <c r="E13" s="531">
        <v>0</v>
      </c>
      <c r="F13" s="536">
        <v>0</v>
      </c>
      <c r="G13" s="531">
        <v>4510</v>
      </c>
      <c r="H13" s="531">
        <v>0</v>
      </c>
      <c r="I13" s="536">
        <v>4510</v>
      </c>
      <c r="J13" s="531">
        <v>232542</v>
      </c>
      <c r="K13" s="531">
        <v>201187</v>
      </c>
      <c r="L13" s="536">
        <v>433729</v>
      </c>
    </row>
    <row r="14" spans="1:15" ht="24">
      <c r="A14" s="901"/>
      <c r="B14" s="599">
        <v>12</v>
      </c>
      <c r="C14" s="602" t="s">
        <v>2838</v>
      </c>
      <c r="D14" s="531">
        <v>550</v>
      </c>
      <c r="E14" s="531">
        <v>0</v>
      </c>
      <c r="F14" s="536">
        <v>550</v>
      </c>
      <c r="G14" s="531">
        <v>914</v>
      </c>
      <c r="H14" s="531">
        <v>68</v>
      </c>
      <c r="I14" s="536">
        <v>981</v>
      </c>
      <c r="J14" s="531">
        <v>34994</v>
      </c>
      <c r="K14" s="531">
        <v>266954</v>
      </c>
      <c r="L14" s="536">
        <v>301949</v>
      </c>
    </row>
    <row r="15" spans="1:15" ht="24">
      <c r="A15" s="901"/>
      <c r="B15" s="599">
        <v>35</v>
      </c>
      <c r="C15" s="602" t="s">
        <v>2839</v>
      </c>
      <c r="D15" s="531">
        <v>0</v>
      </c>
      <c r="E15" s="531">
        <v>0</v>
      </c>
      <c r="F15" s="536">
        <v>0</v>
      </c>
      <c r="G15" s="531">
        <v>325</v>
      </c>
      <c r="H15" s="531">
        <v>0</v>
      </c>
      <c r="I15" s="536">
        <v>325</v>
      </c>
      <c r="J15" s="531">
        <v>228151</v>
      </c>
      <c r="K15" s="531">
        <v>2353418</v>
      </c>
      <c r="L15" s="536">
        <v>2581569</v>
      </c>
      <c r="M15" s="68"/>
      <c r="N15" s="68"/>
      <c r="O15" s="68"/>
    </row>
    <row r="16" spans="1:15">
      <c r="A16" s="901"/>
      <c r="B16" s="599">
        <v>51</v>
      </c>
      <c r="C16" s="602" t="s">
        <v>2840</v>
      </c>
      <c r="D16" s="531">
        <v>315</v>
      </c>
      <c r="E16" s="531">
        <v>1</v>
      </c>
      <c r="F16" s="536">
        <v>316</v>
      </c>
      <c r="G16" s="531">
        <v>40408</v>
      </c>
      <c r="H16" s="531">
        <v>3475</v>
      </c>
      <c r="I16" s="536">
        <v>43883</v>
      </c>
      <c r="J16" s="531">
        <v>596324</v>
      </c>
      <c r="K16" s="531">
        <v>458965</v>
      </c>
      <c r="L16" s="536">
        <v>1055290</v>
      </c>
    </row>
    <row r="17" spans="1:12">
      <c r="A17" s="901"/>
      <c r="B17" s="529" t="s">
        <v>452</v>
      </c>
      <c r="C17" s="603"/>
      <c r="D17" s="536">
        <v>1051</v>
      </c>
      <c r="E17" s="536">
        <v>2</v>
      </c>
      <c r="F17" s="536">
        <v>1052</v>
      </c>
      <c r="G17" s="536">
        <v>48107</v>
      </c>
      <c r="H17" s="536">
        <v>4113</v>
      </c>
      <c r="I17" s="536">
        <v>52220</v>
      </c>
      <c r="J17" s="536">
        <v>6460729</v>
      </c>
      <c r="K17" s="536">
        <v>13963758</v>
      </c>
      <c r="L17" s="536">
        <v>20424487</v>
      </c>
    </row>
    <row r="18" spans="1:12" ht="15" customHeight="1">
      <c r="A18" s="901" t="s">
        <v>2841</v>
      </c>
      <c r="B18" s="599">
        <v>8</v>
      </c>
      <c r="C18" s="602" t="s">
        <v>2842</v>
      </c>
      <c r="D18" s="531">
        <v>0</v>
      </c>
      <c r="E18" s="531">
        <v>0</v>
      </c>
      <c r="F18" s="536">
        <v>0</v>
      </c>
      <c r="G18" s="531">
        <v>0</v>
      </c>
      <c r="H18" s="531">
        <v>0</v>
      </c>
      <c r="I18" s="536">
        <v>0</v>
      </c>
      <c r="J18" s="531">
        <v>4202</v>
      </c>
      <c r="K18" s="531">
        <v>33809</v>
      </c>
      <c r="L18" s="536">
        <v>38010</v>
      </c>
    </row>
    <row r="19" spans="1:12" ht="24">
      <c r="A19" s="901"/>
      <c r="B19" s="599">
        <v>10</v>
      </c>
      <c r="C19" s="602" t="s">
        <v>2843</v>
      </c>
      <c r="D19" s="531">
        <v>0</v>
      </c>
      <c r="E19" s="531">
        <v>0</v>
      </c>
      <c r="F19" s="536">
        <v>0</v>
      </c>
      <c r="G19" s="531">
        <v>19</v>
      </c>
      <c r="H19" s="531">
        <v>3052</v>
      </c>
      <c r="I19" s="536">
        <v>3070</v>
      </c>
      <c r="J19" s="531">
        <v>928460</v>
      </c>
      <c r="K19" s="531">
        <v>1064708</v>
      </c>
      <c r="L19" s="536">
        <v>1993168</v>
      </c>
    </row>
    <row r="20" spans="1:12">
      <c r="A20" s="901"/>
      <c r="B20" s="599">
        <v>11</v>
      </c>
      <c r="C20" s="602" t="s">
        <v>2844</v>
      </c>
      <c r="D20" s="531">
        <v>25</v>
      </c>
      <c r="E20" s="531">
        <v>0</v>
      </c>
      <c r="F20" s="536">
        <v>25</v>
      </c>
      <c r="G20" s="531">
        <v>171</v>
      </c>
      <c r="H20" s="531">
        <v>13089</v>
      </c>
      <c r="I20" s="536">
        <v>13260</v>
      </c>
      <c r="J20" s="531">
        <v>171</v>
      </c>
      <c r="K20" s="531">
        <v>20201</v>
      </c>
      <c r="L20" s="536">
        <v>20372</v>
      </c>
    </row>
    <row r="21" spans="1:12">
      <c r="A21" s="901"/>
      <c r="B21" s="599">
        <v>13</v>
      </c>
      <c r="C21" s="602" t="s">
        <v>2845</v>
      </c>
      <c r="D21" s="531">
        <v>12308</v>
      </c>
      <c r="E21" s="531">
        <v>91814</v>
      </c>
      <c r="F21" s="536">
        <v>104122</v>
      </c>
      <c r="G21" s="531">
        <v>33994</v>
      </c>
      <c r="H21" s="531">
        <v>95120</v>
      </c>
      <c r="I21" s="536">
        <v>129115</v>
      </c>
      <c r="J21" s="531">
        <v>33994</v>
      </c>
      <c r="K21" s="531">
        <v>105611</v>
      </c>
      <c r="L21" s="536">
        <v>139605</v>
      </c>
    </row>
    <row r="22" spans="1:12" ht="24">
      <c r="A22" s="901"/>
      <c r="B22" s="599">
        <v>36</v>
      </c>
      <c r="C22" s="602" t="s">
        <v>2846</v>
      </c>
      <c r="D22" s="531">
        <v>104233</v>
      </c>
      <c r="E22" s="531">
        <v>11170</v>
      </c>
      <c r="F22" s="536">
        <v>115403</v>
      </c>
      <c r="G22" s="531">
        <v>104741</v>
      </c>
      <c r="H22" s="531">
        <v>11249</v>
      </c>
      <c r="I22" s="536">
        <v>115990</v>
      </c>
      <c r="J22" s="531">
        <v>104741</v>
      </c>
      <c r="K22" s="531">
        <v>11249</v>
      </c>
      <c r="L22" s="536">
        <v>115990</v>
      </c>
    </row>
    <row r="23" spans="1:12">
      <c r="A23" s="901"/>
      <c r="B23" s="529" t="s">
        <v>452</v>
      </c>
      <c r="C23" s="603"/>
      <c r="D23" s="536">
        <v>116566</v>
      </c>
      <c r="E23" s="536">
        <v>102985</v>
      </c>
      <c r="F23" s="536">
        <v>219551</v>
      </c>
      <c r="G23" s="536">
        <v>138925</v>
      </c>
      <c r="H23" s="536">
        <v>122509</v>
      </c>
      <c r="I23" s="536">
        <v>261435</v>
      </c>
      <c r="J23" s="536">
        <v>1071568</v>
      </c>
      <c r="K23" s="536">
        <v>1235578</v>
      </c>
      <c r="L23" s="536">
        <v>2307146</v>
      </c>
    </row>
    <row r="24" spans="1:12" ht="15" customHeight="1">
      <c r="A24" s="901" t="s">
        <v>2847</v>
      </c>
      <c r="B24" s="599">
        <v>25</v>
      </c>
      <c r="C24" s="602" t="s">
        <v>2848</v>
      </c>
      <c r="D24" s="531">
        <v>14</v>
      </c>
      <c r="E24" s="531">
        <v>0</v>
      </c>
      <c r="F24" s="536">
        <v>14</v>
      </c>
      <c r="G24" s="531">
        <v>1339</v>
      </c>
      <c r="H24" s="531">
        <v>929</v>
      </c>
      <c r="I24" s="536">
        <v>2268</v>
      </c>
      <c r="J24" s="531">
        <v>1339</v>
      </c>
      <c r="K24" s="531">
        <v>929</v>
      </c>
      <c r="L24" s="536">
        <v>2268</v>
      </c>
    </row>
    <row r="25" spans="1:12" ht="24">
      <c r="A25" s="901"/>
      <c r="B25" s="599">
        <v>52</v>
      </c>
      <c r="C25" s="602" t="s">
        <v>2849</v>
      </c>
      <c r="D25" s="531">
        <v>411</v>
      </c>
      <c r="E25" s="531">
        <v>0</v>
      </c>
      <c r="F25" s="536">
        <v>411</v>
      </c>
      <c r="G25" s="531">
        <v>11156</v>
      </c>
      <c r="H25" s="531">
        <v>10122</v>
      </c>
      <c r="I25" s="536">
        <v>21278</v>
      </c>
      <c r="J25" s="531">
        <v>437103</v>
      </c>
      <c r="K25" s="531">
        <v>26691</v>
      </c>
      <c r="L25" s="536">
        <v>463794</v>
      </c>
    </row>
    <row r="26" spans="1:12">
      <c r="A26" s="901"/>
      <c r="B26" s="529" t="s">
        <v>452</v>
      </c>
      <c r="C26" s="603"/>
      <c r="D26" s="536">
        <v>425</v>
      </c>
      <c r="E26" s="536">
        <v>0</v>
      </c>
      <c r="F26" s="536">
        <v>425</v>
      </c>
      <c r="G26" s="536">
        <v>12495</v>
      </c>
      <c r="H26" s="536">
        <v>11051</v>
      </c>
      <c r="I26" s="536">
        <v>23546</v>
      </c>
      <c r="J26" s="536">
        <v>438442</v>
      </c>
      <c r="K26" s="536">
        <v>27620</v>
      </c>
      <c r="L26" s="536">
        <v>466062</v>
      </c>
    </row>
    <row r="27" spans="1:12" ht="15" customHeight="1">
      <c r="A27" s="901" t="s">
        <v>2850</v>
      </c>
      <c r="B27" s="599">
        <v>14</v>
      </c>
      <c r="C27" s="602" t="s">
        <v>2851</v>
      </c>
      <c r="D27" s="531">
        <v>0</v>
      </c>
      <c r="E27" s="531">
        <v>0</v>
      </c>
      <c r="F27" s="536">
        <v>0</v>
      </c>
      <c r="G27" s="531">
        <v>0</v>
      </c>
      <c r="H27" s="531">
        <v>0</v>
      </c>
      <c r="I27" s="536">
        <v>0</v>
      </c>
      <c r="J27" s="531">
        <v>0</v>
      </c>
      <c r="K27" s="531">
        <v>117398</v>
      </c>
      <c r="L27" s="536">
        <v>117398</v>
      </c>
    </row>
    <row r="28" spans="1:12">
      <c r="A28" s="901"/>
      <c r="B28" s="599">
        <v>15</v>
      </c>
      <c r="C28" s="602" t="s">
        <v>2852</v>
      </c>
      <c r="D28" s="531">
        <v>0</v>
      </c>
      <c r="E28" s="531">
        <v>0</v>
      </c>
      <c r="F28" s="536">
        <v>0</v>
      </c>
      <c r="G28" s="531">
        <v>0</v>
      </c>
      <c r="H28" s="531">
        <v>0</v>
      </c>
      <c r="I28" s="536">
        <v>0</v>
      </c>
      <c r="J28" s="531">
        <v>4672</v>
      </c>
      <c r="K28" s="531">
        <v>39788</v>
      </c>
      <c r="L28" s="536">
        <v>44460</v>
      </c>
    </row>
    <row r="29" spans="1:12" ht="24">
      <c r="A29" s="901"/>
      <c r="B29" s="599">
        <v>16</v>
      </c>
      <c r="C29" s="602" t="s">
        <v>2853</v>
      </c>
      <c r="D29" s="531">
        <v>26</v>
      </c>
      <c r="E29" s="531">
        <v>1</v>
      </c>
      <c r="F29" s="536">
        <v>27</v>
      </c>
      <c r="G29" s="531">
        <v>1084</v>
      </c>
      <c r="H29" s="531">
        <v>8215</v>
      </c>
      <c r="I29" s="536">
        <v>9298</v>
      </c>
      <c r="J29" s="531">
        <v>233322</v>
      </c>
      <c r="K29" s="531">
        <v>74559</v>
      </c>
      <c r="L29" s="536">
        <v>307881</v>
      </c>
    </row>
    <row r="30" spans="1:12">
      <c r="A30" s="901"/>
      <c r="B30" s="529" t="s">
        <v>452</v>
      </c>
      <c r="C30" s="603"/>
      <c r="D30" s="536">
        <v>26</v>
      </c>
      <c r="E30" s="536">
        <v>1</v>
      </c>
      <c r="F30" s="536">
        <v>27</v>
      </c>
      <c r="G30" s="536">
        <v>1084</v>
      </c>
      <c r="H30" s="536">
        <v>8215</v>
      </c>
      <c r="I30" s="536">
        <v>9298</v>
      </c>
      <c r="J30" s="536">
        <v>237993</v>
      </c>
      <c r="K30" s="536">
        <v>231745</v>
      </c>
      <c r="L30" s="536">
        <v>469739</v>
      </c>
    </row>
    <row r="31" spans="1:12" ht="15" customHeight="1">
      <c r="A31" s="901" t="s">
        <v>2854</v>
      </c>
      <c r="B31" s="599">
        <v>17</v>
      </c>
      <c r="C31" s="602" t="s">
        <v>2855</v>
      </c>
      <c r="D31" s="531">
        <v>25435</v>
      </c>
      <c r="E31" s="531">
        <v>90405</v>
      </c>
      <c r="F31" s="536">
        <v>115840</v>
      </c>
      <c r="G31" s="531">
        <v>66597</v>
      </c>
      <c r="H31" s="531">
        <v>99572</v>
      </c>
      <c r="I31" s="536">
        <v>166170</v>
      </c>
      <c r="J31" s="531">
        <v>1720198</v>
      </c>
      <c r="K31" s="531">
        <v>644411</v>
      </c>
      <c r="L31" s="536">
        <v>2364609</v>
      </c>
    </row>
    <row r="32" spans="1:12">
      <c r="A32" s="901"/>
      <c r="B32" s="529" t="s">
        <v>452</v>
      </c>
      <c r="C32" s="603"/>
      <c r="D32" s="536">
        <v>25435</v>
      </c>
      <c r="E32" s="536">
        <v>90405</v>
      </c>
      <c r="F32" s="536">
        <v>115840</v>
      </c>
      <c r="G32" s="536">
        <v>66597</v>
      </c>
      <c r="H32" s="536">
        <v>99572</v>
      </c>
      <c r="I32" s="536">
        <v>166170</v>
      </c>
      <c r="J32" s="536">
        <v>1720198</v>
      </c>
      <c r="K32" s="536">
        <v>644411</v>
      </c>
      <c r="L32" s="536">
        <v>2364609</v>
      </c>
    </row>
    <row r="33" spans="1:12" ht="15" customHeight="1">
      <c r="A33" s="901" t="s">
        <v>2856</v>
      </c>
      <c r="B33" s="599">
        <v>5</v>
      </c>
      <c r="C33" s="602" t="s">
        <v>2857</v>
      </c>
      <c r="D33" s="531">
        <v>3</v>
      </c>
      <c r="E33" s="531">
        <v>0</v>
      </c>
      <c r="F33" s="536">
        <v>3</v>
      </c>
      <c r="G33" s="531">
        <v>294</v>
      </c>
      <c r="H33" s="531">
        <v>3889</v>
      </c>
      <c r="I33" s="536">
        <v>4183</v>
      </c>
      <c r="J33" s="531">
        <v>249879</v>
      </c>
      <c r="K33" s="531">
        <v>60611</v>
      </c>
      <c r="L33" s="536">
        <v>310491</v>
      </c>
    </row>
    <row r="34" spans="1:12">
      <c r="A34" s="901"/>
      <c r="B34" s="599">
        <v>18</v>
      </c>
      <c r="C34" s="602" t="s">
        <v>2858</v>
      </c>
      <c r="D34" s="531">
        <v>0</v>
      </c>
      <c r="E34" s="531">
        <v>0</v>
      </c>
      <c r="F34" s="536">
        <v>0</v>
      </c>
      <c r="G34" s="531">
        <v>17631</v>
      </c>
      <c r="H34" s="531">
        <v>0</v>
      </c>
      <c r="I34" s="536">
        <v>17631</v>
      </c>
      <c r="J34" s="531">
        <v>123555</v>
      </c>
      <c r="K34" s="531">
        <v>53205</v>
      </c>
      <c r="L34" s="536">
        <v>176760</v>
      </c>
    </row>
    <row r="35" spans="1:12" ht="24">
      <c r="A35" s="901"/>
      <c r="B35" s="599">
        <v>20</v>
      </c>
      <c r="C35" s="602" t="s">
        <v>2859</v>
      </c>
      <c r="D35" s="531">
        <v>13541</v>
      </c>
      <c r="E35" s="531">
        <v>4267</v>
      </c>
      <c r="F35" s="536">
        <v>17808</v>
      </c>
      <c r="G35" s="531">
        <v>43147</v>
      </c>
      <c r="H35" s="531">
        <v>24706</v>
      </c>
      <c r="I35" s="536">
        <v>67853</v>
      </c>
      <c r="J35" s="531">
        <v>49158</v>
      </c>
      <c r="K35" s="531">
        <v>24706</v>
      </c>
      <c r="L35" s="536">
        <v>73864</v>
      </c>
    </row>
    <row r="36" spans="1:12">
      <c r="A36" s="901"/>
      <c r="B36" s="529" t="s">
        <v>452</v>
      </c>
      <c r="C36" s="603"/>
      <c r="D36" s="536">
        <v>13545</v>
      </c>
      <c r="E36" s="536">
        <v>4267</v>
      </c>
      <c r="F36" s="536">
        <v>17812</v>
      </c>
      <c r="G36" s="536">
        <v>61071</v>
      </c>
      <c r="H36" s="536">
        <v>28595</v>
      </c>
      <c r="I36" s="536">
        <v>89667</v>
      </c>
      <c r="J36" s="536">
        <v>422593</v>
      </c>
      <c r="K36" s="536">
        <v>138522</v>
      </c>
      <c r="L36" s="536">
        <v>561115</v>
      </c>
    </row>
    <row r="37" spans="1:12" ht="15" customHeight="1">
      <c r="A37" s="901" t="s">
        <v>2860</v>
      </c>
      <c r="B37" s="599">
        <v>21</v>
      </c>
      <c r="C37" s="602" t="s">
        <v>2861</v>
      </c>
      <c r="D37" s="531">
        <v>256</v>
      </c>
      <c r="E37" s="531">
        <v>0</v>
      </c>
      <c r="F37" s="536">
        <v>256</v>
      </c>
      <c r="G37" s="531">
        <v>6043</v>
      </c>
      <c r="H37" s="531">
        <v>394</v>
      </c>
      <c r="I37" s="536">
        <v>6437</v>
      </c>
      <c r="J37" s="531">
        <v>37052</v>
      </c>
      <c r="K37" s="531">
        <v>1009940</v>
      </c>
      <c r="L37" s="536">
        <v>1046992</v>
      </c>
    </row>
    <row r="38" spans="1:12">
      <c r="A38" s="901"/>
      <c r="B38" s="599">
        <v>22</v>
      </c>
      <c r="C38" s="602" t="s">
        <v>2862</v>
      </c>
      <c r="D38" s="531">
        <v>8</v>
      </c>
      <c r="E38" s="531">
        <v>0</v>
      </c>
      <c r="F38" s="536">
        <v>8</v>
      </c>
      <c r="G38" s="531">
        <v>13</v>
      </c>
      <c r="H38" s="531">
        <v>0</v>
      </c>
      <c r="I38" s="536">
        <v>13</v>
      </c>
      <c r="J38" s="531">
        <v>13</v>
      </c>
      <c r="K38" s="531">
        <v>0</v>
      </c>
      <c r="L38" s="536">
        <v>13</v>
      </c>
    </row>
    <row r="39" spans="1:12" ht="24">
      <c r="A39" s="901"/>
      <c r="B39" s="599">
        <v>23</v>
      </c>
      <c r="C39" s="602" t="s">
        <v>2863</v>
      </c>
      <c r="D39" s="531">
        <v>55071</v>
      </c>
      <c r="E39" s="531">
        <v>99045</v>
      </c>
      <c r="F39" s="536">
        <v>154117</v>
      </c>
      <c r="G39" s="531">
        <v>62098</v>
      </c>
      <c r="H39" s="531">
        <v>99456</v>
      </c>
      <c r="I39" s="536">
        <v>161555</v>
      </c>
      <c r="J39" s="531">
        <v>62098</v>
      </c>
      <c r="K39" s="531">
        <v>99456</v>
      </c>
      <c r="L39" s="536">
        <v>161555</v>
      </c>
    </row>
    <row r="40" spans="1:12" ht="24">
      <c r="A40" s="901"/>
      <c r="B40" s="599">
        <v>24</v>
      </c>
      <c r="C40" s="602" t="s">
        <v>2864</v>
      </c>
      <c r="D40" s="531">
        <v>6923</v>
      </c>
      <c r="E40" s="531">
        <v>4399</v>
      </c>
      <c r="F40" s="536">
        <v>11323</v>
      </c>
      <c r="G40" s="531">
        <v>146505</v>
      </c>
      <c r="H40" s="531">
        <v>6976</v>
      </c>
      <c r="I40" s="536">
        <v>153481</v>
      </c>
      <c r="J40" s="531">
        <v>146505</v>
      </c>
      <c r="K40" s="531">
        <v>14295</v>
      </c>
      <c r="L40" s="536">
        <v>160800</v>
      </c>
    </row>
    <row r="41" spans="1:12">
      <c r="A41" s="901"/>
      <c r="B41" s="599">
        <v>27</v>
      </c>
      <c r="C41" s="602" t="s">
        <v>2865</v>
      </c>
      <c r="D41" s="531">
        <v>8807</v>
      </c>
      <c r="E41" s="531">
        <v>20</v>
      </c>
      <c r="F41" s="536">
        <v>8828</v>
      </c>
      <c r="G41" s="531">
        <v>12673</v>
      </c>
      <c r="H41" s="531">
        <v>401</v>
      </c>
      <c r="I41" s="536">
        <v>13075</v>
      </c>
      <c r="J41" s="531">
        <v>12673</v>
      </c>
      <c r="K41" s="531">
        <v>401</v>
      </c>
      <c r="L41" s="536">
        <v>13075</v>
      </c>
    </row>
    <row r="42" spans="1:12" ht="24">
      <c r="A42" s="901"/>
      <c r="B42" s="599">
        <v>28</v>
      </c>
      <c r="C42" s="602" t="s">
        <v>2866</v>
      </c>
      <c r="D42" s="531">
        <v>3728</v>
      </c>
      <c r="E42" s="531">
        <v>1849</v>
      </c>
      <c r="F42" s="536">
        <v>5577</v>
      </c>
      <c r="G42" s="531">
        <v>5680</v>
      </c>
      <c r="H42" s="531">
        <v>2196</v>
      </c>
      <c r="I42" s="536">
        <v>7876</v>
      </c>
      <c r="J42" s="531">
        <v>5680</v>
      </c>
      <c r="K42" s="531">
        <v>2196</v>
      </c>
      <c r="L42" s="536">
        <v>7876</v>
      </c>
    </row>
    <row r="43" spans="1:12">
      <c r="A43" s="901"/>
      <c r="B43" s="599">
        <v>29</v>
      </c>
      <c r="C43" s="602" t="s">
        <v>2867</v>
      </c>
      <c r="D43" s="531">
        <v>1632</v>
      </c>
      <c r="E43" s="531">
        <v>0</v>
      </c>
      <c r="F43" s="536">
        <v>1632</v>
      </c>
      <c r="G43" s="531">
        <v>5237</v>
      </c>
      <c r="H43" s="531">
        <v>530</v>
      </c>
      <c r="I43" s="536">
        <v>5767</v>
      </c>
      <c r="J43" s="531">
        <v>564118</v>
      </c>
      <c r="K43" s="531">
        <v>638905</v>
      </c>
      <c r="L43" s="536">
        <v>1203023</v>
      </c>
    </row>
    <row r="44" spans="1:12">
      <c r="A44" s="901"/>
      <c r="B44" s="599">
        <v>30</v>
      </c>
      <c r="C44" s="602" t="s">
        <v>2868</v>
      </c>
      <c r="D44" s="531">
        <v>64430</v>
      </c>
      <c r="E44" s="531">
        <v>197</v>
      </c>
      <c r="F44" s="536">
        <v>64627</v>
      </c>
      <c r="G44" s="531">
        <v>91450</v>
      </c>
      <c r="H44" s="531">
        <v>1059</v>
      </c>
      <c r="I44" s="536">
        <v>92509</v>
      </c>
      <c r="J44" s="531">
        <v>91450</v>
      </c>
      <c r="K44" s="531">
        <v>1059</v>
      </c>
      <c r="L44" s="536">
        <v>92509</v>
      </c>
    </row>
    <row r="45" spans="1:12" ht="24">
      <c r="A45" s="901"/>
      <c r="B45" s="599">
        <v>33</v>
      </c>
      <c r="C45" s="602" t="s">
        <v>2869</v>
      </c>
      <c r="D45" s="531">
        <v>2792</v>
      </c>
      <c r="E45" s="531">
        <v>3210</v>
      </c>
      <c r="F45" s="536">
        <v>6003</v>
      </c>
      <c r="G45" s="531">
        <v>2871</v>
      </c>
      <c r="H45" s="531">
        <v>4260</v>
      </c>
      <c r="I45" s="536">
        <v>7131</v>
      </c>
      <c r="J45" s="531">
        <v>2871</v>
      </c>
      <c r="K45" s="531">
        <v>4260</v>
      </c>
      <c r="L45" s="536">
        <v>7131</v>
      </c>
    </row>
    <row r="46" spans="1:12">
      <c r="A46" s="901"/>
      <c r="B46" s="599">
        <v>37</v>
      </c>
      <c r="C46" s="602" t="s">
        <v>2870</v>
      </c>
      <c r="D46" s="531">
        <v>1834</v>
      </c>
      <c r="E46" s="531">
        <v>0</v>
      </c>
      <c r="F46" s="536">
        <v>1834</v>
      </c>
      <c r="G46" s="531">
        <v>38327</v>
      </c>
      <c r="H46" s="531">
        <v>16513</v>
      </c>
      <c r="I46" s="536">
        <v>54841</v>
      </c>
      <c r="J46" s="531">
        <v>59947</v>
      </c>
      <c r="K46" s="531">
        <v>598814</v>
      </c>
      <c r="L46" s="536">
        <v>658762</v>
      </c>
    </row>
    <row r="47" spans="1:12">
      <c r="A47" s="901"/>
      <c r="B47" s="529" t="s">
        <v>452</v>
      </c>
      <c r="C47" s="603"/>
      <c r="D47" s="536">
        <v>145483</v>
      </c>
      <c r="E47" s="536">
        <v>108721</v>
      </c>
      <c r="F47" s="536">
        <v>254204</v>
      </c>
      <c r="G47" s="536">
        <v>370898</v>
      </c>
      <c r="H47" s="536">
        <v>131785</v>
      </c>
      <c r="I47" s="536">
        <v>502683</v>
      </c>
      <c r="J47" s="536">
        <v>982408</v>
      </c>
      <c r="K47" s="536">
        <v>2369326</v>
      </c>
      <c r="L47" s="536">
        <v>3351735</v>
      </c>
    </row>
    <row r="48" spans="1:12" ht="15" customHeight="1">
      <c r="A48" s="901" t="s">
        <v>2871</v>
      </c>
      <c r="B48" s="599">
        <v>19</v>
      </c>
      <c r="C48" s="602" t="s">
        <v>2872</v>
      </c>
      <c r="D48" s="531">
        <v>36812</v>
      </c>
      <c r="E48" s="531">
        <v>14</v>
      </c>
      <c r="F48" s="536">
        <v>36826</v>
      </c>
      <c r="G48" s="531">
        <v>37312</v>
      </c>
      <c r="H48" s="531">
        <v>1224</v>
      </c>
      <c r="I48" s="536">
        <v>38536</v>
      </c>
      <c r="J48" s="531">
        <v>106328</v>
      </c>
      <c r="K48" s="531">
        <v>1224</v>
      </c>
      <c r="L48" s="536">
        <v>107552</v>
      </c>
    </row>
    <row r="49" spans="1:12">
      <c r="A49" s="901"/>
      <c r="B49" s="599">
        <v>26</v>
      </c>
      <c r="C49" s="602" t="s">
        <v>2873</v>
      </c>
      <c r="D49" s="531">
        <v>330</v>
      </c>
      <c r="E49" s="531">
        <v>1</v>
      </c>
      <c r="F49" s="536">
        <v>331</v>
      </c>
      <c r="G49" s="531">
        <v>2438</v>
      </c>
      <c r="H49" s="531">
        <v>1102</v>
      </c>
      <c r="I49" s="536">
        <v>3539</v>
      </c>
      <c r="J49" s="531">
        <v>2438</v>
      </c>
      <c r="K49" s="531">
        <v>1102</v>
      </c>
      <c r="L49" s="536">
        <v>3539</v>
      </c>
    </row>
    <row r="50" spans="1:12" ht="24">
      <c r="A50" s="901"/>
      <c r="B50" s="599">
        <v>31</v>
      </c>
      <c r="C50" s="602" t="s">
        <v>2874</v>
      </c>
      <c r="D50" s="531">
        <v>8376</v>
      </c>
      <c r="E50" s="531">
        <v>4160</v>
      </c>
      <c r="F50" s="536">
        <v>12536</v>
      </c>
      <c r="G50" s="531">
        <v>17504</v>
      </c>
      <c r="H50" s="531">
        <v>9647</v>
      </c>
      <c r="I50" s="536">
        <v>27151</v>
      </c>
      <c r="J50" s="531">
        <v>17504</v>
      </c>
      <c r="K50" s="531">
        <v>9647</v>
      </c>
      <c r="L50" s="536">
        <v>27151</v>
      </c>
    </row>
    <row r="51" spans="1:12">
      <c r="A51" s="901"/>
      <c r="B51" s="599">
        <v>34</v>
      </c>
      <c r="C51" s="602" t="s">
        <v>2875</v>
      </c>
      <c r="D51" s="531">
        <v>18579</v>
      </c>
      <c r="E51" s="531">
        <v>5796</v>
      </c>
      <c r="F51" s="536">
        <v>24375</v>
      </c>
      <c r="G51" s="531">
        <v>70260</v>
      </c>
      <c r="H51" s="531">
        <v>22972</v>
      </c>
      <c r="I51" s="536">
        <v>93232</v>
      </c>
      <c r="J51" s="531">
        <v>102439</v>
      </c>
      <c r="K51" s="531">
        <v>227899</v>
      </c>
      <c r="L51" s="536">
        <v>330338</v>
      </c>
    </row>
    <row r="52" spans="1:12">
      <c r="A52" s="901"/>
      <c r="B52" s="529" t="s">
        <v>452</v>
      </c>
      <c r="C52" s="603"/>
      <c r="D52" s="536">
        <v>64097</v>
      </c>
      <c r="E52" s="536">
        <v>9971</v>
      </c>
      <c r="F52" s="536">
        <v>74068</v>
      </c>
      <c r="G52" s="536">
        <v>127514</v>
      </c>
      <c r="H52" s="536">
        <v>34944</v>
      </c>
      <c r="I52" s="536">
        <v>162458</v>
      </c>
      <c r="J52" s="536">
        <v>228709</v>
      </c>
      <c r="K52" s="536">
        <v>239871</v>
      </c>
      <c r="L52" s="536">
        <v>468580</v>
      </c>
    </row>
    <row r="53" spans="1:12" ht="15" customHeight="1">
      <c r="A53" s="901" t="s">
        <v>2876</v>
      </c>
      <c r="B53" s="599">
        <v>32</v>
      </c>
      <c r="C53" s="602" t="s">
        <v>2877</v>
      </c>
      <c r="D53" s="531">
        <v>18816</v>
      </c>
      <c r="E53" s="531">
        <v>7054</v>
      </c>
      <c r="F53" s="536">
        <v>25870</v>
      </c>
      <c r="G53" s="531">
        <v>21327</v>
      </c>
      <c r="H53" s="531">
        <v>7270</v>
      </c>
      <c r="I53" s="536">
        <v>28596</v>
      </c>
      <c r="J53" s="531">
        <v>21327</v>
      </c>
      <c r="K53" s="531">
        <v>7270</v>
      </c>
      <c r="L53" s="536">
        <v>28596</v>
      </c>
    </row>
    <row r="54" spans="1:12" ht="24">
      <c r="A54" s="901"/>
      <c r="B54" s="599">
        <v>38</v>
      </c>
      <c r="C54" s="602" t="s">
        <v>2878</v>
      </c>
      <c r="D54" s="531">
        <v>120574</v>
      </c>
      <c r="E54" s="531">
        <v>99217</v>
      </c>
      <c r="F54" s="536">
        <v>219791</v>
      </c>
      <c r="G54" s="531">
        <v>120574</v>
      </c>
      <c r="H54" s="531">
        <v>99217</v>
      </c>
      <c r="I54" s="536">
        <v>219791</v>
      </c>
      <c r="J54" s="531">
        <v>120574</v>
      </c>
      <c r="K54" s="531">
        <v>99217</v>
      </c>
      <c r="L54" s="536">
        <v>219791</v>
      </c>
    </row>
    <row r="55" spans="1:12">
      <c r="A55" s="901"/>
      <c r="B55" s="599">
        <v>39</v>
      </c>
      <c r="C55" s="602" t="s">
        <v>2879</v>
      </c>
      <c r="D55" s="531">
        <v>0</v>
      </c>
      <c r="E55" s="531">
        <v>0</v>
      </c>
      <c r="F55" s="536">
        <v>0</v>
      </c>
      <c r="G55" s="531">
        <v>114205</v>
      </c>
      <c r="H55" s="531">
        <v>112668</v>
      </c>
      <c r="I55" s="536">
        <v>226874</v>
      </c>
      <c r="J55" s="531">
        <v>114205</v>
      </c>
      <c r="K55" s="531">
        <v>112668</v>
      </c>
      <c r="L55" s="536">
        <v>226874</v>
      </c>
    </row>
    <row r="56" spans="1:12">
      <c r="A56" s="901"/>
      <c r="B56" s="529" t="s">
        <v>452</v>
      </c>
      <c r="C56" s="603"/>
      <c r="D56" s="536">
        <v>139390</v>
      </c>
      <c r="E56" s="536">
        <v>106270</v>
      </c>
      <c r="F56" s="536">
        <v>245660</v>
      </c>
      <c r="G56" s="536">
        <v>256106</v>
      </c>
      <c r="H56" s="536">
        <v>219155</v>
      </c>
      <c r="I56" s="536">
        <v>475261</v>
      </c>
      <c r="J56" s="536">
        <v>256106</v>
      </c>
      <c r="K56" s="536">
        <v>219155</v>
      </c>
      <c r="L56" s="536">
        <v>475261</v>
      </c>
    </row>
    <row r="57" spans="1:12">
      <c r="A57" s="529" t="s">
        <v>452</v>
      </c>
      <c r="B57" s="600"/>
      <c r="C57" s="603"/>
      <c r="D57" s="536">
        <v>506019</v>
      </c>
      <c r="E57" s="536">
        <v>422622</v>
      </c>
      <c r="F57" s="536">
        <v>928640</v>
      </c>
      <c r="G57" s="536">
        <v>1082798</v>
      </c>
      <c r="H57" s="536">
        <v>659940</v>
      </c>
      <c r="I57" s="536">
        <v>1742738</v>
      </c>
      <c r="J57" s="536">
        <v>11818747</v>
      </c>
      <c r="K57" s="536">
        <v>19069986</v>
      </c>
      <c r="L57" s="536">
        <v>30888733</v>
      </c>
    </row>
    <row r="58" spans="1:12">
      <c r="I58" s="517"/>
    </row>
    <row r="59" spans="1:12">
      <c r="G59" s="517"/>
    </row>
  </sheetData>
  <mergeCells count="14">
    <mergeCell ref="A33:A36"/>
    <mergeCell ref="A37:A47"/>
    <mergeCell ref="A48:A52"/>
    <mergeCell ref="A53:A56"/>
    <mergeCell ref="A8:A17"/>
    <mergeCell ref="A18:A23"/>
    <mergeCell ref="A24:A26"/>
    <mergeCell ref="A27:A30"/>
    <mergeCell ref="A31:A32"/>
    <mergeCell ref="A5:C7"/>
    <mergeCell ref="D5:I5"/>
    <mergeCell ref="J5:L6"/>
    <mergeCell ref="D6:F6"/>
    <mergeCell ref="G6:I6"/>
  </mergeCells>
  <pageMargins left="0.7" right="0.7" top="0.75" bottom="0.75" header="0.511811023622047" footer="0.511811023622047"/>
  <pageSetup paperSize="9" orientation="portrait" horizontalDpi="300" verticalDpi="300"/>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00B050"/>
  </sheetPr>
  <dimension ref="A1:L56"/>
  <sheetViews>
    <sheetView zoomScale="90" zoomScaleNormal="90" workbookViewId="0">
      <selection activeCell="H15" sqref="H15"/>
    </sheetView>
  </sheetViews>
  <sheetFormatPr baseColWidth="10" defaultColWidth="11.42578125" defaultRowHeight="15"/>
  <cols>
    <col min="1" max="1" width="27.42578125" style="507" customWidth="1"/>
    <col min="2" max="2" width="4.85546875" style="604" customWidth="1"/>
    <col min="3" max="3" width="35.140625" style="604" customWidth="1"/>
    <col min="4" max="9" width="14" style="604" customWidth="1"/>
    <col min="10" max="10" width="14" style="507" customWidth="1"/>
    <col min="11" max="16384" width="11.42578125" style="507"/>
  </cols>
  <sheetData>
    <row r="1" spans="1:12" s="20" customFormat="1" ht="71.25" customHeight="1"/>
    <row r="2" spans="1:12">
      <c r="A2" s="514" t="s">
        <v>91</v>
      </c>
      <c r="B2" s="20"/>
      <c r="C2" s="605"/>
      <c r="D2" s="605"/>
      <c r="E2" s="605"/>
      <c r="F2" s="605"/>
      <c r="G2" s="605"/>
      <c r="H2" s="605"/>
      <c r="I2" s="605"/>
    </row>
    <row r="3" spans="1:12">
      <c r="A3" s="509"/>
      <c r="B3" s="605"/>
      <c r="C3" s="605"/>
      <c r="D3" s="605"/>
      <c r="E3" s="605"/>
      <c r="F3" s="605"/>
      <c r="G3" s="605"/>
      <c r="H3" s="605"/>
      <c r="I3" s="605"/>
    </row>
    <row r="4" spans="1:12">
      <c r="A4" s="20"/>
      <c r="B4" s="20"/>
      <c r="C4" s="20"/>
      <c r="D4" s="20"/>
      <c r="E4" s="20"/>
      <c r="F4" s="20"/>
      <c r="G4" s="20"/>
      <c r="H4" s="20"/>
      <c r="I4" s="20"/>
      <c r="J4" s="518"/>
      <c r="K4" s="518"/>
    </row>
    <row r="5" spans="1:12" ht="15" customHeight="1">
      <c r="A5" s="911" t="s">
        <v>2664</v>
      </c>
      <c r="B5" s="911"/>
      <c r="C5" s="911"/>
      <c r="D5" s="900" t="s">
        <v>2517</v>
      </c>
      <c r="E5" s="900"/>
      <c r="F5" s="900"/>
      <c r="G5" s="900" t="s">
        <v>2518</v>
      </c>
      <c r="H5" s="900"/>
      <c r="I5" s="900"/>
      <c r="J5" s="900" t="s">
        <v>2885</v>
      </c>
      <c r="K5" s="900"/>
      <c r="L5" s="900"/>
    </row>
    <row r="6" spans="1:12" ht="36">
      <c r="A6" s="911"/>
      <c r="B6" s="911"/>
      <c r="C6" s="911"/>
      <c r="D6" s="516" t="s">
        <v>2665</v>
      </c>
      <c r="E6" s="516" t="s">
        <v>2666</v>
      </c>
      <c r="F6" s="516" t="s">
        <v>520</v>
      </c>
      <c r="G6" s="516" t="s">
        <v>2665</v>
      </c>
      <c r="H6" s="516" t="s">
        <v>2666</v>
      </c>
      <c r="I6" s="516" t="s">
        <v>520</v>
      </c>
      <c r="J6" s="516" t="s">
        <v>2665</v>
      </c>
      <c r="K6" s="516" t="s">
        <v>2666</v>
      </c>
      <c r="L6" s="516" t="s">
        <v>520</v>
      </c>
    </row>
    <row r="7" spans="1:12" ht="15" customHeight="1">
      <c r="A7" s="901" t="s">
        <v>2831</v>
      </c>
      <c r="B7" s="599">
        <v>1</v>
      </c>
      <c r="C7" s="519" t="s">
        <v>2832</v>
      </c>
      <c r="D7" s="531">
        <v>0</v>
      </c>
      <c r="E7" s="531">
        <v>0</v>
      </c>
      <c r="F7" s="536">
        <v>0</v>
      </c>
      <c r="G7" s="531">
        <v>0</v>
      </c>
      <c r="H7" s="531">
        <v>0</v>
      </c>
      <c r="I7" s="536">
        <v>0</v>
      </c>
      <c r="J7" s="531">
        <v>0</v>
      </c>
      <c r="K7" s="531">
        <v>0</v>
      </c>
      <c r="L7" s="536">
        <v>0</v>
      </c>
    </row>
    <row r="8" spans="1:12">
      <c r="A8" s="901"/>
      <c r="B8" s="599">
        <v>2</v>
      </c>
      <c r="C8" s="519" t="s">
        <v>2833</v>
      </c>
      <c r="D8" s="531">
        <v>20335</v>
      </c>
      <c r="E8" s="531">
        <v>16160</v>
      </c>
      <c r="F8" s="536">
        <v>36495</v>
      </c>
      <c r="G8" s="531">
        <v>134</v>
      </c>
      <c r="H8" s="531">
        <v>134</v>
      </c>
      <c r="I8" s="536">
        <v>267</v>
      </c>
      <c r="J8" s="531">
        <v>20468</v>
      </c>
      <c r="K8" s="531">
        <v>16294</v>
      </c>
      <c r="L8" s="536">
        <v>36762</v>
      </c>
    </row>
    <row r="9" spans="1:12">
      <c r="A9" s="901"/>
      <c r="B9" s="599">
        <v>3</v>
      </c>
      <c r="C9" s="519" t="s">
        <v>2834</v>
      </c>
      <c r="D9" s="531">
        <v>0</v>
      </c>
      <c r="E9" s="531">
        <v>0</v>
      </c>
      <c r="F9" s="536">
        <v>0</v>
      </c>
      <c r="G9" s="531">
        <v>0</v>
      </c>
      <c r="H9" s="531">
        <v>0</v>
      </c>
      <c r="I9" s="536">
        <v>0</v>
      </c>
      <c r="J9" s="531">
        <v>0</v>
      </c>
      <c r="K9" s="531">
        <v>0</v>
      </c>
      <c r="L9" s="536">
        <v>0</v>
      </c>
    </row>
    <row r="10" spans="1:12">
      <c r="A10" s="901"/>
      <c r="B10" s="599">
        <v>4</v>
      </c>
      <c r="C10" s="519" t="s">
        <v>2835</v>
      </c>
      <c r="D10" s="531">
        <v>0</v>
      </c>
      <c r="E10" s="531">
        <v>74367</v>
      </c>
      <c r="F10" s="536">
        <v>74367</v>
      </c>
      <c r="G10" s="531">
        <v>421120</v>
      </c>
      <c r="H10" s="531">
        <v>319559</v>
      </c>
      <c r="I10" s="536">
        <v>740679</v>
      </c>
      <c r="J10" s="531">
        <v>421120</v>
      </c>
      <c r="K10" s="531">
        <v>393926</v>
      </c>
      <c r="L10" s="536">
        <v>815046</v>
      </c>
    </row>
    <row r="11" spans="1:12" ht="24">
      <c r="A11" s="901"/>
      <c r="B11" s="599">
        <v>6</v>
      </c>
      <c r="C11" s="519" t="s">
        <v>2836</v>
      </c>
      <c r="D11" s="531">
        <v>0</v>
      </c>
      <c r="E11" s="531">
        <v>3494</v>
      </c>
      <c r="F11" s="536">
        <v>3494</v>
      </c>
      <c r="G11" s="531">
        <v>96</v>
      </c>
      <c r="H11" s="531">
        <v>18177</v>
      </c>
      <c r="I11" s="536">
        <v>18273</v>
      </c>
      <c r="J11" s="531">
        <v>96</v>
      </c>
      <c r="K11" s="531">
        <v>21671</v>
      </c>
      <c r="L11" s="536">
        <v>21767</v>
      </c>
    </row>
    <row r="12" spans="1:12" ht="24">
      <c r="A12" s="901"/>
      <c r="B12" s="599">
        <v>7</v>
      </c>
      <c r="C12" s="519" t="s">
        <v>2837</v>
      </c>
      <c r="D12" s="531">
        <v>0</v>
      </c>
      <c r="E12" s="531">
        <v>0</v>
      </c>
      <c r="F12" s="536">
        <v>0</v>
      </c>
      <c r="G12" s="531">
        <v>0</v>
      </c>
      <c r="H12" s="531">
        <v>0</v>
      </c>
      <c r="I12" s="536">
        <v>0</v>
      </c>
      <c r="J12" s="531">
        <v>0</v>
      </c>
      <c r="K12" s="531">
        <v>0</v>
      </c>
      <c r="L12" s="536">
        <v>0</v>
      </c>
    </row>
    <row r="13" spans="1:12" ht="24">
      <c r="A13" s="901"/>
      <c r="B13" s="599">
        <v>12</v>
      </c>
      <c r="C13" s="519" t="s">
        <v>2838</v>
      </c>
      <c r="D13" s="531">
        <v>0</v>
      </c>
      <c r="E13" s="531">
        <v>0</v>
      </c>
      <c r="F13" s="536">
        <v>0</v>
      </c>
      <c r="G13" s="531">
        <v>0</v>
      </c>
      <c r="H13" s="531">
        <v>0</v>
      </c>
      <c r="I13" s="536">
        <v>0</v>
      </c>
      <c r="J13" s="531">
        <v>0</v>
      </c>
      <c r="K13" s="531">
        <v>0</v>
      </c>
      <c r="L13" s="536">
        <v>0</v>
      </c>
    </row>
    <row r="14" spans="1:12" ht="24">
      <c r="A14" s="901"/>
      <c r="B14" s="599">
        <v>35</v>
      </c>
      <c r="C14" s="519" t="s">
        <v>2839</v>
      </c>
      <c r="D14" s="531">
        <v>0</v>
      </c>
      <c r="E14" s="531">
        <v>0</v>
      </c>
      <c r="F14" s="536">
        <v>0</v>
      </c>
      <c r="G14" s="531">
        <v>0</v>
      </c>
      <c r="H14" s="531">
        <v>0</v>
      </c>
      <c r="I14" s="536">
        <v>0</v>
      </c>
      <c r="J14" s="531">
        <v>0</v>
      </c>
      <c r="K14" s="531">
        <v>0</v>
      </c>
      <c r="L14" s="536">
        <v>0</v>
      </c>
    </row>
    <row r="15" spans="1:12">
      <c r="A15" s="901"/>
      <c r="B15" s="599">
        <v>51</v>
      </c>
      <c r="C15" s="519" t="s">
        <v>2840</v>
      </c>
      <c r="D15" s="531">
        <v>38424</v>
      </c>
      <c r="E15" s="531">
        <v>25671</v>
      </c>
      <c r="F15" s="536">
        <v>64095</v>
      </c>
      <c r="G15" s="531">
        <v>279598</v>
      </c>
      <c r="H15" s="531">
        <v>358976</v>
      </c>
      <c r="I15" s="536">
        <v>638574</v>
      </c>
      <c r="J15" s="531">
        <v>318022</v>
      </c>
      <c r="K15" s="531">
        <v>384648</v>
      </c>
      <c r="L15" s="536">
        <v>702670</v>
      </c>
    </row>
    <row r="16" spans="1:12">
      <c r="A16" s="901"/>
      <c r="B16" s="529" t="s">
        <v>452</v>
      </c>
      <c r="C16" s="537"/>
      <c r="D16" s="536">
        <v>58759</v>
      </c>
      <c r="E16" s="536">
        <v>119693</v>
      </c>
      <c r="F16" s="536">
        <v>178451</v>
      </c>
      <c r="G16" s="536">
        <v>700948</v>
      </c>
      <c r="H16" s="536">
        <v>696846</v>
      </c>
      <c r="I16" s="536">
        <v>1397794</v>
      </c>
      <c r="J16" s="536">
        <v>759706</v>
      </c>
      <c r="K16" s="536">
        <v>816539</v>
      </c>
      <c r="L16" s="536">
        <v>1576245</v>
      </c>
    </row>
    <row r="17" spans="1:12" ht="15" customHeight="1">
      <c r="A17" s="901" t="s">
        <v>2841</v>
      </c>
      <c r="B17" s="599">
        <v>8</v>
      </c>
      <c r="C17" s="519" t="s">
        <v>2842</v>
      </c>
      <c r="D17" s="531">
        <v>0</v>
      </c>
      <c r="E17" s="531">
        <v>0</v>
      </c>
      <c r="F17" s="536">
        <v>0</v>
      </c>
      <c r="G17" s="531">
        <v>0</v>
      </c>
      <c r="H17" s="531">
        <v>0</v>
      </c>
      <c r="I17" s="536">
        <v>0</v>
      </c>
      <c r="J17" s="531">
        <v>0</v>
      </c>
      <c r="K17" s="531">
        <v>0</v>
      </c>
      <c r="L17" s="536">
        <v>0</v>
      </c>
    </row>
    <row r="18" spans="1:12" ht="24">
      <c r="A18" s="901"/>
      <c r="B18" s="599">
        <v>10</v>
      </c>
      <c r="C18" s="519" t="s">
        <v>2843</v>
      </c>
      <c r="D18" s="531">
        <v>4</v>
      </c>
      <c r="E18" s="531">
        <v>4</v>
      </c>
      <c r="F18" s="536">
        <v>7</v>
      </c>
      <c r="G18" s="531">
        <v>59106</v>
      </c>
      <c r="H18" s="531">
        <v>14916</v>
      </c>
      <c r="I18" s="536">
        <v>74021</v>
      </c>
      <c r="J18" s="531">
        <v>59109</v>
      </c>
      <c r="K18" s="531">
        <v>14919</v>
      </c>
      <c r="L18" s="536">
        <v>74028</v>
      </c>
    </row>
    <row r="19" spans="1:12">
      <c r="A19" s="901"/>
      <c r="B19" s="599">
        <v>11</v>
      </c>
      <c r="C19" s="519" t="s">
        <v>2844</v>
      </c>
      <c r="D19" s="531">
        <v>110</v>
      </c>
      <c r="E19" s="531">
        <v>110</v>
      </c>
      <c r="F19" s="536">
        <v>220</v>
      </c>
      <c r="G19" s="531">
        <v>0</v>
      </c>
      <c r="H19" s="531">
        <v>0</v>
      </c>
      <c r="I19" s="536">
        <v>0</v>
      </c>
      <c r="J19" s="531">
        <v>110</v>
      </c>
      <c r="K19" s="531">
        <v>110</v>
      </c>
      <c r="L19" s="536">
        <v>220</v>
      </c>
    </row>
    <row r="20" spans="1:12">
      <c r="A20" s="901"/>
      <c r="B20" s="599">
        <v>13</v>
      </c>
      <c r="C20" s="519" t="s">
        <v>2845</v>
      </c>
      <c r="D20" s="531">
        <v>1253</v>
      </c>
      <c r="E20" s="531">
        <v>1272</v>
      </c>
      <c r="F20" s="536">
        <v>2525</v>
      </c>
      <c r="G20" s="531">
        <v>7</v>
      </c>
      <c r="H20" s="531">
        <v>7</v>
      </c>
      <c r="I20" s="536">
        <v>13</v>
      </c>
      <c r="J20" s="531">
        <v>1260</v>
      </c>
      <c r="K20" s="531">
        <v>1279</v>
      </c>
      <c r="L20" s="536">
        <v>2538</v>
      </c>
    </row>
    <row r="21" spans="1:12" ht="24">
      <c r="A21" s="901"/>
      <c r="B21" s="599">
        <v>36</v>
      </c>
      <c r="C21" s="519" t="s">
        <v>2846</v>
      </c>
      <c r="D21" s="531">
        <v>54</v>
      </c>
      <c r="E21" s="531">
        <v>54</v>
      </c>
      <c r="F21" s="536">
        <v>109</v>
      </c>
      <c r="G21" s="531">
        <v>24</v>
      </c>
      <c r="H21" s="531">
        <v>24</v>
      </c>
      <c r="I21" s="536">
        <v>47</v>
      </c>
      <c r="J21" s="531">
        <v>78</v>
      </c>
      <c r="K21" s="531">
        <v>78</v>
      </c>
      <c r="L21" s="536">
        <v>156</v>
      </c>
    </row>
    <row r="22" spans="1:12">
      <c r="A22" s="901"/>
      <c r="B22" s="529" t="s">
        <v>452</v>
      </c>
      <c r="C22" s="537"/>
      <c r="D22" s="536">
        <v>1421</v>
      </c>
      <c r="E22" s="536">
        <v>1440</v>
      </c>
      <c r="F22" s="536">
        <v>2861</v>
      </c>
      <c r="G22" s="536">
        <v>59136</v>
      </c>
      <c r="H22" s="536">
        <v>14946</v>
      </c>
      <c r="I22" s="536">
        <v>74082</v>
      </c>
      <c r="J22" s="536">
        <v>60557</v>
      </c>
      <c r="K22" s="536">
        <v>16386</v>
      </c>
      <c r="L22" s="536">
        <v>76943</v>
      </c>
    </row>
    <row r="23" spans="1:12" ht="15" customHeight="1">
      <c r="A23" s="901" t="s">
        <v>2847</v>
      </c>
      <c r="B23" s="599">
        <v>25</v>
      </c>
      <c r="C23" s="519" t="s">
        <v>2848</v>
      </c>
      <c r="D23" s="531">
        <v>830</v>
      </c>
      <c r="E23" s="531">
        <v>830</v>
      </c>
      <c r="F23" s="536">
        <v>1660</v>
      </c>
      <c r="G23" s="531">
        <v>22</v>
      </c>
      <c r="H23" s="531">
        <v>22</v>
      </c>
      <c r="I23" s="536">
        <v>44</v>
      </c>
      <c r="J23" s="531">
        <v>852</v>
      </c>
      <c r="K23" s="531">
        <v>852</v>
      </c>
      <c r="L23" s="536">
        <v>1704</v>
      </c>
    </row>
    <row r="24" spans="1:12" ht="24">
      <c r="A24" s="901"/>
      <c r="B24" s="599">
        <v>52</v>
      </c>
      <c r="C24" s="519" t="s">
        <v>2849</v>
      </c>
      <c r="D24" s="531">
        <v>6922</v>
      </c>
      <c r="E24" s="531">
        <v>6921</v>
      </c>
      <c r="F24" s="536">
        <v>13843</v>
      </c>
      <c r="G24" s="531">
        <v>662</v>
      </c>
      <c r="H24" s="531">
        <v>662</v>
      </c>
      <c r="I24" s="536">
        <v>1323</v>
      </c>
      <c r="J24" s="531">
        <v>7584</v>
      </c>
      <c r="K24" s="531">
        <v>7583</v>
      </c>
      <c r="L24" s="536">
        <v>15167</v>
      </c>
    </row>
    <row r="25" spans="1:12">
      <c r="A25" s="901"/>
      <c r="B25" s="529" t="s">
        <v>452</v>
      </c>
      <c r="C25" s="537"/>
      <c r="D25" s="536">
        <v>7752</v>
      </c>
      <c r="E25" s="536">
        <v>7751</v>
      </c>
      <c r="F25" s="536">
        <v>15503</v>
      </c>
      <c r="G25" s="536">
        <v>684</v>
      </c>
      <c r="H25" s="536">
        <v>684</v>
      </c>
      <c r="I25" s="536">
        <v>1368</v>
      </c>
      <c r="J25" s="536">
        <v>8436</v>
      </c>
      <c r="K25" s="536">
        <v>8435</v>
      </c>
      <c r="L25" s="536">
        <v>16871</v>
      </c>
    </row>
    <row r="26" spans="1:12" ht="15" customHeight="1">
      <c r="A26" s="901" t="s">
        <v>2850</v>
      </c>
      <c r="B26" s="599">
        <v>14</v>
      </c>
      <c r="C26" s="519" t="s">
        <v>2851</v>
      </c>
      <c r="D26" s="531">
        <v>0</v>
      </c>
      <c r="E26" s="531">
        <v>0</v>
      </c>
      <c r="F26" s="536">
        <v>0</v>
      </c>
      <c r="G26" s="531">
        <v>0</v>
      </c>
      <c r="H26" s="531">
        <v>0</v>
      </c>
      <c r="I26" s="536">
        <v>0</v>
      </c>
      <c r="J26" s="531">
        <v>0</v>
      </c>
      <c r="K26" s="531">
        <v>0</v>
      </c>
      <c r="L26" s="536">
        <v>0</v>
      </c>
    </row>
    <row r="27" spans="1:12">
      <c r="A27" s="901"/>
      <c r="B27" s="599">
        <v>15</v>
      </c>
      <c r="C27" s="519" t="s">
        <v>2852</v>
      </c>
      <c r="D27" s="531">
        <v>0</v>
      </c>
      <c r="E27" s="531">
        <v>0</v>
      </c>
      <c r="F27" s="536">
        <v>0</v>
      </c>
      <c r="G27" s="531">
        <v>4500</v>
      </c>
      <c r="H27" s="531">
        <v>0</v>
      </c>
      <c r="I27" s="536">
        <v>4500</v>
      </c>
      <c r="J27" s="531">
        <v>4500</v>
      </c>
      <c r="K27" s="531">
        <v>0</v>
      </c>
      <c r="L27" s="536">
        <v>4500</v>
      </c>
    </row>
    <row r="28" spans="1:12" ht="24">
      <c r="A28" s="901"/>
      <c r="B28" s="599">
        <v>16</v>
      </c>
      <c r="C28" s="519" t="s">
        <v>2853</v>
      </c>
      <c r="D28" s="531">
        <v>412</v>
      </c>
      <c r="E28" s="531">
        <v>412</v>
      </c>
      <c r="F28" s="536">
        <v>824</v>
      </c>
      <c r="G28" s="531">
        <v>0</v>
      </c>
      <c r="H28" s="531">
        <v>3001</v>
      </c>
      <c r="I28" s="536">
        <v>3001</v>
      </c>
      <c r="J28" s="531">
        <v>412</v>
      </c>
      <c r="K28" s="531">
        <v>3413</v>
      </c>
      <c r="L28" s="536">
        <v>3825</v>
      </c>
    </row>
    <row r="29" spans="1:12">
      <c r="A29" s="901"/>
      <c r="B29" s="529" t="s">
        <v>452</v>
      </c>
      <c r="C29" s="537"/>
      <c r="D29" s="536">
        <v>412</v>
      </c>
      <c r="E29" s="536">
        <v>412</v>
      </c>
      <c r="F29" s="536">
        <v>824</v>
      </c>
      <c r="G29" s="536">
        <v>4500</v>
      </c>
      <c r="H29" s="536">
        <v>3001</v>
      </c>
      <c r="I29" s="536">
        <v>7501</v>
      </c>
      <c r="J29" s="536">
        <v>4912</v>
      </c>
      <c r="K29" s="536">
        <v>3413</v>
      </c>
      <c r="L29" s="536">
        <v>8325</v>
      </c>
    </row>
    <row r="30" spans="1:12" ht="15" customHeight="1">
      <c r="A30" s="901" t="s">
        <v>2854</v>
      </c>
      <c r="B30" s="599">
        <v>17</v>
      </c>
      <c r="C30" s="519" t="s">
        <v>2855</v>
      </c>
      <c r="D30" s="531">
        <v>6783</v>
      </c>
      <c r="E30" s="531">
        <v>50801</v>
      </c>
      <c r="F30" s="536">
        <v>57585</v>
      </c>
      <c r="G30" s="531">
        <v>4750</v>
      </c>
      <c r="H30" s="531">
        <v>60825</v>
      </c>
      <c r="I30" s="536">
        <v>65575</v>
      </c>
      <c r="J30" s="531">
        <v>11533</v>
      </c>
      <c r="K30" s="531">
        <v>111626</v>
      </c>
      <c r="L30" s="536">
        <v>123159</v>
      </c>
    </row>
    <row r="31" spans="1:12">
      <c r="A31" s="901"/>
      <c r="B31" s="529" t="s">
        <v>452</v>
      </c>
      <c r="C31" s="537"/>
      <c r="D31" s="536">
        <v>6783</v>
      </c>
      <c r="E31" s="536">
        <v>50801</v>
      </c>
      <c r="F31" s="536">
        <v>57585</v>
      </c>
      <c r="G31" s="536">
        <v>4750</v>
      </c>
      <c r="H31" s="536">
        <v>60825</v>
      </c>
      <c r="I31" s="536">
        <v>65575</v>
      </c>
      <c r="J31" s="536">
        <v>11533</v>
      </c>
      <c r="K31" s="536">
        <v>111626</v>
      </c>
      <c r="L31" s="536">
        <v>123159</v>
      </c>
    </row>
    <row r="32" spans="1:12" ht="15" customHeight="1">
      <c r="A32" s="901" t="s">
        <v>2856</v>
      </c>
      <c r="B32" s="599">
        <v>5</v>
      </c>
      <c r="C32" s="519" t="s">
        <v>2857</v>
      </c>
      <c r="D32" s="531">
        <v>24</v>
      </c>
      <c r="E32" s="531">
        <v>0</v>
      </c>
      <c r="F32" s="536">
        <v>24</v>
      </c>
      <c r="G32" s="531">
        <v>0</v>
      </c>
      <c r="H32" s="531">
        <v>0</v>
      </c>
      <c r="I32" s="536">
        <v>0</v>
      </c>
      <c r="J32" s="531">
        <v>24</v>
      </c>
      <c r="K32" s="531">
        <v>0</v>
      </c>
      <c r="L32" s="536">
        <v>24</v>
      </c>
    </row>
    <row r="33" spans="1:12">
      <c r="A33" s="901"/>
      <c r="B33" s="599">
        <v>18</v>
      </c>
      <c r="C33" s="519" t="s">
        <v>2858</v>
      </c>
      <c r="D33" s="531">
        <v>0</v>
      </c>
      <c r="E33" s="531">
        <v>0</v>
      </c>
      <c r="F33" s="536">
        <v>0</v>
      </c>
      <c r="G33" s="531">
        <v>0</v>
      </c>
      <c r="H33" s="531">
        <v>0</v>
      </c>
      <c r="I33" s="536">
        <v>0</v>
      </c>
      <c r="J33" s="531">
        <v>0</v>
      </c>
      <c r="K33" s="531">
        <v>0</v>
      </c>
      <c r="L33" s="536">
        <v>0</v>
      </c>
    </row>
    <row r="34" spans="1:12" ht="24">
      <c r="A34" s="901"/>
      <c r="B34" s="599">
        <v>20</v>
      </c>
      <c r="C34" s="519" t="s">
        <v>2859</v>
      </c>
      <c r="D34" s="531">
        <v>12265</v>
      </c>
      <c r="E34" s="531">
        <v>12387</v>
      </c>
      <c r="F34" s="536">
        <v>24652</v>
      </c>
      <c r="G34" s="531">
        <v>8033</v>
      </c>
      <c r="H34" s="531">
        <v>8033</v>
      </c>
      <c r="I34" s="536">
        <v>16065</v>
      </c>
      <c r="J34" s="531">
        <v>20298</v>
      </c>
      <c r="K34" s="531">
        <v>20419</v>
      </c>
      <c r="L34" s="536">
        <v>40717</v>
      </c>
    </row>
    <row r="35" spans="1:12">
      <c r="A35" s="901"/>
      <c r="B35" s="529" t="s">
        <v>452</v>
      </c>
      <c r="C35" s="537"/>
      <c r="D35" s="536">
        <v>12289</v>
      </c>
      <c r="E35" s="536">
        <v>12387</v>
      </c>
      <c r="F35" s="536">
        <v>24676</v>
      </c>
      <c r="G35" s="536">
        <v>8033</v>
      </c>
      <c r="H35" s="536">
        <v>8033</v>
      </c>
      <c r="I35" s="536">
        <v>16065</v>
      </c>
      <c r="J35" s="536">
        <v>20322</v>
      </c>
      <c r="K35" s="536">
        <v>20419</v>
      </c>
      <c r="L35" s="536">
        <v>40741</v>
      </c>
    </row>
    <row r="36" spans="1:12" ht="15" customHeight="1">
      <c r="A36" s="901" t="s">
        <v>2860</v>
      </c>
      <c r="B36" s="599">
        <v>21</v>
      </c>
      <c r="C36" s="519" t="s">
        <v>2861</v>
      </c>
      <c r="D36" s="531">
        <v>351</v>
      </c>
      <c r="E36" s="531">
        <v>351</v>
      </c>
      <c r="F36" s="536">
        <v>701</v>
      </c>
      <c r="G36" s="531">
        <v>6013</v>
      </c>
      <c r="H36" s="531">
        <v>6165</v>
      </c>
      <c r="I36" s="536">
        <v>12178</v>
      </c>
      <c r="J36" s="531">
        <v>6363</v>
      </c>
      <c r="K36" s="531">
        <v>6515</v>
      </c>
      <c r="L36" s="536">
        <v>12879</v>
      </c>
    </row>
    <row r="37" spans="1:12">
      <c r="A37" s="901"/>
      <c r="B37" s="599">
        <v>22</v>
      </c>
      <c r="C37" s="519" t="s">
        <v>2862</v>
      </c>
      <c r="D37" s="531">
        <v>0</v>
      </c>
      <c r="E37" s="531">
        <v>0</v>
      </c>
      <c r="F37" s="536">
        <v>0</v>
      </c>
      <c r="G37" s="531">
        <v>0</v>
      </c>
      <c r="H37" s="531">
        <v>0</v>
      </c>
      <c r="I37" s="536">
        <v>0</v>
      </c>
      <c r="J37" s="531">
        <v>0</v>
      </c>
      <c r="K37" s="531">
        <v>0</v>
      </c>
      <c r="L37" s="536">
        <v>0</v>
      </c>
    </row>
    <row r="38" spans="1:12" ht="24">
      <c r="A38" s="901"/>
      <c r="B38" s="599">
        <v>23</v>
      </c>
      <c r="C38" s="519" t="s">
        <v>2863</v>
      </c>
      <c r="D38" s="531">
        <v>328</v>
      </c>
      <c r="E38" s="531">
        <v>328</v>
      </c>
      <c r="F38" s="536">
        <v>657</v>
      </c>
      <c r="G38" s="531">
        <v>0</v>
      </c>
      <c r="H38" s="531">
        <v>0</v>
      </c>
      <c r="I38" s="536">
        <v>0</v>
      </c>
      <c r="J38" s="531">
        <v>328</v>
      </c>
      <c r="K38" s="531">
        <v>328</v>
      </c>
      <c r="L38" s="536">
        <v>657</v>
      </c>
    </row>
    <row r="39" spans="1:12" ht="24">
      <c r="A39" s="901"/>
      <c r="B39" s="599">
        <v>24</v>
      </c>
      <c r="C39" s="519" t="s">
        <v>2864</v>
      </c>
      <c r="D39" s="531">
        <v>2126</v>
      </c>
      <c r="E39" s="531">
        <v>2126</v>
      </c>
      <c r="F39" s="536">
        <v>4253</v>
      </c>
      <c r="G39" s="531">
        <v>3349</v>
      </c>
      <c r="H39" s="531">
        <v>19</v>
      </c>
      <c r="I39" s="536">
        <v>3368</v>
      </c>
      <c r="J39" s="531">
        <v>5475</v>
      </c>
      <c r="K39" s="531">
        <v>2145</v>
      </c>
      <c r="L39" s="536">
        <v>7621</v>
      </c>
    </row>
    <row r="40" spans="1:12">
      <c r="A40" s="901"/>
      <c r="B40" s="599">
        <v>27</v>
      </c>
      <c r="C40" s="519" t="s">
        <v>2865</v>
      </c>
      <c r="D40" s="531">
        <v>379</v>
      </c>
      <c r="E40" s="531">
        <v>381</v>
      </c>
      <c r="F40" s="536">
        <v>760</v>
      </c>
      <c r="G40" s="531">
        <v>0</v>
      </c>
      <c r="H40" s="531">
        <v>0</v>
      </c>
      <c r="I40" s="536">
        <v>0</v>
      </c>
      <c r="J40" s="531">
        <v>379</v>
      </c>
      <c r="K40" s="531">
        <v>381</v>
      </c>
      <c r="L40" s="536">
        <v>760</v>
      </c>
    </row>
    <row r="41" spans="1:12" ht="24">
      <c r="A41" s="901"/>
      <c r="B41" s="599">
        <v>28</v>
      </c>
      <c r="C41" s="519" t="s">
        <v>2866</v>
      </c>
      <c r="D41" s="531">
        <v>110</v>
      </c>
      <c r="E41" s="531">
        <v>110</v>
      </c>
      <c r="F41" s="536">
        <v>220</v>
      </c>
      <c r="G41" s="531">
        <v>233</v>
      </c>
      <c r="H41" s="531">
        <v>233</v>
      </c>
      <c r="I41" s="536">
        <v>466</v>
      </c>
      <c r="J41" s="531">
        <v>343</v>
      </c>
      <c r="K41" s="531">
        <v>343</v>
      </c>
      <c r="L41" s="536">
        <v>686</v>
      </c>
    </row>
    <row r="42" spans="1:12">
      <c r="A42" s="901"/>
      <c r="B42" s="599">
        <v>29</v>
      </c>
      <c r="C42" s="519" t="s">
        <v>2867</v>
      </c>
      <c r="D42" s="531">
        <v>108258</v>
      </c>
      <c r="E42" s="531">
        <v>5932</v>
      </c>
      <c r="F42" s="536">
        <v>114191</v>
      </c>
      <c r="G42" s="531">
        <v>258086</v>
      </c>
      <c r="H42" s="531">
        <v>420418</v>
      </c>
      <c r="I42" s="536">
        <v>678505</v>
      </c>
      <c r="J42" s="531">
        <v>366345</v>
      </c>
      <c r="K42" s="531">
        <v>426351</v>
      </c>
      <c r="L42" s="536">
        <v>792695</v>
      </c>
    </row>
    <row r="43" spans="1:12">
      <c r="A43" s="901"/>
      <c r="B43" s="599">
        <v>30</v>
      </c>
      <c r="C43" s="519" t="s">
        <v>2868</v>
      </c>
      <c r="D43" s="531">
        <v>657</v>
      </c>
      <c r="E43" s="531">
        <v>658</v>
      </c>
      <c r="F43" s="536">
        <v>1315</v>
      </c>
      <c r="G43" s="531">
        <v>19</v>
      </c>
      <c r="H43" s="531">
        <v>19</v>
      </c>
      <c r="I43" s="536">
        <v>39</v>
      </c>
      <c r="J43" s="531">
        <v>676</v>
      </c>
      <c r="K43" s="531">
        <v>677</v>
      </c>
      <c r="L43" s="536">
        <v>1353</v>
      </c>
    </row>
    <row r="44" spans="1:12" ht="24">
      <c r="A44" s="901"/>
      <c r="B44" s="599">
        <v>33</v>
      </c>
      <c r="C44" s="519" t="s">
        <v>2869</v>
      </c>
      <c r="D44" s="531">
        <v>0</v>
      </c>
      <c r="E44" s="531">
        <v>0</v>
      </c>
      <c r="F44" s="536">
        <v>0</v>
      </c>
      <c r="G44" s="531">
        <v>0</v>
      </c>
      <c r="H44" s="531">
        <v>0</v>
      </c>
      <c r="I44" s="536">
        <v>0</v>
      </c>
      <c r="J44" s="531">
        <v>0</v>
      </c>
      <c r="K44" s="531">
        <v>0</v>
      </c>
      <c r="L44" s="536">
        <v>0</v>
      </c>
    </row>
    <row r="45" spans="1:12">
      <c r="A45" s="901"/>
      <c r="B45" s="599">
        <v>37</v>
      </c>
      <c r="C45" s="519" t="s">
        <v>2870</v>
      </c>
      <c r="D45" s="531">
        <v>23849</v>
      </c>
      <c r="E45" s="531">
        <v>16250</v>
      </c>
      <c r="F45" s="536">
        <v>40099</v>
      </c>
      <c r="G45" s="531">
        <v>8578</v>
      </c>
      <c r="H45" s="531">
        <v>18178</v>
      </c>
      <c r="I45" s="536">
        <v>26757</v>
      </c>
      <c r="J45" s="531">
        <v>32427</v>
      </c>
      <c r="K45" s="531">
        <v>34429</v>
      </c>
      <c r="L45" s="536">
        <v>66856</v>
      </c>
    </row>
    <row r="46" spans="1:12">
      <c r="A46" s="901"/>
      <c r="B46" s="529" t="s">
        <v>452</v>
      </c>
      <c r="C46" s="537"/>
      <c r="D46" s="536">
        <v>136059</v>
      </c>
      <c r="E46" s="536">
        <v>26136</v>
      </c>
      <c r="F46" s="536">
        <v>162195</v>
      </c>
      <c r="G46" s="536">
        <v>276279</v>
      </c>
      <c r="H46" s="536">
        <v>445033</v>
      </c>
      <c r="I46" s="536">
        <v>721311</v>
      </c>
      <c r="J46" s="536">
        <v>412337</v>
      </c>
      <c r="K46" s="536">
        <v>471169</v>
      </c>
      <c r="L46" s="536">
        <v>883507</v>
      </c>
    </row>
    <row r="47" spans="1:12" ht="15" customHeight="1">
      <c r="A47" s="901" t="s">
        <v>2871</v>
      </c>
      <c r="B47" s="599">
        <v>19</v>
      </c>
      <c r="C47" s="519" t="s">
        <v>2872</v>
      </c>
      <c r="D47" s="531">
        <v>142</v>
      </c>
      <c r="E47" s="531">
        <v>142</v>
      </c>
      <c r="F47" s="536">
        <v>284</v>
      </c>
      <c r="G47" s="531">
        <v>3</v>
      </c>
      <c r="H47" s="531">
        <v>3</v>
      </c>
      <c r="I47" s="536">
        <v>5</v>
      </c>
      <c r="J47" s="531">
        <v>145</v>
      </c>
      <c r="K47" s="531">
        <v>145</v>
      </c>
      <c r="L47" s="536">
        <v>289</v>
      </c>
    </row>
    <row r="48" spans="1:12">
      <c r="A48" s="901"/>
      <c r="B48" s="599">
        <v>26</v>
      </c>
      <c r="C48" s="519" t="s">
        <v>2873</v>
      </c>
      <c r="D48" s="531">
        <v>129</v>
      </c>
      <c r="E48" s="531">
        <v>129</v>
      </c>
      <c r="F48" s="536">
        <v>258</v>
      </c>
      <c r="G48" s="531">
        <v>858</v>
      </c>
      <c r="H48" s="531">
        <v>858</v>
      </c>
      <c r="I48" s="536">
        <v>1717</v>
      </c>
      <c r="J48" s="531">
        <v>987</v>
      </c>
      <c r="K48" s="531">
        <v>987</v>
      </c>
      <c r="L48" s="536">
        <v>1974</v>
      </c>
    </row>
    <row r="49" spans="1:12" ht="24">
      <c r="A49" s="901"/>
      <c r="B49" s="599">
        <v>31</v>
      </c>
      <c r="C49" s="519" t="s">
        <v>2874</v>
      </c>
      <c r="D49" s="531">
        <v>827</v>
      </c>
      <c r="E49" s="531">
        <v>834</v>
      </c>
      <c r="F49" s="536">
        <v>1661</v>
      </c>
      <c r="G49" s="531">
        <v>690</v>
      </c>
      <c r="H49" s="531">
        <v>659</v>
      </c>
      <c r="I49" s="536">
        <v>1349</v>
      </c>
      <c r="J49" s="531">
        <v>1517</v>
      </c>
      <c r="K49" s="531">
        <v>1493</v>
      </c>
      <c r="L49" s="536">
        <v>3010</v>
      </c>
    </row>
    <row r="50" spans="1:12">
      <c r="A50" s="901"/>
      <c r="B50" s="599">
        <v>34</v>
      </c>
      <c r="C50" s="519" t="s">
        <v>2875</v>
      </c>
      <c r="D50" s="531">
        <v>33842</v>
      </c>
      <c r="E50" s="531">
        <v>8653</v>
      </c>
      <c r="F50" s="536">
        <v>42495</v>
      </c>
      <c r="G50" s="531">
        <v>1883</v>
      </c>
      <c r="H50" s="531">
        <v>27586</v>
      </c>
      <c r="I50" s="536">
        <v>29469</v>
      </c>
      <c r="J50" s="531">
        <v>35725</v>
      </c>
      <c r="K50" s="531">
        <v>36239</v>
      </c>
      <c r="L50" s="536">
        <v>71964</v>
      </c>
    </row>
    <row r="51" spans="1:12">
      <c r="A51" s="901"/>
      <c r="B51" s="529" t="s">
        <v>452</v>
      </c>
      <c r="C51" s="537"/>
      <c r="D51" s="536">
        <v>34940</v>
      </c>
      <c r="E51" s="536">
        <v>9758</v>
      </c>
      <c r="F51" s="536">
        <v>44698</v>
      </c>
      <c r="G51" s="536">
        <v>3433</v>
      </c>
      <c r="H51" s="536">
        <v>29106</v>
      </c>
      <c r="I51" s="536">
        <v>32539</v>
      </c>
      <c r="J51" s="536">
        <v>38373</v>
      </c>
      <c r="K51" s="536">
        <v>38864</v>
      </c>
      <c r="L51" s="536">
        <v>77237</v>
      </c>
    </row>
    <row r="52" spans="1:12" ht="15" customHeight="1">
      <c r="A52" s="901" t="s">
        <v>2876</v>
      </c>
      <c r="B52" s="599">
        <v>32</v>
      </c>
      <c r="C52" s="519" t="s">
        <v>2877</v>
      </c>
      <c r="D52" s="531">
        <v>9</v>
      </c>
      <c r="E52" s="531">
        <v>9</v>
      </c>
      <c r="F52" s="536">
        <v>19</v>
      </c>
      <c r="G52" s="531">
        <v>100</v>
      </c>
      <c r="H52" s="531">
        <v>100</v>
      </c>
      <c r="I52" s="536">
        <v>199</v>
      </c>
      <c r="J52" s="531">
        <v>109</v>
      </c>
      <c r="K52" s="531">
        <v>109</v>
      </c>
      <c r="L52" s="536">
        <v>218</v>
      </c>
    </row>
    <row r="53" spans="1:12" ht="24">
      <c r="A53" s="901"/>
      <c r="B53" s="599">
        <v>38</v>
      </c>
      <c r="C53" s="519" t="s">
        <v>2878</v>
      </c>
      <c r="D53" s="531">
        <v>0</v>
      </c>
      <c r="E53" s="531">
        <v>0</v>
      </c>
      <c r="F53" s="536">
        <v>0</v>
      </c>
      <c r="G53" s="531">
        <v>0</v>
      </c>
      <c r="H53" s="531">
        <v>0</v>
      </c>
      <c r="I53" s="536">
        <v>0</v>
      </c>
      <c r="J53" s="531">
        <v>0</v>
      </c>
      <c r="K53" s="531">
        <v>0</v>
      </c>
      <c r="L53" s="536">
        <v>0</v>
      </c>
    </row>
    <row r="54" spans="1:12">
      <c r="A54" s="901"/>
      <c r="B54" s="599">
        <v>39</v>
      </c>
      <c r="C54" s="519" t="s">
        <v>2879</v>
      </c>
      <c r="D54" s="531">
        <v>12005</v>
      </c>
      <c r="E54" s="531">
        <v>12149</v>
      </c>
      <c r="F54" s="536">
        <v>24155</v>
      </c>
      <c r="G54" s="531">
        <v>1980</v>
      </c>
      <c r="H54" s="531">
        <v>1964</v>
      </c>
      <c r="I54" s="536">
        <v>3944</v>
      </c>
      <c r="J54" s="531">
        <v>13985</v>
      </c>
      <c r="K54" s="531">
        <v>14113</v>
      </c>
      <c r="L54" s="536">
        <v>28099</v>
      </c>
    </row>
    <row r="55" spans="1:12">
      <c r="A55" s="901"/>
      <c r="B55" s="529" t="s">
        <v>452</v>
      </c>
      <c r="C55" s="537"/>
      <c r="D55" s="536">
        <v>12015</v>
      </c>
      <c r="E55" s="536">
        <v>12159</v>
      </c>
      <c r="F55" s="536">
        <v>24173</v>
      </c>
      <c r="G55" s="536">
        <v>2080</v>
      </c>
      <c r="H55" s="536">
        <v>2063</v>
      </c>
      <c r="I55" s="536">
        <v>4143</v>
      </c>
      <c r="J55" s="536">
        <v>14095</v>
      </c>
      <c r="K55" s="536">
        <v>14222</v>
      </c>
      <c r="L55" s="536">
        <v>28317</v>
      </c>
    </row>
    <row r="56" spans="1:12">
      <c r="A56" s="529" t="s">
        <v>452</v>
      </c>
      <c r="B56" s="600"/>
      <c r="C56" s="537"/>
      <c r="D56" s="536">
        <v>270430</v>
      </c>
      <c r="E56" s="536">
        <v>240537</v>
      </c>
      <c r="F56" s="536">
        <v>510967</v>
      </c>
      <c r="G56" s="536">
        <v>1059841</v>
      </c>
      <c r="H56" s="536">
        <v>1260537</v>
      </c>
      <c r="I56" s="536">
        <v>2320378</v>
      </c>
      <c r="J56" s="536">
        <v>1330271</v>
      </c>
      <c r="K56" s="536">
        <v>1501074</v>
      </c>
      <c r="L56" s="536">
        <v>2831345</v>
      </c>
    </row>
  </sheetData>
  <mergeCells count="13">
    <mergeCell ref="A36:A46"/>
    <mergeCell ref="A47:A51"/>
    <mergeCell ref="A52:A55"/>
    <mergeCell ref="A17:A22"/>
    <mergeCell ref="A23:A25"/>
    <mergeCell ref="A26:A29"/>
    <mergeCell ref="A30:A31"/>
    <mergeCell ref="A32:A35"/>
    <mergeCell ref="A5:C6"/>
    <mergeCell ref="D5:F5"/>
    <mergeCell ref="G5:I5"/>
    <mergeCell ref="J5:L5"/>
    <mergeCell ref="A7:A16"/>
  </mergeCells>
  <pageMargins left="0.70833333333333304" right="0.196527777777778" top="0.22986111111111099" bottom="3.9583333333333297E-2" header="0.511811023622047" footer="0.511811023622047"/>
  <pageSetup paperSize="9" scale="74" orientation="landscape" horizontalDpi="300" verticalDpi="300"/>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00B050"/>
  </sheetPr>
  <dimension ref="A1:L57"/>
  <sheetViews>
    <sheetView topLeftCell="A34" zoomScale="90" zoomScaleNormal="90" workbookViewId="0">
      <selection activeCell="G10" sqref="G10"/>
    </sheetView>
  </sheetViews>
  <sheetFormatPr baseColWidth="10" defaultColWidth="11.42578125" defaultRowHeight="15"/>
  <cols>
    <col min="1" max="1" width="28.5703125" style="507" customWidth="1"/>
    <col min="2" max="2" width="4.7109375" style="507" customWidth="1"/>
    <col min="3" max="3" width="35.140625" style="507" customWidth="1"/>
    <col min="4" max="12" width="14" style="507" customWidth="1"/>
    <col min="13" max="16384" width="11.42578125" style="507"/>
  </cols>
  <sheetData>
    <row r="1" spans="1:12" s="20" customFormat="1" ht="92.1" customHeight="1"/>
    <row r="2" spans="1:12">
      <c r="A2" s="514" t="s">
        <v>92</v>
      </c>
      <c r="B2" s="20"/>
    </row>
    <row r="4" spans="1:12">
      <c r="A4" s="465"/>
      <c r="B4" s="465"/>
      <c r="C4" s="465"/>
      <c r="D4" s="465"/>
      <c r="E4" s="465"/>
      <c r="F4" s="465"/>
      <c r="G4" s="465"/>
      <c r="H4" s="465"/>
      <c r="I4" s="465"/>
      <c r="J4" s="465"/>
      <c r="K4" s="20"/>
    </row>
    <row r="5" spans="1:12" ht="15" customHeight="1">
      <c r="A5" s="911" t="s">
        <v>2664</v>
      </c>
      <c r="B5" s="911"/>
      <c r="C5" s="911"/>
      <c r="D5" s="900" t="s">
        <v>2880</v>
      </c>
      <c r="E5" s="900"/>
      <c r="F5" s="900"/>
      <c r="G5" s="900" t="s">
        <v>2881</v>
      </c>
      <c r="H5" s="900"/>
      <c r="I5" s="900"/>
      <c r="J5" s="900" t="s">
        <v>2882</v>
      </c>
      <c r="K5" s="900"/>
      <c r="L5" s="900"/>
    </row>
    <row r="6" spans="1:12" ht="15" customHeight="1">
      <c r="A6" s="911"/>
      <c r="B6" s="911"/>
      <c r="C6" s="911"/>
      <c r="D6" s="900"/>
      <c r="E6" s="900"/>
      <c r="F6" s="900"/>
      <c r="G6" s="900"/>
      <c r="H6" s="900"/>
      <c r="I6" s="900"/>
      <c r="J6" s="900" t="s">
        <v>2811</v>
      </c>
      <c r="K6" s="900"/>
      <c r="L6" s="900"/>
    </row>
    <row r="7" spans="1:12" ht="24">
      <c r="A7" s="911"/>
      <c r="B7" s="911"/>
      <c r="C7" s="911"/>
      <c r="D7" s="516" t="s">
        <v>2665</v>
      </c>
      <c r="E7" s="516" t="s">
        <v>2666</v>
      </c>
      <c r="F7" s="516" t="s">
        <v>520</v>
      </c>
      <c r="G7" s="516" t="s">
        <v>2665</v>
      </c>
      <c r="H7" s="516" t="s">
        <v>2666</v>
      </c>
      <c r="I7" s="516" t="s">
        <v>520</v>
      </c>
      <c r="J7" s="516" t="s">
        <v>2665</v>
      </c>
      <c r="K7" s="516" t="s">
        <v>2666</v>
      </c>
      <c r="L7" s="516" t="s">
        <v>520</v>
      </c>
    </row>
    <row r="8" spans="1:12" ht="15" customHeight="1">
      <c r="A8" s="901" t="s">
        <v>2831</v>
      </c>
      <c r="B8" s="599">
        <v>1</v>
      </c>
      <c r="C8" s="519" t="s">
        <v>2832</v>
      </c>
      <c r="D8" s="531">
        <v>0</v>
      </c>
      <c r="E8" s="531">
        <v>0</v>
      </c>
      <c r="F8" s="536">
        <v>0</v>
      </c>
      <c r="G8" s="531">
        <v>0</v>
      </c>
      <c r="H8" s="531">
        <v>0</v>
      </c>
      <c r="I8" s="536">
        <v>0</v>
      </c>
      <c r="J8" s="531">
        <v>0</v>
      </c>
      <c r="K8" s="531">
        <v>0</v>
      </c>
      <c r="L8" s="536">
        <v>0</v>
      </c>
    </row>
    <row r="9" spans="1:12">
      <c r="A9" s="901"/>
      <c r="B9" s="599">
        <v>2</v>
      </c>
      <c r="C9" s="519" t="s">
        <v>2833</v>
      </c>
      <c r="D9" s="531">
        <v>19995</v>
      </c>
      <c r="E9" s="531">
        <v>15821</v>
      </c>
      <c r="F9" s="536">
        <v>35816</v>
      </c>
      <c r="G9" s="531">
        <v>0</v>
      </c>
      <c r="H9" s="531">
        <v>0</v>
      </c>
      <c r="I9" s="536">
        <v>0</v>
      </c>
      <c r="J9" s="531">
        <v>473</v>
      </c>
      <c r="K9" s="531">
        <v>473</v>
      </c>
      <c r="L9" s="536">
        <v>946</v>
      </c>
    </row>
    <row r="10" spans="1:12">
      <c r="A10" s="901"/>
      <c r="B10" s="599">
        <v>3</v>
      </c>
      <c r="C10" s="519" t="s">
        <v>2834</v>
      </c>
      <c r="D10" s="531">
        <v>0</v>
      </c>
      <c r="E10" s="531">
        <v>0</v>
      </c>
      <c r="F10" s="536">
        <v>0</v>
      </c>
      <c r="G10" s="531">
        <v>0</v>
      </c>
      <c r="H10" s="531">
        <v>0</v>
      </c>
      <c r="I10" s="536">
        <v>0</v>
      </c>
      <c r="J10" s="531">
        <v>0</v>
      </c>
      <c r="K10" s="531">
        <v>0</v>
      </c>
      <c r="L10" s="536">
        <v>0</v>
      </c>
    </row>
    <row r="11" spans="1:12">
      <c r="A11" s="901"/>
      <c r="B11" s="599">
        <v>4</v>
      </c>
      <c r="C11" s="519" t="s">
        <v>2835</v>
      </c>
      <c r="D11" s="531">
        <v>421120</v>
      </c>
      <c r="E11" s="531">
        <v>393926</v>
      </c>
      <c r="F11" s="536">
        <v>815046</v>
      </c>
      <c r="G11" s="531">
        <v>0</v>
      </c>
      <c r="H11" s="531">
        <v>0</v>
      </c>
      <c r="I11" s="536">
        <v>0</v>
      </c>
      <c r="J11" s="531">
        <v>0</v>
      </c>
      <c r="K11" s="531">
        <v>0</v>
      </c>
      <c r="L11" s="536">
        <v>0</v>
      </c>
    </row>
    <row r="12" spans="1:12" ht="24">
      <c r="A12" s="901"/>
      <c r="B12" s="599">
        <v>6</v>
      </c>
      <c r="C12" s="519" t="s">
        <v>2836</v>
      </c>
      <c r="D12" s="531">
        <v>0</v>
      </c>
      <c r="E12" s="531">
        <v>21576</v>
      </c>
      <c r="F12" s="536">
        <v>21576</v>
      </c>
      <c r="G12" s="531">
        <v>0</v>
      </c>
      <c r="H12" s="531">
        <v>0</v>
      </c>
      <c r="I12" s="536">
        <v>0</v>
      </c>
      <c r="J12" s="531">
        <v>96</v>
      </c>
      <c r="K12" s="531">
        <v>96</v>
      </c>
      <c r="L12" s="536">
        <v>192</v>
      </c>
    </row>
    <row r="13" spans="1:12" ht="24">
      <c r="A13" s="901"/>
      <c r="B13" s="599">
        <v>7</v>
      </c>
      <c r="C13" s="519" t="s">
        <v>2837</v>
      </c>
      <c r="D13" s="531">
        <v>0</v>
      </c>
      <c r="E13" s="531">
        <v>0</v>
      </c>
      <c r="F13" s="536">
        <v>0</v>
      </c>
      <c r="G13" s="531">
        <v>0</v>
      </c>
      <c r="H13" s="531">
        <v>0</v>
      </c>
      <c r="I13" s="536">
        <v>0</v>
      </c>
      <c r="J13" s="531">
        <v>0</v>
      </c>
      <c r="K13" s="531">
        <v>0</v>
      </c>
      <c r="L13" s="536">
        <v>0</v>
      </c>
    </row>
    <row r="14" spans="1:12" ht="24">
      <c r="A14" s="901"/>
      <c r="B14" s="599">
        <v>12</v>
      </c>
      <c r="C14" s="519" t="s">
        <v>2838</v>
      </c>
      <c r="D14" s="531">
        <v>0</v>
      </c>
      <c r="E14" s="531">
        <v>0</v>
      </c>
      <c r="F14" s="536">
        <v>0</v>
      </c>
      <c r="G14" s="531">
        <v>0</v>
      </c>
      <c r="H14" s="531">
        <v>0</v>
      </c>
      <c r="I14" s="536">
        <v>0</v>
      </c>
      <c r="J14" s="531">
        <v>0</v>
      </c>
      <c r="K14" s="531">
        <v>0</v>
      </c>
      <c r="L14" s="536">
        <v>0</v>
      </c>
    </row>
    <row r="15" spans="1:12" ht="24">
      <c r="A15" s="901"/>
      <c r="B15" s="599">
        <v>35</v>
      </c>
      <c r="C15" s="519" t="s">
        <v>2839</v>
      </c>
      <c r="D15" s="531">
        <v>0</v>
      </c>
      <c r="E15" s="531">
        <v>0</v>
      </c>
      <c r="F15" s="536">
        <v>0</v>
      </c>
      <c r="G15" s="531">
        <v>0</v>
      </c>
      <c r="H15" s="531">
        <v>0</v>
      </c>
      <c r="I15" s="536">
        <v>0</v>
      </c>
      <c r="J15" s="531">
        <v>0</v>
      </c>
      <c r="K15" s="531">
        <v>0</v>
      </c>
      <c r="L15" s="536">
        <v>0</v>
      </c>
    </row>
    <row r="16" spans="1:12">
      <c r="A16" s="901"/>
      <c r="B16" s="599">
        <v>51</v>
      </c>
      <c r="C16" s="519" t="s">
        <v>2840</v>
      </c>
      <c r="D16" s="531">
        <v>314662</v>
      </c>
      <c r="E16" s="531">
        <v>381244</v>
      </c>
      <c r="F16" s="536">
        <v>695906</v>
      </c>
      <c r="G16" s="531">
        <v>0</v>
      </c>
      <c r="H16" s="531">
        <v>0</v>
      </c>
      <c r="I16" s="536">
        <v>0</v>
      </c>
      <c r="J16" s="531">
        <v>3360</v>
      </c>
      <c r="K16" s="531">
        <v>3404</v>
      </c>
      <c r="L16" s="536">
        <v>6764</v>
      </c>
    </row>
    <row r="17" spans="1:12">
      <c r="A17" s="901"/>
      <c r="B17" s="529" t="s">
        <v>452</v>
      </c>
      <c r="C17" s="537"/>
      <c r="D17" s="536">
        <v>755777</v>
      </c>
      <c r="E17" s="536">
        <v>812566</v>
      </c>
      <c r="F17" s="536">
        <v>1568343</v>
      </c>
      <c r="G17" s="536">
        <v>0</v>
      </c>
      <c r="H17" s="536">
        <v>0</v>
      </c>
      <c r="I17" s="536">
        <v>0</v>
      </c>
      <c r="J17" s="536">
        <v>3929</v>
      </c>
      <c r="K17" s="536">
        <v>3973</v>
      </c>
      <c r="L17" s="536">
        <v>7902</v>
      </c>
    </row>
    <row r="18" spans="1:12" ht="15" customHeight="1">
      <c r="A18" s="901" t="s">
        <v>2841</v>
      </c>
      <c r="B18" s="599">
        <v>8</v>
      </c>
      <c r="C18" s="519" t="s">
        <v>2842</v>
      </c>
      <c r="D18" s="531">
        <v>0</v>
      </c>
      <c r="E18" s="531">
        <v>0</v>
      </c>
      <c r="F18" s="536">
        <v>0</v>
      </c>
      <c r="G18" s="531">
        <v>0</v>
      </c>
      <c r="H18" s="531">
        <v>0</v>
      </c>
      <c r="I18" s="536">
        <v>0</v>
      </c>
      <c r="J18" s="531">
        <v>0</v>
      </c>
      <c r="K18" s="531">
        <v>0</v>
      </c>
      <c r="L18" s="536">
        <v>0</v>
      </c>
    </row>
    <row r="19" spans="1:12" ht="24">
      <c r="A19" s="901"/>
      <c r="B19" s="599">
        <v>10</v>
      </c>
      <c r="C19" s="519" t="s">
        <v>2843</v>
      </c>
      <c r="D19" s="531">
        <v>0</v>
      </c>
      <c r="E19" s="531">
        <v>0</v>
      </c>
      <c r="F19" s="536">
        <v>0</v>
      </c>
      <c r="G19" s="531">
        <v>59106</v>
      </c>
      <c r="H19" s="531">
        <v>14916</v>
      </c>
      <c r="I19" s="536">
        <v>74021</v>
      </c>
      <c r="J19" s="531">
        <v>4</v>
      </c>
      <c r="K19" s="531">
        <v>4</v>
      </c>
      <c r="L19" s="536">
        <v>7</v>
      </c>
    </row>
    <row r="20" spans="1:12">
      <c r="A20" s="901"/>
      <c r="B20" s="599">
        <v>11</v>
      </c>
      <c r="C20" s="519" t="s">
        <v>2844</v>
      </c>
      <c r="D20" s="531">
        <v>0</v>
      </c>
      <c r="E20" s="531">
        <v>0</v>
      </c>
      <c r="F20" s="536">
        <v>0</v>
      </c>
      <c r="G20" s="531">
        <v>0</v>
      </c>
      <c r="H20" s="531">
        <v>0</v>
      </c>
      <c r="I20" s="536">
        <v>0</v>
      </c>
      <c r="J20" s="531">
        <v>110</v>
      </c>
      <c r="K20" s="531">
        <v>110</v>
      </c>
      <c r="L20" s="536">
        <v>220</v>
      </c>
    </row>
    <row r="21" spans="1:12">
      <c r="A21" s="901"/>
      <c r="B21" s="599">
        <v>13</v>
      </c>
      <c r="C21" s="519" t="s">
        <v>2845</v>
      </c>
      <c r="D21" s="531">
        <v>0</v>
      </c>
      <c r="E21" s="531">
        <v>0</v>
      </c>
      <c r="F21" s="536">
        <v>0</v>
      </c>
      <c r="G21" s="531">
        <v>0</v>
      </c>
      <c r="H21" s="531">
        <v>0</v>
      </c>
      <c r="I21" s="536">
        <v>0</v>
      </c>
      <c r="J21" s="531">
        <v>1260</v>
      </c>
      <c r="K21" s="531">
        <v>1279</v>
      </c>
      <c r="L21" s="536">
        <v>2538</v>
      </c>
    </row>
    <row r="22" spans="1:12" ht="24">
      <c r="A22" s="901"/>
      <c r="B22" s="599">
        <v>36</v>
      </c>
      <c r="C22" s="519" t="s">
        <v>2846</v>
      </c>
      <c r="D22" s="531">
        <v>0</v>
      </c>
      <c r="E22" s="531">
        <v>0</v>
      </c>
      <c r="F22" s="536">
        <v>0</v>
      </c>
      <c r="G22" s="531">
        <v>0</v>
      </c>
      <c r="H22" s="531">
        <v>0</v>
      </c>
      <c r="I22" s="536">
        <v>0</v>
      </c>
      <c r="J22" s="531">
        <v>78</v>
      </c>
      <c r="K22" s="531">
        <v>78</v>
      </c>
      <c r="L22" s="536">
        <v>156</v>
      </c>
    </row>
    <row r="23" spans="1:12">
      <c r="A23" s="901"/>
      <c r="B23" s="529" t="s">
        <v>452</v>
      </c>
      <c r="C23" s="537"/>
      <c r="D23" s="536">
        <v>0</v>
      </c>
      <c r="E23" s="536">
        <v>0</v>
      </c>
      <c r="F23" s="536">
        <v>0</v>
      </c>
      <c r="G23" s="536">
        <v>59106</v>
      </c>
      <c r="H23" s="536">
        <v>14916</v>
      </c>
      <c r="I23" s="536">
        <v>74021</v>
      </c>
      <c r="J23" s="536">
        <v>1451</v>
      </c>
      <c r="K23" s="536">
        <v>1470</v>
      </c>
      <c r="L23" s="536">
        <v>2921</v>
      </c>
    </row>
    <row r="24" spans="1:12" ht="15" customHeight="1">
      <c r="A24" s="901" t="s">
        <v>2847</v>
      </c>
      <c r="B24" s="599">
        <v>25</v>
      </c>
      <c r="C24" s="519" t="s">
        <v>2848</v>
      </c>
      <c r="D24" s="531">
        <v>0</v>
      </c>
      <c r="E24" s="531">
        <v>0</v>
      </c>
      <c r="F24" s="536">
        <v>0</v>
      </c>
      <c r="G24" s="531">
        <v>0</v>
      </c>
      <c r="H24" s="531">
        <v>0</v>
      </c>
      <c r="I24" s="536">
        <v>0</v>
      </c>
      <c r="J24" s="531">
        <v>852</v>
      </c>
      <c r="K24" s="531">
        <v>852</v>
      </c>
      <c r="L24" s="536">
        <v>1704</v>
      </c>
    </row>
    <row r="25" spans="1:12" ht="24">
      <c r="A25" s="901"/>
      <c r="B25" s="599">
        <v>52</v>
      </c>
      <c r="C25" s="519" t="s">
        <v>2849</v>
      </c>
      <c r="D25" s="531">
        <v>0</v>
      </c>
      <c r="E25" s="531">
        <v>0</v>
      </c>
      <c r="F25" s="536">
        <v>0</v>
      </c>
      <c r="G25" s="531">
        <v>0</v>
      </c>
      <c r="H25" s="531">
        <v>0</v>
      </c>
      <c r="I25" s="536">
        <v>0</v>
      </c>
      <c r="J25" s="531">
        <v>7584</v>
      </c>
      <c r="K25" s="531">
        <v>7583</v>
      </c>
      <c r="L25" s="536">
        <v>15167</v>
      </c>
    </row>
    <row r="26" spans="1:12">
      <c r="A26" s="901"/>
      <c r="B26" s="529" t="s">
        <v>452</v>
      </c>
      <c r="C26" s="537"/>
      <c r="D26" s="536">
        <v>0</v>
      </c>
      <c r="E26" s="536">
        <v>0</v>
      </c>
      <c r="F26" s="536">
        <v>0</v>
      </c>
      <c r="G26" s="536">
        <v>0</v>
      </c>
      <c r="H26" s="536">
        <v>0</v>
      </c>
      <c r="I26" s="536">
        <v>0</v>
      </c>
      <c r="J26" s="536">
        <v>8436</v>
      </c>
      <c r="K26" s="536">
        <v>8435</v>
      </c>
      <c r="L26" s="536">
        <v>16871</v>
      </c>
    </row>
    <row r="27" spans="1:12" ht="15" customHeight="1">
      <c r="A27" s="901" t="s">
        <v>2850</v>
      </c>
      <c r="B27" s="599">
        <v>14</v>
      </c>
      <c r="C27" s="519" t="s">
        <v>2851</v>
      </c>
      <c r="D27" s="531">
        <v>0</v>
      </c>
      <c r="E27" s="531">
        <v>0</v>
      </c>
      <c r="F27" s="536">
        <v>0</v>
      </c>
      <c r="G27" s="531">
        <v>0</v>
      </c>
      <c r="H27" s="531">
        <v>0</v>
      </c>
      <c r="I27" s="536">
        <v>0</v>
      </c>
      <c r="J27" s="531">
        <v>0</v>
      </c>
      <c r="K27" s="531">
        <v>0</v>
      </c>
      <c r="L27" s="536">
        <v>0</v>
      </c>
    </row>
    <row r="28" spans="1:12">
      <c r="A28" s="901"/>
      <c r="B28" s="599">
        <v>15</v>
      </c>
      <c r="C28" s="519" t="s">
        <v>2852</v>
      </c>
      <c r="D28" s="531">
        <v>0</v>
      </c>
      <c r="E28" s="531">
        <v>0</v>
      </c>
      <c r="F28" s="536">
        <v>0</v>
      </c>
      <c r="G28" s="531">
        <v>4500</v>
      </c>
      <c r="H28" s="531">
        <v>0</v>
      </c>
      <c r="I28" s="536">
        <v>4500</v>
      </c>
      <c r="J28" s="531">
        <v>0</v>
      </c>
      <c r="K28" s="531">
        <v>0</v>
      </c>
      <c r="L28" s="536">
        <v>0</v>
      </c>
    </row>
    <row r="29" spans="1:12" ht="24">
      <c r="A29" s="901"/>
      <c r="B29" s="599">
        <v>16</v>
      </c>
      <c r="C29" s="519" t="s">
        <v>2853</v>
      </c>
      <c r="D29" s="531">
        <v>0</v>
      </c>
      <c r="E29" s="531">
        <v>0</v>
      </c>
      <c r="F29" s="536">
        <v>0</v>
      </c>
      <c r="G29" s="531">
        <v>0</v>
      </c>
      <c r="H29" s="531">
        <v>3001</v>
      </c>
      <c r="I29" s="536">
        <v>3001</v>
      </c>
      <c r="J29" s="531">
        <v>412</v>
      </c>
      <c r="K29" s="531">
        <v>412</v>
      </c>
      <c r="L29" s="536">
        <v>824</v>
      </c>
    </row>
    <row r="30" spans="1:12">
      <c r="A30" s="901"/>
      <c r="B30" s="529" t="s">
        <v>452</v>
      </c>
      <c r="C30" s="537"/>
      <c r="D30" s="536">
        <v>0</v>
      </c>
      <c r="E30" s="536">
        <v>0</v>
      </c>
      <c r="F30" s="536">
        <v>0</v>
      </c>
      <c r="G30" s="536">
        <v>4500</v>
      </c>
      <c r="H30" s="536">
        <v>3001</v>
      </c>
      <c r="I30" s="536">
        <v>7501</v>
      </c>
      <c r="J30" s="536">
        <v>412</v>
      </c>
      <c r="K30" s="536">
        <v>412</v>
      </c>
      <c r="L30" s="536">
        <v>824</v>
      </c>
    </row>
    <row r="31" spans="1:12" ht="15" customHeight="1">
      <c r="A31" s="901" t="s">
        <v>2854</v>
      </c>
      <c r="B31" s="599">
        <v>17</v>
      </c>
      <c r="C31" s="519" t="s">
        <v>2855</v>
      </c>
      <c r="D31" s="531">
        <v>4766</v>
      </c>
      <c r="E31" s="531">
        <v>99870</v>
      </c>
      <c r="F31" s="536">
        <v>104636</v>
      </c>
      <c r="G31" s="531">
        <v>0</v>
      </c>
      <c r="H31" s="531">
        <v>0</v>
      </c>
      <c r="I31" s="536">
        <v>0</v>
      </c>
      <c r="J31" s="531">
        <v>6767</v>
      </c>
      <c r="K31" s="531">
        <v>6793</v>
      </c>
      <c r="L31" s="536">
        <v>13560</v>
      </c>
    </row>
    <row r="32" spans="1:12">
      <c r="A32" s="901"/>
      <c r="B32" s="529" t="s">
        <v>452</v>
      </c>
      <c r="C32" s="537"/>
      <c r="D32" s="536">
        <v>4766</v>
      </c>
      <c r="E32" s="536">
        <v>99870</v>
      </c>
      <c r="F32" s="536">
        <v>104636</v>
      </c>
      <c r="G32" s="536">
        <v>0</v>
      </c>
      <c r="H32" s="536">
        <v>0</v>
      </c>
      <c r="I32" s="536">
        <v>0</v>
      </c>
      <c r="J32" s="536">
        <v>6767</v>
      </c>
      <c r="K32" s="536">
        <v>6793</v>
      </c>
      <c r="L32" s="536">
        <v>13560</v>
      </c>
    </row>
    <row r="33" spans="1:12" ht="15" customHeight="1">
      <c r="A33" s="901" t="s">
        <v>2856</v>
      </c>
      <c r="B33" s="599">
        <v>5</v>
      </c>
      <c r="C33" s="519" t="s">
        <v>2857</v>
      </c>
      <c r="D33" s="531">
        <v>0</v>
      </c>
      <c r="E33" s="531">
        <v>0</v>
      </c>
      <c r="F33" s="536">
        <v>0</v>
      </c>
      <c r="G33" s="531">
        <v>0</v>
      </c>
      <c r="H33" s="531">
        <v>0</v>
      </c>
      <c r="I33" s="536">
        <v>0</v>
      </c>
      <c r="J33" s="531">
        <v>24</v>
      </c>
      <c r="K33" s="531">
        <v>0</v>
      </c>
      <c r="L33" s="536">
        <v>24</v>
      </c>
    </row>
    <row r="34" spans="1:12">
      <c r="A34" s="901"/>
      <c r="B34" s="599">
        <v>18</v>
      </c>
      <c r="C34" s="519" t="s">
        <v>2858</v>
      </c>
      <c r="D34" s="531">
        <v>0</v>
      </c>
      <c r="E34" s="531">
        <v>0</v>
      </c>
      <c r="F34" s="536">
        <v>0</v>
      </c>
      <c r="G34" s="531">
        <v>0</v>
      </c>
      <c r="H34" s="531">
        <v>0</v>
      </c>
      <c r="I34" s="536">
        <v>0</v>
      </c>
      <c r="J34" s="531">
        <v>0</v>
      </c>
      <c r="K34" s="531">
        <v>0</v>
      </c>
      <c r="L34" s="536">
        <v>0</v>
      </c>
    </row>
    <row r="35" spans="1:12" ht="24">
      <c r="A35" s="901"/>
      <c r="B35" s="599">
        <v>20</v>
      </c>
      <c r="C35" s="519" t="s">
        <v>2886</v>
      </c>
      <c r="D35" s="531">
        <v>0</v>
      </c>
      <c r="E35" s="531">
        <v>0</v>
      </c>
      <c r="F35" s="536">
        <v>0</v>
      </c>
      <c r="G35" s="531">
        <v>0</v>
      </c>
      <c r="H35" s="531">
        <v>0</v>
      </c>
      <c r="I35" s="536">
        <v>0</v>
      </c>
      <c r="J35" s="531">
        <v>20298</v>
      </c>
      <c r="K35" s="531">
        <v>20419</v>
      </c>
      <c r="L35" s="536">
        <v>40717</v>
      </c>
    </row>
    <row r="36" spans="1:12">
      <c r="A36" s="901"/>
      <c r="B36" s="529" t="s">
        <v>452</v>
      </c>
      <c r="C36" s="537"/>
      <c r="D36" s="536">
        <v>0</v>
      </c>
      <c r="E36" s="536">
        <v>0</v>
      </c>
      <c r="F36" s="536">
        <v>0</v>
      </c>
      <c r="G36" s="536">
        <v>0</v>
      </c>
      <c r="H36" s="536">
        <v>0</v>
      </c>
      <c r="I36" s="536">
        <v>0</v>
      </c>
      <c r="J36" s="536">
        <v>20322</v>
      </c>
      <c r="K36" s="536">
        <v>20419</v>
      </c>
      <c r="L36" s="536">
        <v>40741</v>
      </c>
    </row>
    <row r="37" spans="1:12" ht="15" customHeight="1">
      <c r="A37" s="901" t="s">
        <v>2860</v>
      </c>
      <c r="B37" s="599">
        <v>21</v>
      </c>
      <c r="C37" s="519" t="s">
        <v>2861</v>
      </c>
      <c r="D37" s="531">
        <v>0</v>
      </c>
      <c r="E37" s="531">
        <v>0</v>
      </c>
      <c r="F37" s="536">
        <v>0</v>
      </c>
      <c r="G37" s="531">
        <v>5993</v>
      </c>
      <c r="H37" s="531">
        <v>6145</v>
      </c>
      <c r="I37" s="536">
        <v>12137</v>
      </c>
      <c r="J37" s="531">
        <v>371</v>
      </c>
      <c r="K37" s="531">
        <v>371</v>
      </c>
      <c r="L37" s="536">
        <v>741</v>
      </c>
    </row>
    <row r="38" spans="1:12">
      <c r="A38" s="901"/>
      <c r="B38" s="599">
        <v>22</v>
      </c>
      <c r="C38" s="519" t="s">
        <v>2862</v>
      </c>
      <c r="D38" s="531">
        <v>0</v>
      </c>
      <c r="E38" s="531">
        <v>0</v>
      </c>
      <c r="F38" s="536">
        <v>0</v>
      </c>
      <c r="G38" s="531">
        <v>0</v>
      </c>
      <c r="H38" s="531">
        <v>0</v>
      </c>
      <c r="I38" s="536">
        <v>0</v>
      </c>
      <c r="J38" s="531">
        <v>0</v>
      </c>
      <c r="K38" s="531">
        <v>0</v>
      </c>
      <c r="L38" s="536">
        <v>0</v>
      </c>
    </row>
    <row r="39" spans="1:12" ht="24">
      <c r="A39" s="901"/>
      <c r="B39" s="599">
        <v>23</v>
      </c>
      <c r="C39" s="519" t="s">
        <v>2863</v>
      </c>
      <c r="D39" s="531">
        <v>0</v>
      </c>
      <c r="E39" s="531">
        <v>0</v>
      </c>
      <c r="F39" s="536">
        <v>0</v>
      </c>
      <c r="G39" s="531">
        <v>0</v>
      </c>
      <c r="H39" s="531">
        <v>0</v>
      </c>
      <c r="I39" s="536">
        <v>0</v>
      </c>
      <c r="J39" s="531">
        <v>328</v>
      </c>
      <c r="K39" s="531">
        <v>328</v>
      </c>
      <c r="L39" s="536">
        <v>657</v>
      </c>
    </row>
    <row r="40" spans="1:12" ht="24">
      <c r="A40" s="901"/>
      <c r="B40" s="599">
        <v>24</v>
      </c>
      <c r="C40" s="519" t="s">
        <v>2864</v>
      </c>
      <c r="D40" s="531">
        <v>0</v>
      </c>
      <c r="E40" s="531">
        <v>0</v>
      </c>
      <c r="F40" s="536">
        <v>0</v>
      </c>
      <c r="G40" s="531">
        <v>0</v>
      </c>
      <c r="H40" s="531">
        <v>0</v>
      </c>
      <c r="I40" s="536">
        <v>0</v>
      </c>
      <c r="J40" s="531">
        <v>2145</v>
      </c>
      <c r="K40" s="531">
        <v>2145</v>
      </c>
      <c r="L40" s="536">
        <v>4291</v>
      </c>
    </row>
    <row r="41" spans="1:12">
      <c r="A41" s="901"/>
      <c r="B41" s="599">
        <v>27</v>
      </c>
      <c r="C41" s="519" t="s">
        <v>2865</v>
      </c>
      <c r="D41" s="531">
        <v>0</v>
      </c>
      <c r="E41" s="531">
        <v>0</v>
      </c>
      <c r="F41" s="536">
        <v>0</v>
      </c>
      <c r="G41" s="531">
        <v>0</v>
      </c>
      <c r="H41" s="531">
        <v>0</v>
      </c>
      <c r="I41" s="536">
        <v>0</v>
      </c>
      <c r="J41" s="531">
        <v>379</v>
      </c>
      <c r="K41" s="531">
        <v>381</v>
      </c>
      <c r="L41" s="536">
        <v>760</v>
      </c>
    </row>
    <row r="42" spans="1:12" ht="24">
      <c r="A42" s="901"/>
      <c r="B42" s="599">
        <v>28</v>
      </c>
      <c r="C42" s="519" t="s">
        <v>2866</v>
      </c>
      <c r="D42" s="531">
        <v>0</v>
      </c>
      <c r="E42" s="531">
        <v>0</v>
      </c>
      <c r="F42" s="536">
        <v>0</v>
      </c>
      <c r="G42" s="531">
        <v>0</v>
      </c>
      <c r="H42" s="531">
        <v>0</v>
      </c>
      <c r="I42" s="536">
        <v>0</v>
      </c>
      <c r="J42" s="531">
        <v>343</v>
      </c>
      <c r="K42" s="531">
        <v>343</v>
      </c>
      <c r="L42" s="536">
        <v>686</v>
      </c>
    </row>
    <row r="43" spans="1:12">
      <c r="A43" s="901"/>
      <c r="B43" s="599">
        <v>29</v>
      </c>
      <c r="C43" s="519" t="s">
        <v>2867</v>
      </c>
      <c r="D43" s="531">
        <v>365814</v>
      </c>
      <c r="E43" s="531">
        <v>425820</v>
      </c>
      <c r="F43" s="536">
        <v>791634</v>
      </c>
      <c r="G43" s="531">
        <v>0</v>
      </c>
      <c r="H43" s="531">
        <v>0</v>
      </c>
      <c r="I43" s="536">
        <v>0</v>
      </c>
      <c r="J43" s="531">
        <v>530</v>
      </c>
      <c r="K43" s="531">
        <v>530</v>
      </c>
      <c r="L43" s="536">
        <v>1061</v>
      </c>
    </row>
    <row r="44" spans="1:12">
      <c r="A44" s="901"/>
      <c r="B44" s="599">
        <v>30</v>
      </c>
      <c r="C44" s="519" t="s">
        <v>2868</v>
      </c>
      <c r="D44" s="531">
        <v>0</v>
      </c>
      <c r="E44" s="531">
        <v>0</v>
      </c>
      <c r="F44" s="536">
        <v>0</v>
      </c>
      <c r="G44" s="531">
        <v>0</v>
      </c>
      <c r="H44" s="531">
        <v>0</v>
      </c>
      <c r="I44" s="536">
        <v>0</v>
      </c>
      <c r="J44" s="531">
        <v>676</v>
      </c>
      <c r="K44" s="531">
        <v>677</v>
      </c>
      <c r="L44" s="536">
        <v>1353</v>
      </c>
    </row>
    <row r="45" spans="1:12" ht="24">
      <c r="A45" s="901"/>
      <c r="B45" s="599">
        <v>33</v>
      </c>
      <c r="C45" s="519" t="s">
        <v>2869</v>
      </c>
      <c r="D45" s="531">
        <v>0</v>
      </c>
      <c r="E45" s="531">
        <v>0</v>
      </c>
      <c r="F45" s="536">
        <v>0</v>
      </c>
      <c r="G45" s="531">
        <v>0</v>
      </c>
      <c r="H45" s="531">
        <v>0</v>
      </c>
      <c r="I45" s="536">
        <v>0</v>
      </c>
      <c r="J45" s="531">
        <v>0</v>
      </c>
      <c r="K45" s="531">
        <v>0</v>
      </c>
      <c r="L45" s="536">
        <v>0</v>
      </c>
    </row>
    <row r="46" spans="1:12">
      <c r="A46" s="901"/>
      <c r="B46" s="599">
        <v>37</v>
      </c>
      <c r="C46" s="519" t="s">
        <v>2870</v>
      </c>
      <c r="D46" s="531">
        <v>0</v>
      </c>
      <c r="E46" s="531">
        <v>0</v>
      </c>
      <c r="F46" s="536">
        <v>0</v>
      </c>
      <c r="G46" s="531">
        <v>16060</v>
      </c>
      <c r="H46" s="531">
        <v>17915</v>
      </c>
      <c r="I46" s="536">
        <v>33975</v>
      </c>
      <c r="J46" s="531">
        <v>16368</v>
      </c>
      <c r="K46" s="531">
        <v>16513</v>
      </c>
      <c r="L46" s="536">
        <v>32881</v>
      </c>
    </row>
    <row r="47" spans="1:12">
      <c r="A47" s="901"/>
      <c r="B47" s="529" t="s">
        <v>452</v>
      </c>
      <c r="C47" s="537"/>
      <c r="D47" s="536">
        <v>365814</v>
      </c>
      <c r="E47" s="536">
        <v>425820</v>
      </c>
      <c r="F47" s="536">
        <v>791634</v>
      </c>
      <c r="G47" s="536">
        <v>22053</v>
      </c>
      <c r="H47" s="536">
        <v>24060</v>
      </c>
      <c r="I47" s="536">
        <v>46113</v>
      </c>
      <c r="J47" s="536">
        <v>21141</v>
      </c>
      <c r="K47" s="536">
        <v>21289</v>
      </c>
      <c r="L47" s="536">
        <v>42430</v>
      </c>
    </row>
    <row r="48" spans="1:12" ht="15" customHeight="1">
      <c r="A48" s="901" t="s">
        <v>2871</v>
      </c>
      <c r="B48" s="599">
        <v>19</v>
      </c>
      <c r="C48" s="519" t="s">
        <v>2872</v>
      </c>
      <c r="D48" s="531">
        <v>0</v>
      </c>
      <c r="E48" s="531">
        <v>0</v>
      </c>
      <c r="F48" s="536">
        <v>0</v>
      </c>
      <c r="G48" s="531">
        <v>0</v>
      </c>
      <c r="H48" s="531">
        <v>0</v>
      </c>
      <c r="I48" s="536">
        <v>0</v>
      </c>
      <c r="J48" s="531">
        <v>145</v>
      </c>
      <c r="K48" s="531">
        <v>145</v>
      </c>
      <c r="L48" s="536">
        <v>289</v>
      </c>
    </row>
    <row r="49" spans="1:12">
      <c r="A49" s="901"/>
      <c r="B49" s="599">
        <v>26</v>
      </c>
      <c r="C49" s="519" t="s">
        <v>2873</v>
      </c>
      <c r="D49" s="531">
        <v>0</v>
      </c>
      <c r="E49" s="531">
        <v>0</v>
      </c>
      <c r="F49" s="536">
        <v>0</v>
      </c>
      <c r="G49" s="531">
        <v>0</v>
      </c>
      <c r="H49" s="531">
        <v>0</v>
      </c>
      <c r="I49" s="536">
        <v>0</v>
      </c>
      <c r="J49" s="531">
        <v>987</v>
      </c>
      <c r="K49" s="531">
        <v>987</v>
      </c>
      <c r="L49" s="536">
        <v>1974</v>
      </c>
    </row>
    <row r="50" spans="1:12" ht="24">
      <c r="A50" s="901"/>
      <c r="B50" s="599">
        <v>31</v>
      </c>
      <c r="C50" s="519" t="s">
        <v>2874</v>
      </c>
      <c r="D50" s="531">
        <v>0</v>
      </c>
      <c r="E50" s="531">
        <v>0</v>
      </c>
      <c r="F50" s="536">
        <v>0</v>
      </c>
      <c r="G50" s="531">
        <v>0</v>
      </c>
      <c r="H50" s="531">
        <v>0</v>
      </c>
      <c r="I50" s="536">
        <v>0</v>
      </c>
      <c r="J50" s="531">
        <v>1176</v>
      </c>
      <c r="K50" s="531">
        <v>966</v>
      </c>
      <c r="L50" s="536">
        <v>2142</v>
      </c>
    </row>
    <row r="51" spans="1:12">
      <c r="A51" s="901"/>
      <c r="B51" s="599">
        <v>34</v>
      </c>
      <c r="C51" s="519" t="s">
        <v>2875</v>
      </c>
      <c r="D51" s="531">
        <v>26096</v>
      </c>
      <c r="E51" s="531">
        <v>26492</v>
      </c>
      <c r="F51" s="536">
        <v>52588</v>
      </c>
      <c r="G51" s="531">
        <v>0</v>
      </c>
      <c r="H51" s="531">
        <v>0</v>
      </c>
      <c r="I51" s="536">
        <v>0</v>
      </c>
      <c r="J51" s="531">
        <v>9629</v>
      </c>
      <c r="K51" s="531">
        <v>9747</v>
      </c>
      <c r="L51" s="536">
        <v>19376</v>
      </c>
    </row>
    <row r="52" spans="1:12">
      <c r="A52" s="901"/>
      <c r="B52" s="529" t="s">
        <v>452</v>
      </c>
      <c r="C52" s="537"/>
      <c r="D52" s="536">
        <v>26096</v>
      </c>
      <c r="E52" s="536">
        <v>26492</v>
      </c>
      <c r="F52" s="536">
        <v>52588</v>
      </c>
      <c r="G52" s="536">
        <v>0</v>
      </c>
      <c r="H52" s="536">
        <v>0</v>
      </c>
      <c r="I52" s="536">
        <v>0</v>
      </c>
      <c r="J52" s="536">
        <v>11936</v>
      </c>
      <c r="K52" s="536">
        <v>11844</v>
      </c>
      <c r="L52" s="536">
        <v>23781</v>
      </c>
    </row>
    <row r="53" spans="1:12" ht="15" customHeight="1">
      <c r="A53" s="901" t="s">
        <v>2876</v>
      </c>
      <c r="B53" s="599">
        <v>32</v>
      </c>
      <c r="C53" s="519" t="s">
        <v>2877</v>
      </c>
      <c r="D53" s="531">
        <v>0</v>
      </c>
      <c r="E53" s="531">
        <v>0</v>
      </c>
      <c r="F53" s="536">
        <v>0</v>
      </c>
      <c r="G53" s="531">
        <v>0</v>
      </c>
      <c r="H53" s="531">
        <v>0</v>
      </c>
      <c r="I53" s="536">
        <v>0</v>
      </c>
      <c r="J53" s="531">
        <v>109</v>
      </c>
      <c r="K53" s="531">
        <v>109</v>
      </c>
      <c r="L53" s="536">
        <v>218</v>
      </c>
    </row>
    <row r="54" spans="1:12" ht="24">
      <c r="A54" s="901"/>
      <c r="B54" s="599">
        <v>38</v>
      </c>
      <c r="C54" s="519" t="s">
        <v>2878</v>
      </c>
      <c r="D54" s="531">
        <v>0</v>
      </c>
      <c r="E54" s="531">
        <v>0</v>
      </c>
      <c r="F54" s="536">
        <v>0</v>
      </c>
      <c r="G54" s="531">
        <v>0</v>
      </c>
      <c r="H54" s="531">
        <v>0</v>
      </c>
      <c r="I54" s="536">
        <v>0</v>
      </c>
      <c r="J54" s="531">
        <v>0</v>
      </c>
      <c r="K54" s="531">
        <v>0</v>
      </c>
      <c r="L54" s="536">
        <v>0</v>
      </c>
    </row>
    <row r="55" spans="1:12">
      <c r="A55" s="901"/>
      <c r="B55" s="599">
        <v>39</v>
      </c>
      <c r="C55" s="519" t="s">
        <v>2879</v>
      </c>
      <c r="D55" s="531">
        <v>0</v>
      </c>
      <c r="E55" s="531">
        <v>0</v>
      </c>
      <c r="F55" s="536">
        <v>0</v>
      </c>
      <c r="G55" s="531">
        <v>0</v>
      </c>
      <c r="H55" s="531">
        <v>0</v>
      </c>
      <c r="I55" s="536">
        <v>0</v>
      </c>
      <c r="J55" s="531">
        <v>13985</v>
      </c>
      <c r="K55" s="531">
        <v>14113</v>
      </c>
      <c r="L55" s="536">
        <v>28099</v>
      </c>
    </row>
    <row r="56" spans="1:12">
      <c r="A56" s="901"/>
      <c r="B56" s="529" t="s">
        <v>452</v>
      </c>
      <c r="C56" s="537"/>
      <c r="D56" s="536">
        <v>0</v>
      </c>
      <c r="E56" s="536">
        <v>0</v>
      </c>
      <c r="F56" s="536">
        <v>0</v>
      </c>
      <c r="G56" s="536">
        <v>0</v>
      </c>
      <c r="H56" s="536">
        <v>0</v>
      </c>
      <c r="I56" s="536">
        <v>0</v>
      </c>
      <c r="J56" s="536">
        <v>14095</v>
      </c>
      <c r="K56" s="536">
        <v>14222</v>
      </c>
      <c r="L56" s="536">
        <v>28317</v>
      </c>
    </row>
    <row r="57" spans="1:12">
      <c r="A57" s="529" t="s">
        <v>452</v>
      </c>
      <c r="B57" s="600"/>
      <c r="C57" s="537"/>
      <c r="D57" s="536">
        <v>1152453</v>
      </c>
      <c r="E57" s="536">
        <v>1364748</v>
      </c>
      <c r="F57" s="536">
        <v>2517202</v>
      </c>
      <c r="G57" s="536">
        <v>85658</v>
      </c>
      <c r="H57" s="536">
        <v>41977</v>
      </c>
      <c r="I57" s="536">
        <v>127635</v>
      </c>
      <c r="J57" s="536">
        <v>88489</v>
      </c>
      <c r="K57" s="536">
        <v>88858</v>
      </c>
      <c r="L57" s="536">
        <v>177347</v>
      </c>
    </row>
  </sheetData>
  <mergeCells count="14">
    <mergeCell ref="A33:A36"/>
    <mergeCell ref="A37:A47"/>
    <mergeCell ref="A48:A52"/>
    <mergeCell ref="A53:A56"/>
    <mergeCell ref="A8:A17"/>
    <mergeCell ref="A18:A23"/>
    <mergeCell ref="A24:A26"/>
    <mergeCell ref="A27:A30"/>
    <mergeCell ref="A31:A32"/>
    <mergeCell ref="A5:C7"/>
    <mergeCell ref="D5:F6"/>
    <mergeCell ref="G5:I6"/>
    <mergeCell ref="J5:L5"/>
    <mergeCell ref="J6:L6"/>
  </mergeCells>
  <pageMargins left="0.70833333333333304" right="0.196527777777778" top="0.25972222222222202" bottom="3.9583333333333297E-2" header="0.511811023622047" footer="0.511811023622047"/>
  <pageSetup paperSize="9" scale="64" orientation="landscape" horizontalDpi="300" verticalDpi="300"/>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00B050"/>
  </sheetPr>
  <dimension ref="A1:L57"/>
  <sheetViews>
    <sheetView zoomScale="90" zoomScaleNormal="90" workbookViewId="0">
      <selection activeCell="H14" sqref="H14"/>
    </sheetView>
  </sheetViews>
  <sheetFormatPr baseColWidth="10" defaultColWidth="11.42578125" defaultRowHeight="15"/>
  <cols>
    <col min="1" max="1" width="28.5703125" style="507" customWidth="1"/>
    <col min="2" max="2" width="4.7109375" style="507" customWidth="1"/>
    <col min="3" max="3" width="35.140625" style="507" customWidth="1"/>
    <col min="4" max="12" width="14" style="507" customWidth="1"/>
    <col min="13" max="16384" width="11.42578125" style="507"/>
  </cols>
  <sheetData>
    <row r="1" spans="1:12" s="20" customFormat="1" ht="72.95" customHeight="1"/>
    <row r="2" spans="1:12">
      <c r="A2" s="514" t="s">
        <v>2887</v>
      </c>
      <c r="B2" s="20"/>
    </row>
    <row r="4" spans="1:12">
      <c r="A4" s="465"/>
      <c r="B4" s="465"/>
      <c r="C4" s="465"/>
    </row>
    <row r="5" spans="1:12" ht="15" customHeight="1">
      <c r="A5" s="911" t="s">
        <v>2664</v>
      </c>
      <c r="B5" s="911"/>
      <c r="C5" s="911"/>
      <c r="D5" s="900" t="s">
        <v>2882</v>
      </c>
      <c r="E5" s="900"/>
      <c r="F5" s="900"/>
      <c r="G5" s="900"/>
      <c r="H5" s="900"/>
      <c r="I5" s="900"/>
      <c r="J5" s="900" t="s">
        <v>2885</v>
      </c>
      <c r="K5" s="900"/>
      <c r="L5" s="900"/>
    </row>
    <row r="6" spans="1:12" ht="15" customHeight="1">
      <c r="A6" s="911"/>
      <c r="B6" s="911"/>
      <c r="C6" s="911"/>
      <c r="D6" s="900" t="s">
        <v>2808</v>
      </c>
      <c r="E6" s="900"/>
      <c r="F6" s="900"/>
      <c r="G6" s="900" t="s">
        <v>2884</v>
      </c>
      <c r="H6" s="900"/>
      <c r="I6" s="900"/>
      <c r="J6" s="900"/>
      <c r="K6" s="900"/>
      <c r="L6" s="900"/>
    </row>
    <row r="7" spans="1:12" ht="24">
      <c r="A7" s="911"/>
      <c r="B7" s="911"/>
      <c r="C7" s="911"/>
      <c r="D7" s="516" t="s">
        <v>2665</v>
      </c>
      <c r="E7" s="516" t="s">
        <v>2666</v>
      </c>
      <c r="F7" s="516" t="s">
        <v>520</v>
      </c>
      <c r="G7" s="516" t="s">
        <v>2665</v>
      </c>
      <c r="H7" s="516" t="s">
        <v>2666</v>
      </c>
      <c r="I7" s="516" t="s">
        <v>520</v>
      </c>
      <c r="J7" s="516" t="s">
        <v>2665</v>
      </c>
      <c r="K7" s="516" t="s">
        <v>2666</v>
      </c>
      <c r="L7" s="516" t="s">
        <v>520</v>
      </c>
    </row>
    <row r="8" spans="1:12" ht="15" customHeight="1">
      <c r="A8" s="901" t="s">
        <v>2831</v>
      </c>
      <c r="B8" s="599">
        <v>1</v>
      </c>
      <c r="C8" s="519" t="s">
        <v>2832</v>
      </c>
      <c r="D8" s="531">
        <v>0</v>
      </c>
      <c r="E8" s="531">
        <v>0</v>
      </c>
      <c r="F8" s="536">
        <v>0</v>
      </c>
      <c r="G8" s="531">
        <v>0</v>
      </c>
      <c r="H8" s="531">
        <v>0</v>
      </c>
      <c r="I8" s="536">
        <v>0</v>
      </c>
      <c r="J8" s="531">
        <v>0</v>
      </c>
      <c r="K8" s="531">
        <v>0</v>
      </c>
      <c r="L8" s="536">
        <v>0</v>
      </c>
    </row>
    <row r="9" spans="1:12">
      <c r="A9" s="901"/>
      <c r="B9" s="599">
        <v>2</v>
      </c>
      <c r="C9" s="519" t="s">
        <v>2833</v>
      </c>
      <c r="D9" s="531">
        <v>0</v>
      </c>
      <c r="E9" s="531">
        <v>0</v>
      </c>
      <c r="F9" s="536">
        <v>0</v>
      </c>
      <c r="G9" s="531">
        <v>473</v>
      </c>
      <c r="H9" s="531">
        <v>473</v>
      </c>
      <c r="I9" s="536">
        <v>946</v>
      </c>
      <c r="J9" s="531">
        <v>20468</v>
      </c>
      <c r="K9" s="531">
        <v>16294</v>
      </c>
      <c r="L9" s="536">
        <v>36762</v>
      </c>
    </row>
    <row r="10" spans="1:12">
      <c r="A10" s="901"/>
      <c r="B10" s="599">
        <v>3</v>
      </c>
      <c r="C10" s="519" t="s">
        <v>2834</v>
      </c>
      <c r="D10" s="531">
        <v>0</v>
      </c>
      <c r="E10" s="531">
        <v>0</v>
      </c>
      <c r="F10" s="536">
        <v>0</v>
      </c>
      <c r="G10" s="531">
        <v>0</v>
      </c>
      <c r="H10" s="531">
        <v>0</v>
      </c>
      <c r="I10" s="536">
        <v>0</v>
      </c>
      <c r="J10" s="531">
        <v>0</v>
      </c>
      <c r="K10" s="531">
        <v>0</v>
      </c>
      <c r="L10" s="536">
        <v>0</v>
      </c>
    </row>
    <row r="11" spans="1:12">
      <c r="A11" s="901"/>
      <c r="B11" s="599">
        <v>4</v>
      </c>
      <c r="C11" s="519" t="s">
        <v>2835</v>
      </c>
      <c r="D11" s="531">
        <v>0</v>
      </c>
      <c r="E11" s="531">
        <v>0</v>
      </c>
      <c r="F11" s="536">
        <v>0</v>
      </c>
      <c r="G11" s="531">
        <v>0</v>
      </c>
      <c r="H11" s="531">
        <v>0</v>
      </c>
      <c r="I11" s="536">
        <v>0</v>
      </c>
      <c r="J11" s="531">
        <v>421120</v>
      </c>
      <c r="K11" s="531">
        <v>393926</v>
      </c>
      <c r="L11" s="536">
        <v>815046</v>
      </c>
    </row>
    <row r="12" spans="1:12" ht="24">
      <c r="A12" s="901"/>
      <c r="B12" s="599">
        <v>6</v>
      </c>
      <c r="C12" s="519" t="s">
        <v>2836</v>
      </c>
      <c r="D12" s="531">
        <v>0</v>
      </c>
      <c r="E12" s="531">
        <v>0</v>
      </c>
      <c r="F12" s="536">
        <v>0</v>
      </c>
      <c r="G12" s="531">
        <v>96</v>
      </c>
      <c r="H12" s="531">
        <v>96</v>
      </c>
      <c r="I12" s="536">
        <v>192</v>
      </c>
      <c r="J12" s="531">
        <v>96</v>
      </c>
      <c r="K12" s="531">
        <v>21671</v>
      </c>
      <c r="L12" s="536">
        <v>21767</v>
      </c>
    </row>
    <row r="13" spans="1:12" ht="24">
      <c r="A13" s="901"/>
      <c r="B13" s="599">
        <v>7</v>
      </c>
      <c r="C13" s="519" t="s">
        <v>2837</v>
      </c>
      <c r="D13" s="531">
        <v>0</v>
      </c>
      <c r="E13" s="531">
        <v>0</v>
      </c>
      <c r="F13" s="536">
        <v>0</v>
      </c>
      <c r="G13" s="531">
        <v>0</v>
      </c>
      <c r="H13" s="531">
        <v>0</v>
      </c>
      <c r="I13" s="536">
        <v>0</v>
      </c>
      <c r="J13" s="531">
        <v>0</v>
      </c>
      <c r="K13" s="531">
        <v>0</v>
      </c>
      <c r="L13" s="536">
        <v>0</v>
      </c>
    </row>
    <row r="14" spans="1:12" ht="24">
      <c r="A14" s="901"/>
      <c r="B14" s="599">
        <v>12</v>
      </c>
      <c r="C14" s="519" t="s">
        <v>2838</v>
      </c>
      <c r="D14" s="531">
        <v>0</v>
      </c>
      <c r="E14" s="531">
        <v>0</v>
      </c>
      <c r="F14" s="536">
        <v>0</v>
      </c>
      <c r="G14" s="531">
        <v>0</v>
      </c>
      <c r="H14" s="531">
        <v>0</v>
      </c>
      <c r="I14" s="536">
        <v>0</v>
      </c>
      <c r="J14" s="531">
        <v>0</v>
      </c>
      <c r="K14" s="531">
        <v>0</v>
      </c>
      <c r="L14" s="536">
        <v>0</v>
      </c>
    </row>
    <row r="15" spans="1:12" ht="24">
      <c r="A15" s="901"/>
      <c r="B15" s="599">
        <v>35</v>
      </c>
      <c r="C15" s="519" t="s">
        <v>2839</v>
      </c>
      <c r="D15" s="531">
        <v>0</v>
      </c>
      <c r="E15" s="531">
        <v>0</v>
      </c>
      <c r="F15" s="536">
        <v>0</v>
      </c>
      <c r="G15" s="531">
        <v>0</v>
      </c>
      <c r="H15" s="531">
        <v>0</v>
      </c>
      <c r="I15" s="536">
        <v>0</v>
      </c>
      <c r="J15" s="531">
        <v>0</v>
      </c>
      <c r="K15" s="531">
        <v>0</v>
      </c>
      <c r="L15" s="536">
        <v>0</v>
      </c>
    </row>
    <row r="16" spans="1:12">
      <c r="A16" s="901"/>
      <c r="B16" s="599">
        <v>51</v>
      </c>
      <c r="C16" s="519" t="s">
        <v>2840</v>
      </c>
      <c r="D16" s="531">
        <v>0</v>
      </c>
      <c r="E16" s="531">
        <v>0</v>
      </c>
      <c r="F16" s="536">
        <v>0</v>
      </c>
      <c r="G16" s="531">
        <v>3360</v>
      </c>
      <c r="H16" s="531">
        <v>3404</v>
      </c>
      <c r="I16" s="536">
        <v>6764</v>
      </c>
      <c r="J16" s="531">
        <v>318022</v>
      </c>
      <c r="K16" s="531">
        <v>384648</v>
      </c>
      <c r="L16" s="536">
        <v>702670</v>
      </c>
    </row>
    <row r="17" spans="1:12">
      <c r="A17" s="901"/>
      <c r="B17" s="529" t="s">
        <v>452</v>
      </c>
      <c r="C17" s="537"/>
      <c r="D17" s="536">
        <v>0</v>
      </c>
      <c r="E17" s="536">
        <v>0</v>
      </c>
      <c r="F17" s="536">
        <v>0</v>
      </c>
      <c r="G17" s="536">
        <v>3929</v>
      </c>
      <c r="H17" s="536">
        <v>3973</v>
      </c>
      <c r="I17" s="536">
        <v>7902</v>
      </c>
      <c r="J17" s="536">
        <v>759706</v>
      </c>
      <c r="K17" s="536">
        <v>816539</v>
      </c>
      <c r="L17" s="536">
        <v>1576245</v>
      </c>
    </row>
    <row r="18" spans="1:12" ht="15" customHeight="1">
      <c r="A18" s="901" t="s">
        <v>2841</v>
      </c>
      <c r="B18" s="599">
        <v>8</v>
      </c>
      <c r="C18" s="519" t="s">
        <v>2842</v>
      </c>
      <c r="D18" s="531">
        <v>0</v>
      </c>
      <c r="E18" s="531">
        <v>0</v>
      </c>
      <c r="F18" s="536">
        <v>0</v>
      </c>
      <c r="G18" s="531">
        <v>0</v>
      </c>
      <c r="H18" s="531">
        <v>0</v>
      </c>
      <c r="I18" s="536">
        <v>0</v>
      </c>
      <c r="J18" s="531">
        <v>0</v>
      </c>
      <c r="K18" s="531">
        <v>0</v>
      </c>
      <c r="L18" s="536">
        <v>0</v>
      </c>
    </row>
    <row r="19" spans="1:12" ht="24">
      <c r="A19" s="901"/>
      <c r="B19" s="599">
        <v>10</v>
      </c>
      <c r="C19" s="519" t="s">
        <v>2843</v>
      </c>
      <c r="D19" s="531">
        <v>0</v>
      </c>
      <c r="E19" s="531">
        <v>0</v>
      </c>
      <c r="F19" s="536">
        <v>0</v>
      </c>
      <c r="G19" s="531">
        <v>4</v>
      </c>
      <c r="H19" s="531">
        <v>4</v>
      </c>
      <c r="I19" s="536">
        <v>7</v>
      </c>
      <c r="J19" s="531">
        <v>59109</v>
      </c>
      <c r="K19" s="531">
        <v>14919</v>
      </c>
      <c r="L19" s="536">
        <v>74028</v>
      </c>
    </row>
    <row r="20" spans="1:12">
      <c r="A20" s="901"/>
      <c r="B20" s="599">
        <v>11</v>
      </c>
      <c r="C20" s="519" t="s">
        <v>2844</v>
      </c>
      <c r="D20" s="531">
        <v>0</v>
      </c>
      <c r="E20" s="531">
        <v>0</v>
      </c>
      <c r="F20" s="536">
        <v>0</v>
      </c>
      <c r="G20" s="531">
        <v>110</v>
      </c>
      <c r="H20" s="531">
        <v>110</v>
      </c>
      <c r="I20" s="536">
        <v>220</v>
      </c>
      <c r="J20" s="531">
        <v>110</v>
      </c>
      <c r="K20" s="531">
        <v>110</v>
      </c>
      <c r="L20" s="536">
        <v>220</v>
      </c>
    </row>
    <row r="21" spans="1:12">
      <c r="A21" s="901"/>
      <c r="B21" s="599">
        <v>13</v>
      </c>
      <c r="C21" s="519" t="s">
        <v>2845</v>
      </c>
      <c r="D21" s="531">
        <v>0</v>
      </c>
      <c r="E21" s="531">
        <v>0</v>
      </c>
      <c r="F21" s="536">
        <v>0</v>
      </c>
      <c r="G21" s="531">
        <v>1260</v>
      </c>
      <c r="H21" s="531">
        <v>1279</v>
      </c>
      <c r="I21" s="536">
        <v>2538</v>
      </c>
      <c r="J21" s="531">
        <v>1260</v>
      </c>
      <c r="K21" s="531">
        <v>1279</v>
      </c>
      <c r="L21" s="536">
        <v>2538</v>
      </c>
    </row>
    <row r="22" spans="1:12" ht="24">
      <c r="A22" s="901"/>
      <c r="B22" s="599">
        <v>36</v>
      </c>
      <c r="C22" s="519" t="s">
        <v>2846</v>
      </c>
      <c r="D22" s="531">
        <v>0</v>
      </c>
      <c r="E22" s="531">
        <v>0</v>
      </c>
      <c r="F22" s="536">
        <v>0</v>
      </c>
      <c r="G22" s="531">
        <v>78</v>
      </c>
      <c r="H22" s="531">
        <v>78</v>
      </c>
      <c r="I22" s="536">
        <v>156</v>
      </c>
      <c r="J22" s="531">
        <v>78</v>
      </c>
      <c r="K22" s="531">
        <v>78</v>
      </c>
      <c r="L22" s="536">
        <v>156</v>
      </c>
    </row>
    <row r="23" spans="1:12">
      <c r="A23" s="901"/>
      <c r="B23" s="529" t="s">
        <v>452</v>
      </c>
      <c r="C23" s="537"/>
      <c r="D23" s="536">
        <v>0</v>
      </c>
      <c r="E23" s="536">
        <v>0</v>
      </c>
      <c r="F23" s="536">
        <v>0</v>
      </c>
      <c r="G23" s="536">
        <v>1451</v>
      </c>
      <c r="H23" s="536">
        <v>1470</v>
      </c>
      <c r="I23" s="536">
        <v>2921</v>
      </c>
      <c r="J23" s="536">
        <v>60557</v>
      </c>
      <c r="K23" s="536">
        <v>16386</v>
      </c>
      <c r="L23" s="536">
        <v>76943</v>
      </c>
    </row>
    <row r="24" spans="1:12" ht="15" customHeight="1">
      <c r="A24" s="901" t="s">
        <v>2847</v>
      </c>
      <c r="B24" s="599">
        <v>25</v>
      </c>
      <c r="C24" s="519" t="s">
        <v>2848</v>
      </c>
      <c r="D24" s="531">
        <v>0</v>
      </c>
      <c r="E24" s="531">
        <v>0</v>
      </c>
      <c r="F24" s="536">
        <v>0</v>
      </c>
      <c r="G24" s="531">
        <v>852</v>
      </c>
      <c r="H24" s="531">
        <v>852</v>
      </c>
      <c r="I24" s="536">
        <v>1704</v>
      </c>
      <c r="J24" s="531">
        <v>852</v>
      </c>
      <c r="K24" s="531">
        <v>852</v>
      </c>
      <c r="L24" s="536">
        <v>1704</v>
      </c>
    </row>
    <row r="25" spans="1:12" ht="24">
      <c r="A25" s="901"/>
      <c r="B25" s="599">
        <v>52</v>
      </c>
      <c r="C25" s="519" t="s">
        <v>2849</v>
      </c>
      <c r="D25" s="531">
        <v>0</v>
      </c>
      <c r="E25" s="531">
        <v>0</v>
      </c>
      <c r="F25" s="536">
        <v>0</v>
      </c>
      <c r="G25" s="531">
        <v>7584</v>
      </c>
      <c r="H25" s="531">
        <v>7583</v>
      </c>
      <c r="I25" s="536">
        <v>15167</v>
      </c>
      <c r="J25" s="531">
        <v>7584</v>
      </c>
      <c r="K25" s="531">
        <v>7583</v>
      </c>
      <c r="L25" s="536">
        <v>15167</v>
      </c>
    </row>
    <row r="26" spans="1:12">
      <c r="A26" s="901"/>
      <c r="B26" s="529" t="s">
        <v>452</v>
      </c>
      <c r="C26" s="537"/>
      <c r="D26" s="536">
        <v>0</v>
      </c>
      <c r="E26" s="536">
        <v>0</v>
      </c>
      <c r="F26" s="536">
        <v>0</v>
      </c>
      <c r="G26" s="536">
        <v>8436</v>
      </c>
      <c r="H26" s="536">
        <v>8435</v>
      </c>
      <c r="I26" s="536">
        <v>16871</v>
      </c>
      <c r="J26" s="536">
        <v>8436</v>
      </c>
      <c r="K26" s="536">
        <v>8435</v>
      </c>
      <c r="L26" s="536">
        <v>16871</v>
      </c>
    </row>
    <row r="27" spans="1:12" ht="15" customHeight="1">
      <c r="A27" s="901" t="s">
        <v>2850</v>
      </c>
      <c r="B27" s="599">
        <v>14</v>
      </c>
      <c r="C27" s="519" t="s">
        <v>2851</v>
      </c>
      <c r="D27" s="531">
        <v>0</v>
      </c>
      <c r="E27" s="531">
        <v>0</v>
      </c>
      <c r="F27" s="536">
        <v>0</v>
      </c>
      <c r="G27" s="531">
        <v>0</v>
      </c>
      <c r="H27" s="531">
        <v>0</v>
      </c>
      <c r="I27" s="536">
        <v>0</v>
      </c>
      <c r="J27" s="531">
        <v>0</v>
      </c>
      <c r="K27" s="531">
        <v>0</v>
      </c>
      <c r="L27" s="536">
        <v>0</v>
      </c>
    </row>
    <row r="28" spans="1:12">
      <c r="A28" s="901"/>
      <c r="B28" s="599">
        <v>15</v>
      </c>
      <c r="C28" s="519" t="s">
        <v>2852</v>
      </c>
      <c r="D28" s="531">
        <v>0</v>
      </c>
      <c r="E28" s="531">
        <v>0</v>
      </c>
      <c r="F28" s="536">
        <v>0</v>
      </c>
      <c r="G28" s="531">
        <v>0</v>
      </c>
      <c r="H28" s="531">
        <v>0</v>
      </c>
      <c r="I28" s="536">
        <v>0</v>
      </c>
      <c r="J28" s="531">
        <v>4500</v>
      </c>
      <c r="K28" s="531">
        <v>0</v>
      </c>
      <c r="L28" s="536">
        <v>4500</v>
      </c>
    </row>
    <row r="29" spans="1:12" ht="24">
      <c r="A29" s="901"/>
      <c r="B29" s="599">
        <v>16</v>
      </c>
      <c r="C29" s="519" t="s">
        <v>2853</v>
      </c>
      <c r="D29" s="531">
        <v>0</v>
      </c>
      <c r="E29" s="531">
        <v>0</v>
      </c>
      <c r="F29" s="536">
        <v>0</v>
      </c>
      <c r="G29" s="531">
        <v>412</v>
      </c>
      <c r="H29" s="531">
        <v>412</v>
      </c>
      <c r="I29" s="536">
        <v>824</v>
      </c>
      <c r="J29" s="531">
        <v>412</v>
      </c>
      <c r="K29" s="531">
        <v>3413</v>
      </c>
      <c r="L29" s="536">
        <v>3825</v>
      </c>
    </row>
    <row r="30" spans="1:12">
      <c r="A30" s="901"/>
      <c r="B30" s="529" t="s">
        <v>452</v>
      </c>
      <c r="C30" s="537"/>
      <c r="D30" s="536">
        <v>0</v>
      </c>
      <c r="E30" s="536">
        <v>0</v>
      </c>
      <c r="F30" s="536">
        <v>0</v>
      </c>
      <c r="G30" s="536">
        <v>412</v>
      </c>
      <c r="H30" s="536">
        <v>412</v>
      </c>
      <c r="I30" s="536">
        <v>824</v>
      </c>
      <c r="J30" s="536">
        <v>4912</v>
      </c>
      <c r="K30" s="536">
        <v>3413</v>
      </c>
      <c r="L30" s="536">
        <v>8325</v>
      </c>
    </row>
    <row r="31" spans="1:12" ht="15" customHeight="1">
      <c r="A31" s="901" t="s">
        <v>2854</v>
      </c>
      <c r="B31" s="599">
        <v>17</v>
      </c>
      <c r="C31" s="519" t="s">
        <v>2855</v>
      </c>
      <c r="D31" s="531">
        <v>0</v>
      </c>
      <c r="E31" s="531">
        <v>4964</v>
      </c>
      <c r="F31" s="536">
        <v>4964</v>
      </c>
      <c r="G31" s="531">
        <v>6767</v>
      </c>
      <c r="H31" s="531">
        <v>11757</v>
      </c>
      <c r="I31" s="536">
        <v>18523</v>
      </c>
      <c r="J31" s="531">
        <v>11533</v>
      </c>
      <c r="K31" s="531">
        <v>111626</v>
      </c>
      <c r="L31" s="536">
        <v>123159</v>
      </c>
    </row>
    <row r="32" spans="1:12">
      <c r="A32" s="901"/>
      <c r="B32" s="529" t="s">
        <v>452</v>
      </c>
      <c r="C32" s="537"/>
      <c r="D32" s="536">
        <v>0</v>
      </c>
      <c r="E32" s="536">
        <v>4964</v>
      </c>
      <c r="F32" s="536">
        <v>4964</v>
      </c>
      <c r="G32" s="536">
        <v>6767</v>
      </c>
      <c r="H32" s="536">
        <v>11757</v>
      </c>
      <c r="I32" s="536">
        <v>18523</v>
      </c>
      <c r="J32" s="536">
        <v>11533</v>
      </c>
      <c r="K32" s="536">
        <v>111626</v>
      </c>
      <c r="L32" s="536">
        <v>123159</v>
      </c>
    </row>
    <row r="33" spans="1:12" ht="15" customHeight="1">
      <c r="A33" s="901" t="s">
        <v>2856</v>
      </c>
      <c r="B33" s="599">
        <v>5</v>
      </c>
      <c r="C33" s="519" t="s">
        <v>2857</v>
      </c>
      <c r="D33" s="531">
        <v>0</v>
      </c>
      <c r="E33" s="531">
        <v>0</v>
      </c>
      <c r="F33" s="536">
        <v>0</v>
      </c>
      <c r="G33" s="531">
        <v>24</v>
      </c>
      <c r="H33" s="531">
        <v>0</v>
      </c>
      <c r="I33" s="536">
        <v>24</v>
      </c>
      <c r="J33" s="531">
        <v>24</v>
      </c>
      <c r="K33" s="531">
        <v>0</v>
      </c>
      <c r="L33" s="536">
        <v>24</v>
      </c>
    </row>
    <row r="34" spans="1:12">
      <c r="A34" s="901"/>
      <c r="B34" s="599">
        <v>18</v>
      </c>
      <c r="C34" s="519" t="s">
        <v>2858</v>
      </c>
      <c r="D34" s="531">
        <v>0</v>
      </c>
      <c r="E34" s="531">
        <v>0</v>
      </c>
      <c r="F34" s="536">
        <v>0</v>
      </c>
      <c r="G34" s="531">
        <v>0</v>
      </c>
      <c r="H34" s="531">
        <v>0</v>
      </c>
      <c r="I34" s="536">
        <v>0</v>
      </c>
      <c r="J34" s="531">
        <v>0</v>
      </c>
      <c r="K34" s="531">
        <v>0</v>
      </c>
      <c r="L34" s="536">
        <v>0</v>
      </c>
    </row>
    <row r="35" spans="1:12" ht="24">
      <c r="A35" s="901"/>
      <c r="B35" s="599">
        <v>20</v>
      </c>
      <c r="C35" s="519" t="s">
        <v>2886</v>
      </c>
      <c r="D35" s="531">
        <v>0</v>
      </c>
      <c r="E35" s="531">
        <v>0</v>
      </c>
      <c r="F35" s="536">
        <v>0</v>
      </c>
      <c r="G35" s="531">
        <v>20298</v>
      </c>
      <c r="H35" s="531">
        <v>20419</v>
      </c>
      <c r="I35" s="536">
        <v>40717</v>
      </c>
      <c r="J35" s="531">
        <v>20298</v>
      </c>
      <c r="K35" s="531">
        <v>20419</v>
      </c>
      <c r="L35" s="536">
        <v>40717</v>
      </c>
    </row>
    <row r="36" spans="1:12">
      <c r="A36" s="901"/>
      <c r="B36" s="529" t="s">
        <v>452</v>
      </c>
      <c r="C36" s="537"/>
      <c r="D36" s="536">
        <v>0</v>
      </c>
      <c r="E36" s="536">
        <v>0</v>
      </c>
      <c r="F36" s="536">
        <v>0</v>
      </c>
      <c r="G36" s="536">
        <v>20322</v>
      </c>
      <c r="H36" s="536">
        <v>20419</v>
      </c>
      <c r="I36" s="536">
        <v>40741</v>
      </c>
      <c r="J36" s="536">
        <v>20322</v>
      </c>
      <c r="K36" s="536">
        <v>20419</v>
      </c>
      <c r="L36" s="536">
        <v>40741</v>
      </c>
    </row>
    <row r="37" spans="1:12" ht="15" customHeight="1">
      <c r="A37" s="901" t="s">
        <v>2860</v>
      </c>
      <c r="B37" s="599">
        <v>21</v>
      </c>
      <c r="C37" s="519" t="s">
        <v>2861</v>
      </c>
      <c r="D37" s="531">
        <v>0</v>
      </c>
      <c r="E37" s="531">
        <v>0</v>
      </c>
      <c r="F37" s="536">
        <v>0</v>
      </c>
      <c r="G37" s="531">
        <v>371</v>
      </c>
      <c r="H37" s="531">
        <v>371</v>
      </c>
      <c r="I37" s="536">
        <v>741</v>
      </c>
      <c r="J37" s="531">
        <v>6363</v>
      </c>
      <c r="K37" s="531">
        <v>6515</v>
      </c>
      <c r="L37" s="536">
        <v>12879</v>
      </c>
    </row>
    <row r="38" spans="1:12">
      <c r="A38" s="901"/>
      <c r="B38" s="599">
        <v>22</v>
      </c>
      <c r="C38" s="519" t="s">
        <v>2862</v>
      </c>
      <c r="D38" s="531">
        <v>0</v>
      </c>
      <c r="E38" s="531">
        <v>0</v>
      </c>
      <c r="F38" s="536">
        <v>0</v>
      </c>
      <c r="G38" s="531">
        <v>0</v>
      </c>
      <c r="H38" s="531">
        <v>0</v>
      </c>
      <c r="I38" s="536">
        <v>0</v>
      </c>
      <c r="J38" s="531">
        <v>0</v>
      </c>
      <c r="K38" s="531">
        <v>0</v>
      </c>
      <c r="L38" s="536">
        <v>0</v>
      </c>
    </row>
    <row r="39" spans="1:12" ht="24">
      <c r="A39" s="901"/>
      <c r="B39" s="599">
        <v>23</v>
      </c>
      <c r="C39" s="519" t="s">
        <v>2863</v>
      </c>
      <c r="D39" s="531">
        <v>0</v>
      </c>
      <c r="E39" s="531">
        <v>0</v>
      </c>
      <c r="F39" s="536">
        <v>0</v>
      </c>
      <c r="G39" s="531">
        <v>328</v>
      </c>
      <c r="H39" s="531">
        <v>328</v>
      </c>
      <c r="I39" s="536">
        <v>657</v>
      </c>
      <c r="J39" s="531">
        <v>328</v>
      </c>
      <c r="K39" s="531">
        <v>328</v>
      </c>
      <c r="L39" s="536">
        <v>657</v>
      </c>
    </row>
    <row r="40" spans="1:12" ht="24">
      <c r="A40" s="901"/>
      <c r="B40" s="599">
        <v>24</v>
      </c>
      <c r="C40" s="519" t="s">
        <v>2864</v>
      </c>
      <c r="D40" s="531">
        <v>3330</v>
      </c>
      <c r="E40" s="531">
        <v>0</v>
      </c>
      <c r="F40" s="536">
        <v>3330</v>
      </c>
      <c r="G40" s="531">
        <v>5475</v>
      </c>
      <c r="H40" s="531">
        <v>2145</v>
      </c>
      <c r="I40" s="536">
        <v>7621</v>
      </c>
      <c r="J40" s="531">
        <v>5475</v>
      </c>
      <c r="K40" s="531">
        <v>2145</v>
      </c>
      <c r="L40" s="536">
        <v>7621</v>
      </c>
    </row>
    <row r="41" spans="1:12">
      <c r="A41" s="901"/>
      <c r="B41" s="599">
        <v>27</v>
      </c>
      <c r="C41" s="519" t="s">
        <v>2865</v>
      </c>
      <c r="D41" s="531">
        <v>0</v>
      </c>
      <c r="E41" s="531">
        <v>0</v>
      </c>
      <c r="F41" s="536">
        <v>0</v>
      </c>
      <c r="G41" s="531">
        <v>379</v>
      </c>
      <c r="H41" s="531">
        <v>381</v>
      </c>
      <c r="I41" s="536">
        <v>760</v>
      </c>
      <c r="J41" s="531">
        <v>379</v>
      </c>
      <c r="K41" s="531">
        <v>381</v>
      </c>
      <c r="L41" s="536">
        <v>760</v>
      </c>
    </row>
    <row r="42" spans="1:12" ht="24">
      <c r="A42" s="901"/>
      <c r="B42" s="599">
        <v>28</v>
      </c>
      <c r="C42" s="519" t="s">
        <v>2866</v>
      </c>
      <c r="D42" s="531">
        <v>0</v>
      </c>
      <c r="E42" s="531">
        <v>0</v>
      </c>
      <c r="F42" s="536">
        <v>0</v>
      </c>
      <c r="G42" s="531">
        <v>343</v>
      </c>
      <c r="H42" s="531">
        <v>343</v>
      </c>
      <c r="I42" s="536">
        <v>686</v>
      </c>
      <c r="J42" s="531">
        <v>343</v>
      </c>
      <c r="K42" s="531">
        <v>343</v>
      </c>
      <c r="L42" s="536">
        <v>686</v>
      </c>
    </row>
    <row r="43" spans="1:12">
      <c r="A43" s="901"/>
      <c r="B43" s="599">
        <v>29</v>
      </c>
      <c r="C43" s="519" t="s">
        <v>2867</v>
      </c>
      <c r="D43" s="531">
        <v>0</v>
      </c>
      <c r="E43" s="531">
        <v>0</v>
      </c>
      <c r="F43" s="536">
        <v>0</v>
      </c>
      <c r="G43" s="531">
        <v>530</v>
      </c>
      <c r="H43" s="531">
        <v>530</v>
      </c>
      <c r="I43" s="536">
        <v>1061</v>
      </c>
      <c r="J43" s="531">
        <v>366345</v>
      </c>
      <c r="K43" s="531">
        <v>426351</v>
      </c>
      <c r="L43" s="536">
        <v>792695</v>
      </c>
    </row>
    <row r="44" spans="1:12">
      <c r="A44" s="901"/>
      <c r="B44" s="599">
        <v>30</v>
      </c>
      <c r="C44" s="519" t="s">
        <v>2868</v>
      </c>
      <c r="D44" s="531">
        <v>0</v>
      </c>
      <c r="E44" s="531">
        <v>0</v>
      </c>
      <c r="F44" s="536">
        <v>0</v>
      </c>
      <c r="G44" s="531">
        <v>676</v>
      </c>
      <c r="H44" s="531">
        <v>677</v>
      </c>
      <c r="I44" s="536">
        <v>1353</v>
      </c>
      <c r="J44" s="531">
        <v>676</v>
      </c>
      <c r="K44" s="531">
        <v>677</v>
      </c>
      <c r="L44" s="536">
        <v>1353</v>
      </c>
    </row>
    <row r="45" spans="1:12" ht="24">
      <c r="A45" s="901"/>
      <c r="B45" s="599">
        <v>33</v>
      </c>
      <c r="C45" s="519" t="s">
        <v>2869</v>
      </c>
      <c r="D45" s="531">
        <v>0</v>
      </c>
      <c r="E45" s="531">
        <v>0</v>
      </c>
      <c r="F45" s="536">
        <v>0</v>
      </c>
      <c r="G45" s="531">
        <v>0</v>
      </c>
      <c r="H45" s="531">
        <v>0</v>
      </c>
      <c r="I45" s="536">
        <v>0</v>
      </c>
      <c r="J45" s="531">
        <v>0</v>
      </c>
      <c r="K45" s="531">
        <v>0</v>
      </c>
      <c r="L45" s="536">
        <v>0</v>
      </c>
    </row>
    <row r="46" spans="1:12">
      <c r="A46" s="901"/>
      <c r="B46" s="599">
        <v>37</v>
      </c>
      <c r="C46" s="519" t="s">
        <v>2870</v>
      </c>
      <c r="D46" s="531">
        <v>0</v>
      </c>
      <c r="E46" s="531">
        <v>0</v>
      </c>
      <c r="F46" s="536">
        <v>0</v>
      </c>
      <c r="G46" s="531">
        <v>16368</v>
      </c>
      <c r="H46" s="531">
        <v>16513</v>
      </c>
      <c r="I46" s="536">
        <v>32881</v>
      </c>
      <c r="J46" s="531">
        <v>32427</v>
      </c>
      <c r="K46" s="531">
        <v>34429</v>
      </c>
      <c r="L46" s="536">
        <v>66856</v>
      </c>
    </row>
    <row r="47" spans="1:12">
      <c r="A47" s="901"/>
      <c r="B47" s="529" t="s">
        <v>452</v>
      </c>
      <c r="C47" s="537"/>
      <c r="D47" s="536">
        <v>3330</v>
      </c>
      <c r="E47" s="536">
        <v>0</v>
      </c>
      <c r="F47" s="536">
        <v>3330</v>
      </c>
      <c r="G47" s="536">
        <v>24470</v>
      </c>
      <c r="H47" s="536">
        <v>21289</v>
      </c>
      <c r="I47" s="536">
        <v>45759</v>
      </c>
      <c r="J47" s="536">
        <v>412337</v>
      </c>
      <c r="K47" s="536">
        <v>471169</v>
      </c>
      <c r="L47" s="536">
        <v>883507</v>
      </c>
    </row>
    <row r="48" spans="1:12" ht="15" customHeight="1">
      <c r="A48" s="901" t="s">
        <v>2871</v>
      </c>
      <c r="B48" s="599">
        <v>19</v>
      </c>
      <c r="C48" s="519" t="s">
        <v>2872</v>
      </c>
      <c r="D48" s="531">
        <v>0</v>
      </c>
      <c r="E48" s="531">
        <v>0</v>
      </c>
      <c r="F48" s="536">
        <v>0</v>
      </c>
      <c r="G48" s="531">
        <v>145</v>
      </c>
      <c r="H48" s="531">
        <v>145</v>
      </c>
      <c r="I48" s="536">
        <v>289</v>
      </c>
      <c r="J48" s="531">
        <v>145</v>
      </c>
      <c r="K48" s="531">
        <v>145</v>
      </c>
      <c r="L48" s="536">
        <v>289</v>
      </c>
    </row>
    <row r="49" spans="1:12">
      <c r="A49" s="901"/>
      <c r="B49" s="599">
        <v>26</v>
      </c>
      <c r="C49" s="519" t="s">
        <v>2873</v>
      </c>
      <c r="D49" s="531">
        <v>0</v>
      </c>
      <c r="E49" s="531">
        <v>0</v>
      </c>
      <c r="F49" s="536">
        <v>0</v>
      </c>
      <c r="G49" s="531">
        <v>987</v>
      </c>
      <c r="H49" s="531">
        <v>987</v>
      </c>
      <c r="I49" s="536">
        <v>1974</v>
      </c>
      <c r="J49" s="531">
        <v>987</v>
      </c>
      <c r="K49" s="531">
        <v>987</v>
      </c>
      <c r="L49" s="536">
        <v>1974</v>
      </c>
    </row>
    <row r="50" spans="1:12" ht="24">
      <c r="A50" s="901"/>
      <c r="B50" s="599">
        <v>31</v>
      </c>
      <c r="C50" s="519" t="s">
        <v>2874</v>
      </c>
      <c r="D50" s="531">
        <v>341</v>
      </c>
      <c r="E50" s="531">
        <v>527</v>
      </c>
      <c r="F50" s="536">
        <v>868</v>
      </c>
      <c r="G50" s="531">
        <v>1517</v>
      </c>
      <c r="H50" s="531">
        <v>1493</v>
      </c>
      <c r="I50" s="536">
        <v>3010</v>
      </c>
      <c r="J50" s="531">
        <v>1517</v>
      </c>
      <c r="K50" s="531">
        <v>1493</v>
      </c>
      <c r="L50" s="536">
        <v>3010</v>
      </c>
    </row>
    <row r="51" spans="1:12">
      <c r="A51" s="901"/>
      <c r="B51" s="599">
        <v>34</v>
      </c>
      <c r="C51" s="519" t="s">
        <v>2875</v>
      </c>
      <c r="D51" s="531">
        <v>0</v>
      </c>
      <c r="E51" s="531">
        <v>0</v>
      </c>
      <c r="F51" s="536">
        <v>0</v>
      </c>
      <c r="G51" s="531">
        <v>9629</v>
      </c>
      <c r="H51" s="531">
        <v>9747</v>
      </c>
      <c r="I51" s="536">
        <v>19376</v>
      </c>
      <c r="J51" s="531">
        <v>35725</v>
      </c>
      <c r="K51" s="531">
        <v>36239</v>
      </c>
      <c r="L51" s="536">
        <v>71964</v>
      </c>
    </row>
    <row r="52" spans="1:12">
      <c r="A52" s="901"/>
      <c r="B52" s="529" t="s">
        <v>452</v>
      </c>
      <c r="C52" s="537"/>
      <c r="D52" s="536">
        <v>341</v>
      </c>
      <c r="E52" s="536">
        <v>527</v>
      </c>
      <c r="F52" s="536">
        <v>868</v>
      </c>
      <c r="G52" s="536">
        <v>12277</v>
      </c>
      <c r="H52" s="536">
        <v>12372</v>
      </c>
      <c r="I52" s="536">
        <v>24649</v>
      </c>
      <c r="J52" s="536">
        <v>38373</v>
      </c>
      <c r="K52" s="536">
        <v>38864</v>
      </c>
      <c r="L52" s="536">
        <v>77237</v>
      </c>
    </row>
    <row r="53" spans="1:12" ht="15" customHeight="1">
      <c r="A53" s="901" t="s">
        <v>2876</v>
      </c>
      <c r="B53" s="599">
        <v>32</v>
      </c>
      <c r="C53" s="519" t="s">
        <v>2877</v>
      </c>
      <c r="D53" s="531">
        <v>0</v>
      </c>
      <c r="E53" s="531">
        <v>0</v>
      </c>
      <c r="F53" s="536">
        <v>0</v>
      </c>
      <c r="G53" s="531">
        <v>109</v>
      </c>
      <c r="H53" s="531">
        <v>109</v>
      </c>
      <c r="I53" s="536">
        <v>218</v>
      </c>
      <c r="J53" s="531">
        <v>109</v>
      </c>
      <c r="K53" s="531">
        <v>109</v>
      </c>
      <c r="L53" s="536">
        <v>218</v>
      </c>
    </row>
    <row r="54" spans="1:12" ht="24">
      <c r="A54" s="901"/>
      <c r="B54" s="599">
        <v>38</v>
      </c>
      <c r="C54" s="519" t="s">
        <v>2878</v>
      </c>
      <c r="D54" s="531">
        <v>0</v>
      </c>
      <c r="E54" s="531">
        <v>0</v>
      </c>
      <c r="F54" s="536">
        <v>0</v>
      </c>
      <c r="G54" s="531">
        <v>0</v>
      </c>
      <c r="H54" s="531">
        <v>0</v>
      </c>
      <c r="I54" s="536">
        <v>0</v>
      </c>
      <c r="J54" s="531">
        <v>0</v>
      </c>
      <c r="K54" s="531">
        <v>0</v>
      </c>
      <c r="L54" s="536">
        <v>0</v>
      </c>
    </row>
    <row r="55" spans="1:12">
      <c r="A55" s="901"/>
      <c r="B55" s="599">
        <v>39</v>
      </c>
      <c r="C55" s="519" t="s">
        <v>2879</v>
      </c>
      <c r="D55" s="531">
        <v>0</v>
      </c>
      <c r="E55" s="531">
        <v>0</v>
      </c>
      <c r="F55" s="536">
        <v>0</v>
      </c>
      <c r="G55" s="531">
        <v>13985</v>
      </c>
      <c r="H55" s="531">
        <v>14113</v>
      </c>
      <c r="I55" s="536">
        <v>28099</v>
      </c>
      <c r="J55" s="531">
        <v>13985</v>
      </c>
      <c r="K55" s="531">
        <v>14113</v>
      </c>
      <c r="L55" s="536">
        <v>28099</v>
      </c>
    </row>
    <row r="56" spans="1:12">
      <c r="A56" s="901"/>
      <c r="B56" s="529" t="s">
        <v>452</v>
      </c>
      <c r="C56" s="537"/>
      <c r="D56" s="536">
        <v>0</v>
      </c>
      <c r="E56" s="536">
        <v>0</v>
      </c>
      <c r="F56" s="536">
        <v>0</v>
      </c>
      <c r="G56" s="536">
        <v>14095</v>
      </c>
      <c r="H56" s="536">
        <v>14222</v>
      </c>
      <c r="I56" s="536">
        <v>28317</v>
      </c>
      <c r="J56" s="536">
        <v>14095</v>
      </c>
      <c r="K56" s="536">
        <v>14222</v>
      </c>
      <c r="L56" s="536">
        <v>28317</v>
      </c>
    </row>
    <row r="57" spans="1:12">
      <c r="A57" s="529" t="s">
        <v>452</v>
      </c>
      <c r="B57" s="600"/>
      <c r="C57" s="537"/>
      <c r="D57" s="536">
        <v>3671</v>
      </c>
      <c r="E57" s="536">
        <v>5491</v>
      </c>
      <c r="F57" s="536">
        <v>9162</v>
      </c>
      <c r="G57" s="536">
        <v>92160</v>
      </c>
      <c r="H57" s="536">
        <v>94349</v>
      </c>
      <c r="I57" s="536">
        <v>186508</v>
      </c>
      <c r="J57" s="536">
        <v>1330271</v>
      </c>
      <c r="K57" s="536">
        <v>1501074</v>
      </c>
      <c r="L57" s="536">
        <v>2831345</v>
      </c>
    </row>
  </sheetData>
  <mergeCells count="14">
    <mergeCell ref="A33:A36"/>
    <mergeCell ref="A37:A47"/>
    <mergeCell ref="A48:A52"/>
    <mergeCell ref="A53:A56"/>
    <mergeCell ref="A8:A17"/>
    <mergeCell ref="A18:A23"/>
    <mergeCell ref="A24:A26"/>
    <mergeCell ref="A27:A30"/>
    <mergeCell ref="A31:A32"/>
    <mergeCell ref="A5:C7"/>
    <mergeCell ref="D5:I5"/>
    <mergeCell ref="J5:L6"/>
    <mergeCell ref="D6:F6"/>
    <mergeCell ref="G6:I6"/>
  </mergeCells>
  <pageMargins left="0.47013888888888899" right="0.196527777777778" top="3.9583333333333297E-2" bottom="3.9583333333333297E-2" header="0.511811023622047" footer="0.511811023622047"/>
  <pageSetup paperSize="9" scale="59" orientation="landscape" horizontalDpi="300" verticalDpi="300"/>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00B050"/>
  </sheetPr>
  <dimension ref="A1:M145"/>
  <sheetViews>
    <sheetView topLeftCell="A109" zoomScale="90" zoomScaleNormal="90" workbookViewId="0">
      <selection activeCell="F132" sqref="F132"/>
    </sheetView>
  </sheetViews>
  <sheetFormatPr baseColWidth="10" defaultColWidth="33.5703125" defaultRowHeight="15"/>
  <cols>
    <col min="1" max="1" width="17.42578125" style="507" customWidth="1"/>
    <col min="2" max="2" width="33.5703125" style="507"/>
    <col min="3" max="3" width="14.5703125" style="507" customWidth="1"/>
    <col min="4" max="4" width="15.42578125" style="507" customWidth="1"/>
    <col min="5" max="5" width="15.28515625" style="507" customWidth="1"/>
    <col min="6" max="16384" width="33.5703125" style="507"/>
  </cols>
  <sheetData>
    <row r="1" spans="1:13" s="20" customFormat="1" ht="92.1" customHeight="1"/>
    <row r="2" spans="1:13" ht="18.75">
      <c r="A2" s="511" t="s">
        <v>2888</v>
      </c>
      <c r="D2" s="509"/>
      <c r="E2" s="509"/>
      <c r="F2" s="509"/>
    </row>
    <row r="3" spans="1:13">
      <c r="C3" s="509"/>
      <c r="D3" s="509"/>
      <c r="E3" s="509"/>
      <c r="F3" s="509"/>
    </row>
    <row r="4" spans="1:13">
      <c r="C4" s="20"/>
      <c r="D4" s="20"/>
      <c r="E4" s="20"/>
      <c r="F4" s="509"/>
    </row>
    <row r="5" spans="1:13" ht="31.5" customHeight="1">
      <c r="A5" s="911" t="s">
        <v>2664</v>
      </c>
      <c r="B5" s="911"/>
      <c r="C5" s="516" t="s">
        <v>2665</v>
      </c>
      <c r="D5" s="516" t="s">
        <v>2666</v>
      </c>
      <c r="E5" s="606" t="s">
        <v>1422</v>
      </c>
      <c r="F5" s="509"/>
    </row>
    <row r="6" spans="1:13" ht="15" customHeight="1">
      <c r="A6" s="906" t="s">
        <v>2889</v>
      </c>
      <c r="B6" s="569" t="s">
        <v>2675</v>
      </c>
      <c r="C6" s="570">
        <v>2999</v>
      </c>
      <c r="D6" s="570">
        <v>2999</v>
      </c>
      <c r="E6" s="607">
        <v>5997</v>
      </c>
      <c r="F6" s="544"/>
      <c r="G6" s="518"/>
      <c r="H6" s="518"/>
      <c r="I6" s="518"/>
      <c r="J6" s="518"/>
      <c r="K6" s="518"/>
      <c r="L6" s="518"/>
      <c r="M6" s="518"/>
    </row>
    <row r="7" spans="1:13">
      <c r="A7" s="906"/>
      <c r="B7" s="569" t="s">
        <v>2731</v>
      </c>
      <c r="C7" s="570">
        <v>0</v>
      </c>
      <c r="D7" s="570">
        <v>0</v>
      </c>
      <c r="E7" s="607">
        <v>0</v>
      </c>
      <c r="F7" s="544"/>
      <c r="G7" s="518"/>
      <c r="H7" s="518"/>
      <c r="I7" s="518"/>
      <c r="J7" s="518"/>
      <c r="K7" s="518"/>
      <c r="L7" s="518"/>
      <c r="M7" s="518"/>
    </row>
    <row r="8" spans="1:13">
      <c r="A8" s="906"/>
      <c r="B8" s="569" t="s">
        <v>2699</v>
      </c>
      <c r="C8" s="570">
        <v>0</v>
      </c>
      <c r="D8" s="570">
        <v>0</v>
      </c>
      <c r="E8" s="607">
        <v>0</v>
      </c>
      <c r="F8" s="544"/>
      <c r="G8" s="518"/>
      <c r="H8" s="518"/>
      <c r="I8" s="518"/>
      <c r="J8" s="518"/>
      <c r="K8" s="518"/>
      <c r="L8" s="518"/>
      <c r="M8" s="518"/>
    </row>
    <row r="9" spans="1:13">
      <c r="A9" s="906"/>
      <c r="B9" s="569" t="s">
        <v>2732</v>
      </c>
      <c r="C9" s="570">
        <v>0</v>
      </c>
      <c r="D9" s="570">
        <v>0</v>
      </c>
      <c r="E9" s="607">
        <v>0</v>
      </c>
      <c r="F9" s="544"/>
      <c r="G9" s="518"/>
      <c r="H9" s="518"/>
      <c r="I9" s="518"/>
      <c r="J9" s="518"/>
      <c r="K9" s="518"/>
      <c r="L9" s="518"/>
      <c r="M9" s="518"/>
    </row>
    <row r="10" spans="1:13">
      <c r="A10" s="906"/>
      <c r="B10" s="569" t="s">
        <v>2733</v>
      </c>
      <c r="C10" s="570">
        <v>0</v>
      </c>
      <c r="D10" s="570">
        <v>0</v>
      </c>
      <c r="E10" s="607">
        <v>0</v>
      </c>
      <c r="F10" s="544"/>
      <c r="G10" s="518"/>
      <c r="H10" s="518"/>
      <c r="I10" s="518"/>
      <c r="J10" s="518"/>
      <c r="K10" s="518"/>
      <c r="L10" s="518"/>
      <c r="M10" s="518"/>
    </row>
    <row r="11" spans="1:13">
      <c r="A11" s="906"/>
      <c r="B11" s="569" t="s">
        <v>2734</v>
      </c>
      <c r="C11" s="570">
        <v>0</v>
      </c>
      <c r="D11" s="570">
        <v>0</v>
      </c>
      <c r="E11" s="607">
        <v>0</v>
      </c>
      <c r="F11" s="544"/>
      <c r="G11" s="518"/>
      <c r="H11" s="518"/>
      <c r="I11" s="518"/>
      <c r="J11" s="518"/>
      <c r="K11" s="518"/>
      <c r="L11" s="518"/>
      <c r="M11" s="518"/>
    </row>
    <row r="12" spans="1:13">
      <c r="A12" s="906"/>
      <c r="B12" s="569" t="s">
        <v>2735</v>
      </c>
      <c r="C12" s="570">
        <v>0</v>
      </c>
      <c r="D12" s="570">
        <v>0</v>
      </c>
      <c r="E12" s="607">
        <v>0</v>
      </c>
      <c r="F12" s="544"/>
      <c r="G12" s="518"/>
      <c r="H12" s="518"/>
      <c r="I12" s="518"/>
      <c r="J12" s="518"/>
      <c r="K12" s="518"/>
      <c r="L12" s="518"/>
      <c r="M12" s="518"/>
    </row>
    <row r="13" spans="1:13">
      <c r="A13" s="906"/>
      <c r="B13" s="569" t="s">
        <v>2736</v>
      </c>
      <c r="C13" s="570">
        <v>3000</v>
      </c>
      <c r="D13" s="570">
        <v>3000</v>
      </c>
      <c r="E13" s="607">
        <v>6000</v>
      </c>
      <c r="F13" s="544"/>
      <c r="G13" s="518"/>
      <c r="H13" s="518"/>
      <c r="I13" s="518"/>
      <c r="J13" s="518"/>
      <c r="K13" s="518"/>
      <c r="L13" s="518"/>
      <c r="M13" s="518"/>
    </row>
    <row r="14" spans="1:13">
      <c r="A14" s="906"/>
      <c r="B14" s="569" t="s">
        <v>2737</v>
      </c>
      <c r="C14" s="570">
        <v>0</v>
      </c>
      <c r="D14" s="570">
        <v>0</v>
      </c>
      <c r="E14" s="607">
        <v>0</v>
      </c>
      <c r="F14" s="544"/>
      <c r="G14" s="518"/>
      <c r="H14" s="518"/>
      <c r="I14" s="518"/>
      <c r="J14" s="518"/>
      <c r="K14" s="518"/>
      <c r="L14" s="518"/>
      <c r="M14" s="518"/>
    </row>
    <row r="15" spans="1:13">
      <c r="A15" s="906"/>
      <c r="B15" s="569" t="s">
        <v>2738</v>
      </c>
      <c r="C15" s="570">
        <v>0</v>
      </c>
      <c r="D15" s="570">
        <v>0</v>
      </c>
      <c r="E15" s="607">
        <v>0</v>
      </c>
      <c r="F15" s="518"/>
      <c r="G15" s="518"/>
      <c r="H15" s="518"/>
      <c r="I15" s="518"/>
      <c r="J15" s="518"/>
      <c r="K15" s="518"/>
      <c r="L15" s="518"/>
      <c r="M15" s="518"/>
    </row>
    <row r="16" spans="1:13">
      <c r="A16" s="906"/>
      <c r="B16" s="569" t="s">
        <v>2739</v>
      </c>
      <c r="C16" s="570">
        <v>0</v>
      </c>
      <c r="D16" s="570">
        <v>0</v>
      </c>
      <c r="E16" s="607">
        <v>0</v>
      </c>
      <c r="F16" s="518"/>
      <c r="G16" s="518"/>
      <c r="H16" s="518"/>
      <c r="I16" s="518"/>
      <c r="J16" s="518"/>
      <c r="K16" s="518"/>
      <c r="L16" s="518"/>
      <c r="M16" s="518"/>
    </row>
    <row r="17" spans="1:13">
      <c r="A17" s="906"/>
      <c r="B17" s="569" t="s">
        <v>2740</v>
      </c>
      <c r="C17" s="570">
        <v>0</v>
      </c>
      <c r="D17" s="570">
        <v>0</v>
      </c>
      <c r="E17" s="607">
        <v>0</v>
      </c>
      <c r="F17" s="518"/>
      <c r="G17" s="518"/>
      <c r="H17" s="518"/>
      <c r="I17" s="518"/>
      <c r="J17" s="518"/>
      <c r="K17" s="518"/>
      <c r="L17" s="518"/>
      <c r="M17" s="518"/>
    </row>
    <row r="18" spans="1:13">
      <c r="A18" s="906"/>
      <c r="B18" s="569" t="s">
        <v>2741</v>
      </c>
      <c r="C18" s="570">
        <v>0</v>
      </c>
      <c r="D18" s="570">
        <v>0</v>
      </c>
      <c r="E18" s="607">
        <v>0</v>
      </c>
      <c r="F18" s="518"/>
      <c r="G18" s="518"/>
      <c r="H18" s="518"/>
      <c r="I18" s="518"/>
      <c r="J18" s="518"/>
      <c r="K18" s="518"/>
      <c r="L18" s="518"/>
      <c r="M18" s="518"/>
    </row>
    <row r="19" spans="1:13">
      <c r="A19" s="906"/>
      <c r="B19" s="569" t="s">
        <v>2742</v>
      </c>
      <c r="C19" s="570">
        <v>0</v>
      </c>
      <c r="D19" s="570">
        <v>0</v>
      </c>
      <c r="E19" s="607">
        <v>0</v>
      </c>
      <c r="F19" s="518"/>
      <c r="G19" s="518"/>
      <c r="H19" s="518"/>
      <c r="I19" s="518"/>
      <c r="J19" s="518"/>
      <c r="K19" s="518"/>
      <c r="L19" s="518"/>
      <c r="M19" s="518"/>
    </row>
    <row r="20" spans="1:13">
      <c r="A20" s="906"/>
      <c r="B20" s="569" t="s">
        <v>2743</v>
      </c>
      <c r="C20" s="570">
        <v>0</v>
      </c>
      <c r="D20" s="570">
        <v>0</v>
      </c>
      <c r="E20" s="607">
        <v>0</v>
      </c>
      <c r="F20" s="518"/>
      <c r="G20" s="518"/>
      <c r="H20" s="518"/>
      <c r="I20" s="518"/>
      <c r="J20" s="518"/>
      <c r="K20" s="518"/>
      <c r="L20" s="518"/>
      <c r="M20" s="518"/>
    </row>
    <row r="21" spans="1:13">
      <c r="A21" s="906"/>
      <c r="B21" s="569" t="s">
        <v>2744</v>
      </c>
      <c r="C21" s="570">
        <v>0</v>
      </c>
      <c r="D21" s="570">
        <v>0</v>
      </c>
      <c r="E21" s="607">
        <v>0</v>
      </c>
      <c r="F21" s="518"/>
      <c r="G21" s="518"/>
      <c r="H21" s="518"/>
      <c r="I21" s="518"/>
      <c r="J21" s="518"/>
      <c r="K21" s="518"/>
      <c r="L21" s="518"/>
      <c r="M21" s="518"/>
    </row>
    <row r="22" spans="1:13">
      <c r="A22" s="906"/>
      <c r="B22" s="569" t="s">
        <v>2700</v>
      </c>
      <c r="C22" s="570">
        <v>0</v>
      </c>
      <c r="D22" s="570">
        <v>0</v>
      </c>
      <c r="E22" s="607">
        <v>0</v>
      </c>
      <c r="F22" s="518"/>
      <c r="G22" s="518"/>
      <c r="H22" s="518"/>
      <c r="I22" s="518"/>
      <c r="J22" s="518"/>
      <c r="K22" s="518"/>
      <c r="L22" s="518"/>
      <c r="M22" s="518"/>
    </row>
    <row r="23" spans="1:13">
      <c r="A23" s="906"/>
      <c r="B23" s="569" t="s">
        <v>2745</v>
      </c>
      <c r="C23" s="570">
        <v>0</v>
      </c>
      <c r="D23" s="570">
        <v>0</v>
      </c>
      <c r="E23" s="607">
        <v>0</v>
      </c>
      <c r="F23" s="518"/>
      <c r="G23" s="518"/>
      <c r="H23" s="518"/>
      <c r="I23" s="518"/>
      <c r="J23" s="518"/>
      <c r="K23" s="518"/>
      <c r="L23" s="518"/>
      <c r="M23" s="518"/>
    </row>
    <row r="24" spans="1:13">
      <c r="A24" s="906"/>
      <c r="B24" s="569" t="s">
        <v>2668</v>
      </c>
      <c r="C24" s="570">
        <v>0</v>
      </c>
      <c r="D24" s="570">
        <v>0</v>
      </c>
      <c r="E24" s="607">
        <v>0</v>
      </c>
      <c r="F24" s="518"/>
      <c r="G24" s="518"/>
      <c r="H24" s="518"/>
      <c r="I24" s="518"/>
      <c r="J24" s="518"/>
      <c r="K24" s="518"/>
      <c r="L24" s="518"/>
      <c r="M24" s="518"/>
    </row>
    <row r="25" spans="1:13">
      <c r="A25" s="906"/>
      <c r="B25" s="569" t="s">
        <v>2704</v>
      </c>
      <c r="C25" s="570">
        <v>0</v>
      </c>
      <c r="D25" s="570">
        <v>0</v>
      </c>
      <c r="E25" s="607">
        <v>0</v>
      </c>
      <c r="F25" s="518"/>
      <c r="G25" s="518"/>
      <c r="H25" s="518"/>
      <c r="I25" s="518"/>
      <c r="J25" s="518"/>
      <c r="K25" s="518"/>
      <c r="L25" s="518"/>
      <c r="M25" s="518"/>
    </row>
    <row r="26" spans="1:13">
      <c r="A26" s="906"/>
      <c r="B26" s="569" t="s">
        <v>2706</v>
      </c>
      <c r="C26" s="570">
        <v>0</v>
      </c>
      <c r="D26" s="570">
        <v>0</v>
      </c>
      <c r="E26" s="607">
        <v>0</v>
      </c>
      <c r="F26" s="518"/>
      <c r="G26" s="518"/>
      <c r="H26" s="518"/>
      <c r="I26" s="518"/>
      <c r="J26" s="518"/>
      <c r="K26" s="518"/>
      <c r="L26" s="518"/>
      <c r="M26" s="518"/>
    </row>
    <row r="27" spans="1:13">
      <c r="A27" s="906"/>
      <c r="B27" s="569" t="s">
        <v>2709</v>
      </c>
      <c r="C27" s="570">
        <v>0</v>
      </c>
      <c r="D27" s="570">
        <v>0</v>
      </c>
      <c r="E27" s="607">
        <v>0</v>
      </c>
      <c r="F27" s="518"/>
      <c r="G27" s="518"/>
      <c r="H27" s="518"/>
      <c r="I27" s="518"/>
      <c r="J27" s="518"/>
      <c r="K27" s="518"/>
      <c r="L27" s="518"/>
      <c r="M27" s="518"/>
    </row>
    <row r="28" spans="1:13">
      <c r="A28" s="906"/>
      <c r="B28" s="569" t="s">
        <v>2746</v>
      </c>
      <c r="C28" s="570">
        <v>0</v>
      </c>
      <c r="D28" s="570">
        <v>0</v>
      </c>
      <c r="E28" s="607">
        <v>0</v>
      </c>
      <c r="F28" s="518"/>
      <c r="G28" s="518"/>
      <c r="H28" s="518"/>
      <c r="I28" s="518"/>
      <c r="J28" s="518"/>
      <c r="K28" s="518"/>
      <c r="L28" s="518"/>
      <c r="M28" s="518"/>
    </row>
    <row r="29" spans="1:13">
      <c r="A29" s="906"/>
      <c r="B29" s="569" t="s">
        <v>2747</v>
      </c>
      <c r="C29" s="570">
        <v>15128</v>
      </c>
      <c r="D29" s="570">
        <v>15121</v>
      </c>
      <c r="E29" s="607">
        <v>30249</v>
      </c>
      <c r="F29" s="518"/>
      <c r="G29" s="518"/>
      <c r="H29" s="518"/>
      <c r="I29" s="518"/>
      <c r="J29" s="518"/>
      <c r="K29" s="518"/>
      <c r="L29" s="518"/>
      <c r="M29" s="518"/>
    </row>
    <row r="30" spans="1:13">
      <c r="A30" s="906"/>
      <c r="B30" s="569" t="s">
        <v>2669</v>
      </c>
      <c r="C30" s="570">
        <v>0</v>
      </c>
      <c r="D30" s="570">
        <v>0</v>
      </c>
      <c r="E30" s="607">
        <v>0</v>
      </c>
      <c r="F30" s="518"/>
      <c r="G30" s="518"/>
      <c r="H30" s="518"/>
      <c r="I30" s="518"/>
      <c r="J30" s="518"/>
      <c r="K30" s="518"/>
      <c r="L30" s="518"/>
      <c r="M30" s="518"/>
    </row>
    <row r="31" spans="1:13" ht="24">
      <c r="A31" s="906"/>
      <c r="B31" s="569" t="s">
        <v>2748</v>
      </c>
      <c r="C31" s="570">
        <v>0</v>
      </c>
      <c r="D31" s="570">
        <v>0</v>
      </c>
      <c r="E31" s="607">
        <v>0</v>
      </c>
      <c r="F31" s="518"/>
      <c r="G31" s="518"/>
      <c r="H31" s="518"/>
      <c r="I31" s="518"/>
      <c r="J31" s="518"/>
      <c r="K31" s="518"/>
      <c r="L31" s="518"/>
      <c r="M31" s="518"/>
    </row>
    <row r="32" spans="1:13">
      <c r="A32" s="906"/>
      <c r="B32" s="569" t="s">
        <v>2749</v>
      </c>
      <c r="C32" s="570">
        <v>0</v>
      </c>
      <c r="D32" s="570">
        <v>0</v>
      </c>
      <c r="E32" s="607">
        <v>0</v>
      </c>
      <c r="F32" s="518"/>
      <c r="G32" s="518"/>
      <c r="H32" s="518"/>
      <c r="I32" s="518"/>
      <c r="J32" s="518"/>
      <c r="K32" s="518"/>
      <c r="L32" s="518"/>
      <c r="M32" s="518"/>
    </row>
    <row r="33" spans="1:13">
      <c r="A33" s="906"/>
      <c r="B33" s="569" t="s">
        <v>2750</v>
      </c>
      <c r="C33" s="570">
        <v>0</v>
      </c>
      <c r="D33" s="570">
        <v>0</v>
      </c>
      <c r="E33" s="607">
        <v>0</v>
      </c>
      <c r="F33" s="518"/>
      <c r="G33" s="518"/>
      <c r="H33" s="518"/>
      <c r="I33" s="518"/>
      <c r="J33" s="518"/>
      <c r="K33" s="518"/>
      <c r="L33" s="518"/>
      <c r="M33" s="518"/>
    </row>
    <row r="34" spans="1:13">
      <c r="A34" s="906"/>
      <c r="B34" s="569" t="s">
        <v>2670</v>
      </c>
      <c r="C34" s="570">
        <v>0</v>
      </c>
      <c r="D34" s="570">
        <v>0</v>
      </c>
      <c r="E34" s="607">
        <v>0</v>
      </c>
      <c r="F34" s="518"/>
      <c r="G34" s="518"/>
      <c r="H34" s="518"/>
      <c r="I34" s="518"/>
      <c r="J34" s="518"/>
      <c r="K34" s="518"/>
      <c r="L34" s="518"/>
      <c r="M34" s="518"/>
    </row>
    <row r="35" spans="1:13">
      <c r="A35" s="906"/>
      <c r="B35" s="569" t="s">
        <v>2671</v>
      </c>
      <c r="C35" s="570">
        <v>0</v>
      </c>
      <c r="D35" s="570">
        <v>0</v>
      </c>
      <c r="E35" s="607">
        <v>0</v>
      </c>
      <c r="F35" s="518"/>
      <c r="G35" s="518"/>
      <c r="H35" s="518"/>
      <c r="I35" s="518"/>
      <c r="J35" s="518"/>
      <c r="K35" s="518"/>
      <c r="L35" s="518"/>
      <c r="M35" s="518"/>
    </row>
    <row r="36" spans="1:13">
      <c r="A36" s="906"/>
      <c r="B36" s="608"/>
      <c r="C36" s="571">
        <v>21126</v>
      </c>
      <c r="D36" s="571">
        <v>21119</v>
      </c>
      <c r="E36" s="571">
        <v>42245</v>
      </c>
      <c r="F36" s="518"/>
      <c r="G36" s="518"/>
      <c r="H36" s="518"/>
      <c r="I36" s="518"/>
      <c r="J36" s="518"/>
      <c r="K36" s="518"/>
      <c r="L36" s="518"/>
      <c r="M36" s="518"/>
    </row>
    <row r="37" spans="1:13" ht="15" customHeight="1">
      <c r="A37" s="906" t="s">
        <v>2890</v>
      </c>
      <c r="B37" s="569" t="s">
        <v>2675</v>
      </c>
      <c r="C37" s="570">
        <v>0</v>
      </c>
      <c r="D37" s="570">
        <v>0</v>
      </c>
      <c r="E37" s="607">
        <v>0</v>
      </c>
      <c r="F37" s="518"/>
      <c r="G37" s="518"/>
      <c r="H37" s="518"/>
      <c r="I37" s="518"/>
      <c r="J37" s="518"/>
      <c r="K37" s="518"/>
      <c r="L37" s="518"/>
      <c r="M37" s="518"/>
    </row>
    <row r="38" spans="1:13">
      <c r="A38" s="906"/>
      <c r="B38" s="569" t="s">
        <v>2676</v>
      </c>
      <c r="C38" s="570">
        <v>0</v>
      </c>
      <c r="D38" s="570">
        <v>0</v>
      </c>
      <c r="E38" s="607">
        <v>0</v>
      </c>
      <c r="F38" s="518"/>
      <c r="G38" s="518"/>
      <c r="H38" s="518"/>
      <c r="I38" s="518"/>
      <c r="J38" s="518"/>
      <c r="K38" s="518"/>
      <c r="L38" s="518"/>
      <c r="M38" s="518"/>
    </row>
    <row r="39" spans="1:13">
      <c r="A39" s="906"/>
      <c r="B39" s="569" t="s">
        <v>2677</v>
      </c>
      <c r="C39" s="570">
        <v>0</v>
      </c>
      <c r="D39" s="570">
        <v>0</v>
      </c>
      <c r="E39" s="607">
        <v>0</v>
      </c>
      <c r="F39" s="518"/>
      <c r="G39" s="518"/>
      <c r="H39" s="518"/>
      <c r="I39" s="518"/>
      <c r="J39" s="518"/>
      <c r="K39" s="518"/>
      <c r="L39" s="518"/>
      <c r="M39" s="518"/>
    </row>
    <row r="40" spans="1:13">
      <c r="A40" s="906"/>
      <c r="B40" s="569" t="s">
        <v>2678</v>
      </c>
      <c r="C40" s="570">
        <v>0</v>
      </c>
      <c r="D40" s="570">
        <v>0</v>
      </c>
      <c r="E40" s="607">
        <v>0</v>
      </c>
      <c r="F40" s="518"/>
      <c r="G40" s="518"/>
      <c r="H40" s="518"/>
      <c r="I40" s="518"/>
      <c r="J40" s="518"/>
      <c r="K40" s="518"/>
      <c r="L40" s="518"/>
      <c r="M40" s="518"/>
    </row>
    <row r="41" spans="1:13">
      <c r="A41" s="906"/>
      <c r="B41" s="569" t="s">
        <v>2679</v>
      </c>
      <c r="C41" s="570">
        <v>0</v>
      </c>
      <c r="D41" s="570">
        <v>0</v>
      </c>
      <c r="E41" s="607">
        <v>0</v>
      </c>
      <c r="F41" s="518"/>
      <c r="G41" s="518"/>
      <c r="H41" s="518"/>
      <c r="I41" s="518"/>
      <c r="J41" s="518"/>
      <c r="K41" s="518"/>
      <c r="L41" s="518"/>
      <c r="M41" s="518"/>
    </row>
    <row r="42" spans="1:13">
      <c r="A42" s="906"/>
      <c r="B42" s="569" t="s">
        <v>2680</v>
      </c>
      <c r="C42" s="570">
        <v>0</v>
      </c>
      <c r="D42" s="570">
        <v>0</v>
      </c>
      <c r="E42" s="607">
        <v>0</v>
      </c>
      <c r="F42" s="518"/>
      <c r="G42" s="518"/>
      <c r="H42" s="518"/>
      <c r="I42" s="518"/>
      <c r="J42" s="518"/>
      <c r="K42" s="518"/>
      <c r="L42" s="518"/>
      <c r="M42" s="518"/>
    </row>
    <row r="43" spans="1:13">
      <c r="A43" s="906"/>
      <c r="B43" s="569" t="s">
        <v>2751</v>
      </c>
      <c r="C43" s="570">
        <v>0</v>
      </c>
      <c r="D43" s="570">
        <v>0</v>
      </c>
      <c r="E43" s="607">
        <v>0</v>
      </c>
      <c r="F43" s="518"/>
      <c r="G43" s="518"/>
      <c r="H43" s="518"/>
      <c r="I43" s="518"/>
      <c r="J43" s="518"/>
      <c r="K43" s="518"/>
      <c r="L43" s="518"/>
      <c r="M43" s="518"/>
    </row>
    <row r="44" spans="1:13">
      <c r="A44" s="906"/>
      <c r="B44" s="569" t="s">
        <v>2681</v>
      </c>
      <c r="C44" s="570">
        <v>0</v>
      </c>
      <c r="D44" s="570">
        <v>0</v>
      </c>
      <c r="E44" s="607">
        <v>0</v>
      </c>
      <c r="F44" s="518"/>
      <c r="G44" s="518"/>
      <c r="H44" s="518"/>
      <c r="I44" s="518"/>
      <c r="J44" s="518"/>
      <c r="K44" s="518"/>
      <c r="L44" s="518"/>
      <c r="M44" s="518"/>
    </row>
    <row r="45" spans="1:13">
      <c r="A45" s="906"/>
      <c r="B45" s="569" t="s">
        <v>2682</v>
      </c>
      <c r="C45" s="570">
        <v>0</v>
      </c>
      <c r="D45" s="570">
        <v>0</v>
      </c>
      <c r="E45" s="607">
        <v>0</v>
      </c>
      <c r="F45" s="518"/>
      <c r="G45" s="518"/>
      <c r="H45" s="518"/>
      <c r="I45" s="518"/>
      <c r="J45" s="518"/>
      <c r="K45" s="518"/>
      <c r="L45" s="518"/>
      <c r="M45" s="518"/>
    </row>
    <row r="46" spans="1:13">
      <c r="A46" s="906"/>
      <c r="B46" s="569" t="s">
        <v>2683</v>
      </c>
      <c r="C46" s="570">
        <v>0</v>
      </c>
      <c r="D46" s="570">
        <v>0</v>
      </c>
      <c r="E46" s="607">
        <v>0</v>
      </c>
      <c r="F46" s="518"/>
      <c r="G46" s="518"/>
      <c r="H46" s="518"/>
      <c r="I46" s="518"/>
      <c r="J46" s="518"/>
      <c r="K46" s="518"/>
      <c r="L46" s="518"/>
      <c r="M46" s="518"/>
    </row>
    <row r="47" spans="1:13">
      <c r="A47" s="906"/>
      <c r="B47" s="569" t="s">
        <v>2684</v>
      </c>
      <c r="C47" s="570">
        <v>0</v>
      </c>
      <c r="D47" s="570">
        <v>0</v>
      </c>
      <c r="E47" s="607">
        <v>0</v>
      </c>
      <c r="F47" s="518"/>
      <c r="G47" s="518"/>
      <c r="H47" s="518"/>
      <c r="I47" s="518"/>
      <c r="J47" s="518"/>
      <c r="K47" s="518"/>
      <c r="L47" s="518"/>
      <c r="M47" s="518"/>
    </row>
    <row r="48" spans="1:13">
      <c r="A48" s="906"/>
      <c r="B48" s="569" t="s">
        <v>2673</v>
      </c>
      <c r="C48" s="570">
        <v>0</v>
      </c>
      <c r="D48" s="570">
        <v>0</v>
      </c>
      <c r="E48" s="607">
        <v>0</v>
      </c>
      <c r="F48" s="518"/>
      <c r="G48" s="518"/>
      <c r="H48" s="518"/>
      <c r="I48" s="518"/>
      <c r="J48" s="518"/>
      <c r="K48" s="518"/>
      <c r="L48" s="518"/>
      <c r="M48" s="518"/>
    </row>
    <row r="49" spans="1:13">
      <c r="A49" s="906"/>
      <c r="B49" s="569" t="s">
        <v>2668</v>
      </c>
      <c r="C49" s="570">
        <v>0</v>
      </c>
      <c r="D49" s="570">
        <v>0</v>
      </c>
      <c r="E49" s="607">
        <v>0</v>
      </c>
      <c r="F49" s="518"/>
      <c r="G49" s="518"/>
      <c r="H49" s="518"/>
      <c r="I49" s="518"/>
      <c r="J49" s="518"/>
      <c r="K49" s="518"/>
      <c r="L49" s="518"/>
      <c r="M49" s="518"/>
    </row>
    <row r="50" spans="1:13">
      <c r="A50" s="906"/>
      <c r="B50" s="569" t="s">
        <v>2685</v>
      </c>
      <c r="C50" s="570">
        <v>0</v>
      </c>
      <c r="D50" s="570">
        <v>0</v>
      </c>
      <c r="E50" s="607">
        <v>0</v>
      </c>
      <c r="F50" s="518"/>
      <c r="G50" s="518"/>
      <c r="H50" s="518"/>
      <c r="I50" s="518"/>
      <c r="J50" s="518"/>
      <c r="K50" s="518"/>
      <c r="L50" s="518"/>
      <c r="M50" s="518"/>
    </row>
    <row r="51" spans="1:13">
      <c r="A51" s="906"/>
      <c r="B51" s="569" t="s">
        <v>2686</v>
      </c>
      <c r="C51" s="570">
        <v>0</v>
      </c>
      <c r="D51" s="570">
        <v>0</v>
      </c>
      <c r="E51" s="607">
        <v>0</v>
      </c>
      <c r="F51" s="518"/>
      <c r="G51" s="518"/>
      <c r="H51" s="518"/>
      <c r="I51" s="518"/>
      <c r="J51" s="518"/>
      <c r="K51" s="518"/>
      <c r="L51" s="518"/>
      <c r="M51" s="518"/>
    </row>
    <row r="52" spans="1:13">
      <c r="A52" s="906"/>
      <c r="B52" s="569" t="s">
        <v>2687</v>
      </c>
      <c r="C52" s="570">
        <v>0</v>
      </c>
      <c r="D52" s="570">
        <v>0</v>
      </c>
      <c r="E52" s="607">
        <v>0</v>
      </c>
      <c r="F52" s="518"/>
      <c r="G52" s="518"/>
      <c r="H52" s="518"/>
      <c r="I52" s="518"/>
      <c r="J52" s="518"/>
      <c r="K52" s="518"/>
      <c r="L52" s="518"/>
      <c r="M52" s="518"/>
    </row>
    <row r="53" spans="1:13" ht="24">
      <c r="A53" s="906"/>
      <c r="B53" s="569" t="s">
        <v>2713</v>
      </c>
      <c r="C53" s="570">
        <v>0</v>
      </c>
      <c r="D53" s="570">
        <v>0</v>
      </c>
      <c r="E53" s="607">
        <v>0</v>
      </c>
      <c r="F53" s="518"/>
      <c r="G53" s="518"/>
      <c r="H53" s="518"/>
      <c r="I53" s="518"/>
      <c r="J53" s="518"/>
      <c r="K53" s="518"/>
      <c r="L53" s="518"/>
      <c r="M53" s="518"/>
    </row>
    <row r="54" spans="1:13">
      <c r="A54" s="906"/>
      <c r="B54" s="569" t="s">
        <v>2688</v>
      </c>
      <c r="C54" s="570">
        <v>0</v>
      </c>
      <c r="D54" s="570">
        <v>0</v>
      </c>
      <c r="E54" s="607">
        <v>0</v>
      </c>
      <c r="F54" s="518"/>
      <c r="G54" s="518"/>
      <c r="H54" s="518"/>
      <c r="I54" s="518"/>
      <c r="J54" s="518"/>
      <c r="K54" s="518"/>
      <c r="L54" s="518"/>
      <c r="M54" s="518"/>
    </row>
    <row r="55" spans="1:13">
      <c r="A55" s="906"/>
      <c r="B55" s="569" t="s">
        <v>2689</v>
      </c>
      <c r="C55" s="570">
        <v>0</v>
      </c>
      <c r="D55" s="570">
        <v>0</v>
      </c>
      <c r="E55" s="607">
        <v>0</v>
      </c>
      <c r="F55" s="518"/>
      <c r="G55" s="518"/>
      <c r="H55" s="518"/>
      <c r="I55" s="518"/>
      <c r="J55" s="518"/>
      <c r="K55" s="518"/>
      <c r="L55" s="518"/>
      <c r="M55" s="518"/>
    </row>
    <row r="56" spans="1:13">
      <c r="A56" s="906"/>
      <c r="B56" s="569" t="s">
        <v>2690</v>
      </c>
      <c r="C56" s="570">
        <v>0</v>
      </c>
      <c r="D56" s="570">
        <v>0</v>
      </c>
      <c r="E56" s="607">
        <v>0</v>
      </c>
      <c r="F56" s="518"/>
      <c r="G56" s="518"/>
      <c r="H56" s="518"/>
      <c r="I56" s="518"/>
      <c r="J56" s="518"/>
      <c r="K56" s="518"/>
      <c r="L56" s="518"/>
      <c r="M56" s="518"/>
    </row>
    <row r="57" spans="1:13">
      <c r="A57" s="906"/>
      <c r="B57" s="569" t="s">
        <v>2691</v>
      </c>
      <c r="C57" s="570">
        <v>0</v>
      </c>
      <c r="D57" s="570">
        <v>0</v>
      </c>
      <c r="E57" s="607">
        <v>0</v>
      </c>
      <c r="F57" s="518"/>
      <c r="G57" s="518"/>
      <c r="H57" s="518"/>
      <c r="I57" s="518"/>
      <c r="J57" s="518"/>
      <c r="K57" s="518"/>
      <c r="L57" s="518"/>
      <c r="M57" s="518"/>
    </row>
    <row r="58" spans="1:13">
      <c r="A58" s="906"/>
      <c r="B58" s="569" t="s">
        <v>2692</v>
      </c>
      <c r="C58" s="570">
        <v>0</v>
      </c>
      <c r="D58" s="570">
        <v>0</v>
      </c>
      <c r="E58" s="607">
        <v>0</v>
      </c>
      <c r="F58" s="518"/>
      <c r="G58" s="518"/>
      <c r="H58" s="518"/>
      <c r="I58" s="518"/>
      <c r="J58" s="518"/>
      <c r="K58" s="518"/>
      <c r="L58" s="518"/>
      <c r="M58" s="518"/>
    </row>
    <row r="59" spans="1:13">
      <c r="A59" s="906"/>
      <c r="B59" s="569" t="s">
        <v>2693</v>
      </c>
      <c r="C59" s="570">
        <v>0</v>
      </c>
      <c r="D59" s="570">
        <v>0</v>
      </c>
      <c r="E59" s="607">
        <v>0</v>
      </c>
      <c r="F59" s="518"/>
      <c r="G59" s="518"/>
      <c r="H59" s="518"/>
      <c r="I59" s="518"/>
      <c r="J59" s="518"/>
      <c r="K59" s="518"/>
      <c r="L59" s="518"/>
      <c r="M59" s="518"/>
    </row>
    <row r="60" spans="1:13">
      <c r="A60" s="906"/>
      <c r="B60" s="569" t="s">
        <v>2694</v>
      </c>
      <c r="C60" s="570">
        <v>0</v>
      </c>
      <c r="D60" s="570">
        <v>0</v>
      </c>
      <c r="E60" s="607">
        <v>0</v>
      </c>
      <c r="F60" s="518"/>
      <c r="G60" s="518"/>
      <c r="H60" s="518"/>
      <c r="I60" s="518"/>
      <c r="J60" s="518"/>
      <c r="K60" s="518"/>
      <c r="L60" s="518"/>
      <c r="M60" s="518"/>
    </row>
    <row r="61" spans="1:13">
      <c r="A61" s="906"/>
      <c r="B61" s="569" t="s">
        <v>2671</v>
      </c>
      <c r="C61" s="570">
        <v>0</v>
      </c>
      <c r="D61" s="570">
        <v>0</v>
      </c>
      <c r="E61" s="607">
        <v>0</v>
      </c>
      <c r="F61" s="518"/>
      <c r="G61" s="518"/>
      <c r="H61" s="518"/>
      <c r="I61" s="518"/>
      <c r="J61" s="518"/>
      <c r="K61" s="518"/>
      <c r="L61" s="518"/>
      <c r="M61" s="518"/>
    </row>
    <row r="62" spans="1:13">
      <c r="A62" s="906"/>
      <c r="B62" s="608"/>
      <c r="C62" s="571">
        <v>0</v>
      </c>
      <c r="D62" s="571">
        <v>0</v>
      </c>
      <c r="E62" s="571">
        <v>0</v>
      </c>
      <c r="F62" s="518"/>
      <c r="G62" s="518"/>
      <c r="H62" s="518"/>
      <c r="I62" s="518"/>
      <c r="J62" s="518"/>
      <c r="K62" s="518"/>
      <c r="L62" s="518"/>
      <c r="M62" s="518"/>
    </row>
    <row r="63" spans="1:13" ht="15" customHeight="1">
      <c r="A63" s="906" t="s">
        <v>2891</v>
      </c>
      <c r="B63" s="569" t="s">
        <v>2696</v>
      </c>
      <c r="C63" s="570">
        <v>0</v>
      </c>
      <c r="D63" s="570">
        <v>0</v>
      </c>
      <c r="E63" s="607">
        <v>0</v>
      </c>
      <c r="F63" s="518"/>
      <c r="G63" s="518"/>
      <c r="H63" s="518"/>
      <c r="I63" s="518"/>
      <c r="J63" s="518"/>
      <c r="K63" s="518"/>
      <c r="L63" s="518"/>
      <c r="M63" s="518"/>
    </row>
    <row r="64" spans="1:13">
      <c r="A64" s="906"/>
      <c r="B64" s="569" t="s">
        <v>2675</v>
      </c>
      <c r="C64" s="570">
        <v>0</v>
      </c>
      <c r="D64" s="570">
        <v>0</v>
      </c>
      <c r="E64" s="607">
        <v>0</v>
      </c>
      <c r="F64" s="518"/>
      <c r="G64" s="518"/>
      <c r="H64" s="518"/>
      <c r="I64" s="518"/>
      <c r="J64" s="518"/>
      <c r="K64" s="518"/>
      <c r="L64" s="518"/>
      <c r="M64" s="518"/>
    </row>
    <row r="65" spans="1:13">
      <c r="A65" s="906"/>
      <c r="B65" s="569" t="s">
        <v>2697</v>
      </c>
      <c r="C65" s="570">
        <v>0</v>
      </c>
      <c r="D65" s="570">
        <v>0</v>
      </c>
      <c r="E65" s="607">
        <v>0</v>
      </c>
      <c r="F65" s="518"/>
      <c r="G65" s="518"/>
      <c r="H65" s="518"/>
      <c r="I65" s="518"/>
      <c r="J65" s="518"/>
      <c r="K65" s="518"/>
      <c r="L65" s="518"/>
      <c r="M65" s="518"/>
    </row>
    <row r="66" spans="1:13">
      <c r="A66" s="906"/>
      <c r="B66" s="569" t="s">
        <v>2698</v>
      </c>
      <c r="C66" s="570">
        <v>0</v>
      </c>
      <c r="D66" s="570">
        <v>0</v>
      </c>
      <c r="E66" s="607">
        <v>0</v>
      </c>
      <c r="F66" s="518"/>
      <c r="G66" s="518"/>
      <c r="H66" s="518"/>
      <c r="I66" s="518"/>
      <c r="J66" s="518"/>
      <c r="K66" s="518"/>
      <c r="L66" s="518"/>
      <c r="M66" s="518"/>
    </row>
    <row r="67" spans="1:13">
      <c r="A67" s="906"/>
      <c r="B67" s="569" t="s">
        <v>2699</v>
      </c>
      <c r="C67" s="570">
        <v>0</v>
      </c>
      <c r="D67" s="570">
        <v>0</v>
      </c>
      <c r="E67" s="607">
        <v>0</v>
      </c>
      <c r="F67" s="518"/>
      <c r="G67" s="518"/>
      <c r="H67" s="518"/>
      <c r="I67" s="518"/>
      <c r="J67" s="518"/>
      <c r="K67" s="518"/>
      <c r="L67" s="518"/>
      <c r="M67" s="518"/>
    </row>
    <row r="68" spans="1:13">
      <c r="A68" s="906"/>
      <c r="B68" s="569" t="s">
        <v>2732</v>
      </c>
      <c r="C68" s="570">
        <v>0</v>
      </c>
      <c r="D68" s="570">
        <v>0</v>
      </c>
      <c r="E68" s="607">
        <v>0</v>
      </c>
      <c r="F68" s="518"/>
      <c r="G68" s="518"/>
      <c r="H68" s="518"/>
      <c r="I68" s="518"/>
      <c r="J68" s="518"/>
      <c r="K68" s="518"/>
      <c r="L68" s="518"/>
      <c r="M68" s="518"/>
    </row>
    <row r="69" spans="1:13">
      <c r="A69" s="906"/>
      <c r="B69" s="569" t="s">
        <v>2809</v>
      </c>
      <c r="C69" s="570">
        <v>0</v>
      </c>
      <c r="D69" s="570">
        <v>0</v>
      </c>
      <c r="E69" s="607">
        <v>0</v>
      </c>
      <c r="F69" s="518"/>
      <c r="G69" s="518"/>
      <c r="H69" s="518"/>
      <c r="I69" s="518"/>
      <c r="J69" s="518"/>
      <c r="K69" s="518"/>
      <c r="L69" s="518"/>
      <c r="M69" s="518"/>
    </row>
    <row r="70" spans="1:13">
      <c r="A70" s="906"/>
      <c r="B70" s="569" t="s">
        <v>2735</v>
      </c>
      <c r="C70" s="570">
        <v>0</v>
      </c>
      <c r="D70" s="570">
        <v>0</v>
      </c>
      <c r="E70" s="607">
        <v>0</v>
      </c>
      <c r="F70" s="518"/>
      <c r="G70" s="518"/>
      <c r="H70" s="518"/>
      <c r="I70" s="518"/>
      <c r="J70" s="518"/>
      <c r="K70" s="518"/>
      <c r="L70" s="518"/>
      <c r="M70" s="518"/>
    </row>
    <row r="71" spans="1:13">
      <c r="A71" s="906"/>
      <c r="B71" s="569" t="s">
        <v>2736</v>
      </c>
      <c r="C71" s="570">
        <v>0</v>
      </c>
      <c r="D71" s="570">
        <v>0</v>
      </c>
      <c r="E71" s="607">
        <v>0</v>
      </c>
      <c r="F71" s="518"/>
      <c r="G71" s="518"/>
      <c r="H71" s="518"/>
      <c r="I71" s="518"/>
      <c r="J71" s="518"/>
      <c r="K71" s="518"/>
      <c r="L71" s="518"/>
      <c r="M71" s="518"/>
    </row>
    <row r="72" spans="1:13">
      <c r="A72" s="906"/>
      <c r="B72" s="569" t="s">
        <v>2677</v>
      </c>
      <c r="C72" s="570">
        <v>0</v>
      </c>
      <c r="D72" s="570">
        <v>0</v>
      </c>
      <c r="E72" s="607">
        <v>0</v>
      </c>
      <c r="F72" s="518"/>
      <c r="G72" s="518"/>
      <c r="H72" s="518"/>
      <c r="I72" s="518"/>
      <c r="J72" s="518"/>
      <c r="K72" s="518"/>
      <c r="L72" s="518"/>
      <c r="M72" s="518"/>
    </row>
    <row r="73" spans="1:13">
      <c r="A73" s="906"/>
      <c r="B73" s="569" t="s">
        <v>2679</v>
      </c>
      <c r="C73" s="570">
        <v>0</v>
      </c>
      <c r="D73" s="570">
        <v>0</v>
      </c>
      <c r="E73" s="607">
        <v>0</v>
      </c>
      <c r="F73" s="518"/>
      <c r="G73" s="518"/>
      <c r="H73" s="518"/>
      <c r="I73" s="518"/>
      <c r="J73" s="518"/>
      <c r="K73" s="518"/>
      <c r="L73" s="518"/>
      <c r="M73" s="518"/>
    </row>
    <row r="74" spans="1:13">
      <c r="A74" s="906"/>
      <c r="B74" s="569" t="s">
        <v>2680</v>
      </c>
      <c r="C74" s="570">
        <v>0</v>
      </c>
      <c r="D74" s="570">
        <v>0</v>
      </c>
      <c r="E74" s="607">
        <v>0</v>
      </c>
      <c r="F74" s="518"/>
      <c r="G74" s="518"/>
      <c r="H74" s="518"/>
      <c r="I74" s="518"/>
      <c r="J74" s="518"/>
      <c r="K74" s="518"/>
      <c r="L74" s="518"/>
      <c r="M74" s="518"/>
    </row>
    <row r="75" spans="1:13" ht="15" customHeight="1">
      <c r="A75" s="906"/>
      <c r="B75" s="569" t="s">
        <v>2682</v>
      </c>
      <c r="C75" s="570">
        <v>0</v>
      </c>
      <c r="D75" s="570">
        <v>0</v>
      </c>
      <c r="E75" s="607">
        <v>0</v>
      </c>
      <c r="F75" s="518"/>
      <c r="G75" s="518"/>
      <c r="H75" s="518"/>
      <c r="I75" s="518"/>
      <c r="J75" s="518"/>
      <c r="K75" s="518"/>
      <c r="L75" s="518"/>
      <c r="M75" s="518"/>
    </row>
    <row r="76" spans="1:13">
      <c r="A76" s="906"/>
      <c r="B76" s="587" t="s">
        <v>2683</v>
      </c>
      <c r="C76" s="588">
        <v>0</v>
      </c>
      <c r="D76" s="588">
        <v>0</v>
      </c>
      <c r="E76" s="609">
        <v>0</v>
      </c>
      <c r="F76" s="518"/>
      <c r="G76" s="518"/>
      <c r="H76" s="518"/>
      <c r="I76" s="518"/>
      <c r="J76" s="518"/>
      <c r="K76" s="518"/>
      <c r="L76" s="518"/>
      <c r="M76" s="518"/>
    </row>
    <row r="77" spans="1:13">
      <c r="A77" s="906"/>
      <c r="B77" s="587" t="s">
        <v>2739</v>
      </c>
      <c r="C77" s="588">
        <v>0</v>
      </c>
      <c r="D77" s="588">
        <v>0</v>
      </c>
      <c r="E77" s="609">
        <v>0</v>
      </c>
      <c r="F77" s="518"/>
      <c r="G77" s="518"/>
      <c r="H77" s="518"/>
      <c r="I77" s="518"/>
      <c r="J77" s="518"/>
      <c r="K77" s="518"/>
      <c r="L77" s="518"/>
      <c r="M77" s="518"/>
    </row>
    <row r="78" spans="1:13">
      <c r="A78" s="906"/>
      <c r="B78" s="587" t="s">
        <v>2740</v>
      </c>
      <c r="C78" s="588">
        <v>0</v>
      </c>
      <c r="D78" s="588">
        <v>0</v>
      </c>
      <c r="E78" s="609">
        <v>0</v>
      </c>
      <c r="F78" s="518"/>
      <c r="G78" s="518"/>
      <c r="H78" s="518"/>
      <c r="I78" s="518"/>
      <c r="J78" s="518"/>
      <c r="K78" s="518"/>
      <c r="L78" s="518"/>
      <c r="M78" s="518"/>
    </row>
    <row r="79" spans="1:13">
      <c r="A79" s="906"/>
      <c r="B79" s="587" t="s">
        <v>2741</v>
      </c>
      <c r="C79" s="588">
        <v>0</v>
      </c>
      <c r="D79" s="588">
        <v>0</v>
      </c>
      <c r="E79" s="609">
        <v>0</v>
      </c>
      <c r="F79" s="518"/>
      <c r="G79" s="518"/>
      <c r="H79" s="518"/>
      <c r="I79" s="518"/>
      <c r="J79" s="518"/>
      <c r="K79" s="518"/>
      <c r="L79" s="518"/>
      <c r="M79" s="518"/>
    </row>
    <row r="80" spans="1:13">
      <c r="A80" s="906"/>
      <c r="B80" s="587" t="s">
        <v>2742</v>
      </c>
      <c r="C80" s="588">
        <v>0</v>
      </c>
      <c r="D80" s="588">
        <v>0</v>
      </c>
      <c r="E80" s="609">
        <v>0</v>
      </c>
      <c r="F80" s="518"/>
      <c r="G80" s="518"/>
      <c r="H80" s="518"/>
      <c r="I80" s="518"/>
      <c r="J80" s="518"/>
      <c r="K80" s="518"/>
      <c r="L80" s="518"/>
      <c r="M80" s="518"/>
    </row>
    <row r="81" spans="1:13">
      <c r="A81" s="906"/>
      <c r="B81" s="587" t="s">
        <v>2743</v>
      </c>
      <c r="C81" s="588">
        <v>0</v>
      </c>
      <c r="D81" s="588">
        <v>0</v>
      </c>
      <c r="E81" s="609">
        <v>0</v>
      </c>
      <c r="F81" s="518"/>
      <c r="G81" s="518"/>
      <c r="H81" s="518"/>
      <c r="I81" s="518"/>
      <c r="J81" s="518"/>
      <c r="K81" s="518"/>
      <c r="L81" s="518"/>
      <c r="M81" s="518"/>
    </row>
    <row r="82" spans="1:13">
      <c r="A82" s="906"/>
      <c r="B82" s="587" t="s">
        <v>2744</v>
      </c>
      <c r="C82" s="588">
        <v>0</v>
      </c>
      <c r="D82" s="588">
        <v>0</v>
      </c>
      <c r="E82" s="609">
        <v>0</v>
      </c>
      <c r="F82" s="518"/>
      <c r="G82" s="518"/>
      <c r="H82" s="518"/>
      <c r="I82" s="518"/>
      <c r="J82" s="518"/>
      <c r="K82" s="518"/>
      <c r="L82" s="518"/>
      <c r="M82" s="518"/>
    </row>
    <row r="83" spans="1:13">
      <c r="A83" s="906"/>
      <c r="B83" s="587" t="s">
        <v>2700</v>
      </c>
      <c r="C83" s="588">
        <v>0</v>
      </c>
      <c r="D83" s="588">
        <v>0</v>
      </c>
      <c r="E83" s="609">
        <v>0</v>
      </c>
      <c r="F83" s="518"/>
      <c r="G83" s="518"/>
      <c r="H83" s="518"/>
      <c r="I83" s="518"/>
      <c r="J83" s="518"/>
      <c r="K83" s="518"/>
      <c r="L83" s="518"/>
      <c r="M83" s="518"/>
    </row>
    <row r="84" spans="1:13">
      <c r="A84" s="906"/>
      <c r="B84" s="587" t="s">
        <v>2745</v>
      </c>
      <c r="C84" s="588">
        <v>0</v>
      </c>
      <c r="D84" s="588">
        <v>0</v>
      </c>
      <c r="E84" s="609">
        <v>0</v>
      </c>
      <c r="F84" s="518"/>
      <c r="G84" s="518"/>
      <c r="H84" s="518"/>
      <c r="I84" s="518"/>
      <c r="J84" s="518"/>
      <c r="K84" s="518"/>
      <c r="L84" s="518"/>
      <c r="M84" s="518"/>
    </row>
    <row r="85" spans="1:13">
      <c r="A85" s="906"/>
      <c r="B85" s="587" t="s">
        <v>2684</v>
      </c>
      <c r="C85" s="588">
        <v>0</v>
      </c>
      <c r="D85" s="588">
        <v>0</v>
      </c>
      <c r="E85" s="609">
        <v>0</v>
      </c>
      <c r="F85" s="518"/>
      <c r="G85" s="518"/>
      <c r="H85" s="518"/>
      <c r="I85" s="518"/>
      <c r="J85" s="518"/>
      <c r="K85" s="518"/>
      <c r="L85" s="518"/>
      <c r="M85" s="518"/>
    </row>
    <row r="86" spans="1:13">
      <c r="A86" s="906"/>
      <c r="B86" s="587" t="s">
        <v>2673</v>
      </c>
      <c r="C86" s="588">
        <v>0</v>
      </c>
      <c r="D86" s="588">
        <v>0</v>
      </c>
      <c r="E86" s="609">
        <v>0</v>
      </c>
      <c r="F86" s="518"/>
      <c r="G86" s="518"/>
      <c r="H86" s="518"/>
      <c r="I86" s="518"/>
      <c r="J86" s="518"/>
      <c r="K86" s="518"/>
      <c r="L86" s="518"/>
      <c r="M86" s="518"/>
    </row>
    <row r="87" spans="1:13">
      <c r="A87" s="906"/>
      <c r="B87" s="587" t="s">
        <v>2701</v>
      </c>
      <c r="C87" s="588">
        <v>0</v>
      </c>
      <c r="D87" s="588">
        <v>0</v>
      </c>
      <c r="E87" s="609">
        <v>0</v>
      </c>
      <c r="F87" s="518"/>
      <c r="G87" s="518"/>
      <c r="H87" s="518"/>
      <c r="I87" s="518"/>
      <c r="J87" s="518"/>
      <c r="K87" s="518"/>
      <c r="L87" s="518"/>
      <c r="M87" s="518"/>
    </row>
    <row r="88" spans="1:13">
      <c r="A88" s="906"/>
      <c r="B88" s="587" t="s">
        <v>2702</v>
      </c>
      <c r="C88" s="588">
        <v>0</v>
      </c>
      <c r="D88" s="588">
        <v>0</v>
      </c>
      <c r="E88" s="609">
        <v>0</v>
      </c>
      <c r="F88" s="518"/>
      <c r="G88" s="518"/>
      <c r="H88" s="518"/>
      <c r="I88" s="518"/>
      <c r="J88" s="518"/>
      <c r="K88" s="518"/>
      <c r="L88" s="518"/>
      <c r="M88" s="518"/>
    </row>
    <row r="89" spans="1:13">
      <c r="A89" s="906"/>
      <c r="B89" s="587" t="s">
        <v>2703</v>
      </c>
      <c r="C89" s="588">
        <v>0</v>
      </c>
      <c r="D89" s="588">
        <v>0</v>
      </c>
      <c r="E89" s="609">
        <v>0</v>
      </c>
      <c r="F89" s="518"/>
      <c r="G89" s="518"/>
      <c r="H89" s="518"/>
      <c r="I89" s="518"/>
      <c r="J89" s="518"/>
      <c r="K89" s="518"/>
      <c r="L89" s="518"/>
      <c r="M89" s="518"/>
    </row>
    <row r="90" spans="1:13">
      <c r="A90" s="906"/>
      <c r="B90" s="587" t="s">
        <v>2668</v>
      </c>
      <c r="C90" s="588">
        <v>0</v>
      </c>
      <c r="D90" s="588">
        <v>0</v>
      </c>
      <c r="E90" s="609">
        <v>0</v>
      </c>
      <c r="F90" s="518"/>
      <c r="G90" s="518"/>
      <c r="H90" s="518"/>
      <c r="I90" s="518"/>
      <c r="J90" s="518"/>
      <c r="K90" s="518"/>
      <c r="L90" s="518"/>
      <c r="M90" s="518"/>
    </row>
    <row r="91" spans="1:13">
      <c r="A91" s="906"/>
      <c r="B91" s="587" t="s">
        <v>2685</v>
      </c>
      <c r="C91" s="588">
        <v>0</v>
      </c>
      <c r="D91" s="588">
        <v>0</v>
      </c>
      <c r="E91" s="609">
        <v>0</v>
      </c>
      <c r="F91" s="518"/>
      <c r="G91" s="518"/>
      <c r="H91" s="518"/>
      <c r="I91" s="518"/>
      <c r="J91" s="518"/>
      <c r="K91" s="518"/>
      <c r="L91" s="518"/>
      <c r="M91" s="518"/>
    </row>
    <row r="92" spans="1:13">
      <c r="A92" s="906"/>
      <c r="B92" s="587" t="s">
        <v>2704</v>
      </c>
      <c r="C92" s="588">
        <v>0</v>
      </c>
      <c r="D92" s="588">
        <v>0</v>
      </c>
      <c r="E92" s="609">
        <v>0</v>
      </c>
      <c r="F92" s="518"/>
      <c r="G92" s="518"/>
      <c r="H92" s="518"/>
      <c r="I92" s="518"/>
      <c r="J92" s="518"/>
      <c r="K92" s="518"/>
      <c r="L92" s="518"/>
      <c r="M92" s="518"/>
    </row>
    <row r="93" spans="1:13" ht="24">
      <c r="A93" s="906"/>
      <c r="B93" s="587" t="s">
        <v>2705</v>
      </c>
      <c r="C93" s="588">
        <v>0</v>
      </c>
      <c r="D93" s="588">
        <v>0</v>
      </c>
      <c r="E93" s="609">
        <v>0</v>
      </c>
      <c r="F93" s="518"/>
      <c r="G93" s="518"/>
      <c r="H93" s="518"/>
      <c r="I93" s="518"/>
      <c r="J93" s="518"/>
      <c r="K93" s="518"/>
      <c r="L93" s="518"/>
      <c r="M93" s="518"/>
    </row>
    <row r="94" spans="1:13">
      <c r="A94" s="906"/>
      <c r="B94" s="587" t="s">
        <v>2706</v>
      </c>
      <c r="C94" s="588">
        <v>0</v>
      </c>
      <c r="D94" s="588">
        <v>0</v>
      </c>
      <c r="E94" s="609">
        <v>0</v>
      </c>
      <c r="F94" s="518"/>
      <c r="G94" s="518"/>
      <c r="H94" s="518"/>
      <c r="I94" s="518"/>
      <c r="J94" s="518"/>
      <c r="K94" s="518"/>
      <c r="L94" s="518"/>
      <c r="M94" s="518"/>
    </row>
    <row r="95" spans="1:13">
      <c r="A95" s="906"/>
      <c r="B95" s="587" t="s">
        <v>2686</v>
      </c>
      <c r="C95" s="588">
        <v>0</v>
      </c>
      <c r="D95" s="588">
        <v>0</v>
      </c>
      <c r="E95" s="609">
        <v>0</v>
      </c>
      <c r="F95" s="518"/>
      <c r="G95" s="518"/>
      <c r="H95" s="518"/>
      <c r="I95" s="518"/>
      <c r="J95" s="518"/>
      <c r="K95" s="518"/>
      <c r="L95" s="518"/>
      <c r="M95" s="518"/>
    </row>
    <row r="96" spans="1:13">
      <c r="A96" s="906"/>
      <c r="B96" s="587" t="s">
        <v>2707</v>
      </c>
      <c r="C96" s="588">
        <v>0</v>
      </c>
      <c r="D96" s="588">
        <v>0</v>
      </c>
      <c r="E96" s="609">
        <v>0</v>
      </c>
      <c r="F96" s="518"/>
      <c r="G96" s="518"/>
      <c r="H96" s="518"/>
      <c r="I96" s="518"/>
      <c r="J96" s="518"/>
      <c r="K96" s="518"/>
      <c r="L96" s="518"/>
      <c r="M96" s="518"/>
    </row>
    <row r="97" spans="1:13">
      <c r="A97" s="906"/>
      <c r="B97" s="587" t="s">
        <v>2708</v>
      </c>
      <c r="C97" s="588">
        <v>0</v>
      </c>
      <c r="D97" s="588">
        <v>0</v>
      </c>
      <c r="E97" s="609">
        <v>0</v>
      </c>
      <c r="F97" s="518"/>
      <c r="G97" s="518"/>
      <c r="H97" s="518"/>
      <c r="I97" s="518"/>
      <c r="J97" s="518"/>
      <c r="K97" s="518"/>
      <c r="L97" s="518"/>
      <c r="M97" s="518"/>
    </row>
    <row r="98" spans="1:13">
      <c r="A98" s="906"/>
      <c r="B98" s="587" t="s">
        <v>2709</v>
      </c>
      <c r="C98" s="588">
        <v>0</v>
      </c>
      <c r="D98" s="588">
        <v>0</v>
      </c>
      <c r="E98" s="609">
        <v>0</v>
      </c>
      <c r="F98" s="518"/>
      <c r="G98" s="518"/>
      <c r="H98" s="518"/>
      <c r="I98" s="518"/>
      <c r="J98" s="518"/>
      <c r="K98" s="518"/>
      <c r="L98" s="518"/>
      <c r="M98" s="518"/>
    </row>
    <row r="99" spans="1:13">
      <c r="A99" s="906"/>
      <c r="B99" s="587" t="s">
        <v>2710</v>
      </c>
      <c r="C99" s="588">
        <v>0</v>
      </c>
      <c r="D99" s="588">
        <v>0</v>
      </c>
      <c r="E99" s="609">
        <v>0</v>
      </c>
      <c r="F99" s="518"/>
      <c r="G99" s="518"/>
      <c r="H99" s="518"/>
      <c r="I99" s="518"/>
      <c r="J99" s="518"/>
      <c r="K99" s="518"/>
      <c r="L99" s="518"/>
      <c r="M99" s="518"/>
    </row>
    <row r="100" spans="1:13">
      <c r="A100" s="906"/>
      <c r="B100" s="587" t="s">
        <v>2746</v>
      </c>
      <c r="C100" s="588">
        <v>0</v>
      </c>
      <c r="D100" s="588">
        <v>0</v>
      </c>
      <c r="E100" s="609">
        <v>0</v>
      </c>
      <c r="F100" s="518"/>
      <c r="G100" s="518"/>
      <c r="H100" s="518"/>
      <c r="I100" s="518"/>
      <c r="J100" s="518"/>
      <c r="K100" s="518"/>
      <c r="L100" s="518"/>
      <c r="M100" s="518"/>
    </row>
    <row r="101" spans="1:13">
      <c r="A101" s="906"/>
      <c r="B101" s="587" t="s">
        <v>2747</v>
      </c>
      <c r="C101" s="588">
        <v>0</v>
      </c>
      <c r="D101" s="588">
        <v>0</v>
      </c>
      <c r="E101" s="609">
        <v>0</v>
      </c>
      <c r="F101" s="518"/>
      <c r="G101" s="518"/>
      <c r="H101" s="518"/>
      <c r="I101" s="518"/>
      <c r="J101" s="518"/>
      <c r="K101" s="518"/>
      <c r="L101" s="518"/>
      <c r="M101" s="518"/>
    </row>
    <row r="102" spans="1:13">
      <c r="A102" s="906"/>
      <c r="B102" s="587" t="s">
        <v>2711</v>
      </c>
      <c r="C102" s="588">
        <v>0</v>
      </c>
      <c r="D102" s="588">
        <v>0</v>
      </c>
      <c r="E102" s="609">
        <v>0</v>
      </c>
      <c r="F102" s="518"/>
      <c r="G102" s="518"/>
      <c r="H102" s="518"/>
      <c r="I102" s="518"/>
      <c r="J102" s="518"/>
      <c r="K102" s="518"/>
      <c r="L102" s="518"/>
      <c r="M102" s="518"/>
    </row>
    <row r="103" spans="1:13">
      <c r="A103" s="906"/>
      <c r="B103" s="587" t="s">
        <v>2712</v>
      </c>
      <c r="C103" s="588">
        <v>0</v>
      </c>
      <c r="D103" s="588">
        <v>0</v>
      </c>
      <c r="E103" s="609">
        <v>0</v>
      </c>
      <c r="F103" s="518"/>
      <c r="G103" s="518"/>
      <c r="H103" s="518"/>
      <c r="I103" s="518"/>
      <c r="J103" s="518"/>
      <c r="K103" s="518"/>
      <c r="L103" s="518"/>
      <c r="M103" s="518"/>
    </row>
    <row r="104" spans="1:13" ht="24">
      <c r="A104" s="906"/>
      <c r="B104" s="587" t="s">
        <v>2713</v>
      </c>
      <c r="C104" s="588">
        <v>0</v>
      </c>
      <c r="D104" s="588">
        <v>0</v>
      </c>
      <c r="E104" s="609">
        <v>0</v>
      </c>
      <c r="F104" s="518"/>
      <c r="G104" s="518"/>
      <c r="H104" s="518"/>
      <c r="I104" s="518"/>
      <c r="J104" s="518"/>
      <c r="K104" s="518"/>
      <c r="L104" s="518"/>
      <c r="M104" s="518"/>
    </row>
    <row r="105" spans="1:13">
      <c r="A105" s="906"/>
      <c r="B105" s="587" t="s">
        <v>2688</v>
      </c>
      <c r="C105" s="588">
        <v>0</v>
      </c>
      <c r="D105" s="588">
        <v>0</v>
      </c>
      <c r="E105" s="609">
        <v>0</v>
      </c>
      <c r="F105" s="518"/>
      <c r="G105" s="518"/>
      <c r="H105" s="518"/>
      <c r="I105" s="518"/>
      <c r="J105" s="518"/>
      <c r="K105" s="518"/>
      <c r="L105" s="518"/>
      <c r="M105" s="518"/>
    </row>
    <row r="106" spans="1:13">
      <c r="A106" s="906"/>
      <c r="B106" s="587" t="s">
        <v>2714</v>
      </c>
      <c r="C106" s="588">
        <v>0</v>
      </c>
      <c r="D106" s="588">
        <v>0</v>
      </c>
      <c r="E106" s="609">
        <v>0</v>
      </c>
      <c r="F106" s="518"/>
      <c r="G106" s="518"/>
      <c r="H106" s="518"/>
      <c r="I106" s="518"/>
      <c r="J106" s="518"/>
      <c r="K106" s="518"/>
      <c r="L106" s="518"/>
      <c r="M106" s="518"/>
    </row>
    <row r="107" spans="1:13">
      <c r="A107" s="906"/>
      <c r="B107" s="587" t="s">
        <v>2669</v>
      </c>
      <c r="C107" s="588">
        <v>0</v>
      </c>
      <c r="D107" s="588">
        <v>0</v>
      </c>
      <c r="E107" s="609">
        <v>0</v>
      </c>
      <c r="F107" s="518"/>
      <c r="G107" s="518"/>
      <c r="H107" s="518"/>
      <c r="I107" s="518"/>
      <c r="J107" s="518"/>
      <c r="K107" s="518"/>
      <c r="L107" s="518"/>
      <c r="M107" s="518"/>
    </row>
    <row r="108" spans="1:13">
      <c r="A108" s="906"/>
      <c r="B108" s="587" t="s">
        <v>2715</v>
      </c>
      <c r="C108" s="588">
        <v>0</v>
      </c>
      <c r="D108" s="588">
        <v>0</v>
      </c>
      <c r="E108" s="609">
        <v>0</v>
      </c>
      <c r="F108" s="518"/>
      <c r="G108" s="518"/>
      <c r="H108" s="518"/>
      <c r="I108" s="518"/>
      <c r="J108" s="518"/>
      <c r="K108" s="518"/>
      <c r="L108" s="518"/>
      <c r="M108" s="518"/>
    </row>
    <row r="109" spans="1:13" ht="24">
      <c r="A109" s="906"/>
      <c r="B109" s="587" t="s">
        <v>2716</v>
      </c>
      <c r="C109" s="588">
        <v>0</v>
      </c>
      <c r="D109" s="588">
        <v>0</v>
      </c>
      <c r="E109" s="609">
        <v>0</v>
      </c>
      <c r="F109" s="518"/>
      <c r="G109" s="518"/>
      <c r="H109" s="518"/>
      <c r="I109" s="518"/>
      <c r="J109" s="518"/>
      <c r="K109" s="518"/>
      <c r="L109" s="518"/>
      <c r="M109" s="518"/>
    </row>
    <row r="110" spans="1:13">
      <c r="A110" s="906"/>
      <c r="B110" s="587" t="s">
        <v>2810</v>
      </c>
      <c r="C110" s="588">
        <v>0</v>
      </c>
      <c r="D110" s="588">
        <v>0</v>
      </c>
      <c r="E110" s="609">
        <v>0</v>
      </c>
      <c r="F110" s="518"/>
      <c r="G110" s="518"/>
      <c r="H110" s="518"/>
      <c r="I110" s="518"/>
      <c r="J110" s="518"/>
      <c r="K110" s="518"/>
      <c r="L110" s="518"/>
      <c r="M110" s="518"/>
    </row>
    <row r="111" spans="1:13">
      <c r="A111" s="906"/>
      <c r="B111" s="587" t="s">
        <v>2752</v>
      </c>
      <c r="C111" s="588">
        <v>0</v>
      </c>
      <c r="D111" s="588">
        <v>0</v>
      </c>
      <c r="E111" s="609">
        <v>0</v>
      </c>
      <c r="F111" s="518"/>
      <c r="G111" s="518"/>
      <c r="H111" s="518"/>
      <c r="I111" s="518"/>
      <c r="J111" s="518"/>
      <c r="K111" s="518"/>
      <c r="L111" s="518"/>
      <c r="M111" s="518"/>
    </row>
    <row r="112" spans="1:13">
      <c r="A112" s="906"/>
      <c r="B112" s="587" t="s">
        <v>2717</v>
      </c>
      <c r="C112" s="588">
        <v>0</v>
      </c>
      <c r="D112" s="588">
        <v>0</v>
      </c>
      <c r="E112" s="609">
        <v>0</v>
      </c>
      <c r="F112" s="518"/>
      <c r="G112" s="518"/>
      <c r="H112" s="518"/>
      <c r="I112" s="518"/>
      <c r="J112" s="518"/>
      <c r="K112" s="518"/>
      <c r="L112" s="518"/>
      <c r="M112" s="518"/>
    </row>
    <row r="113" spans="1:13">
      <c r="A113" s="906"/>
      <c r="B113" s="587" t="s">
        <v>2718</v>
      </c>
      <c r="C113" s="588">
        <v>0</v>
      </c>
      <c r="D113" s="588">
        <v>0</v>
      </c>
      <c r="E113" s="609">
        <v>0</v>
      </c>
      <c r="F113" s="518"/>
      <c r="G113" s="518"/>
      <c r="H113" s="518"/>
      <c r="I113" s="518"/>
      <c r="J113" s="518"/>
      <c r="K113" s="518"/>
      <c r="L113" s="518"/>
      <c r="M113" s="518"/>
    </row>
    <row r="114" spans="1:13">
      <c r="A114" s="906"/>
      <c r="B114" s="587" t="s">
        <v>2719</v>
      </c>
      <c r="C114" s="588">
        <v>0</v>
      </c>
      <c r="D114" s="588">
        <v>0</v>
      </c>
      <c r="E114" s="609">
        <v>0</v>
      </c>
      <c r="F114" s="518"/>
      <c r="G114" s="518"/>
      <c r="H114" s="518"/>
      <c r="I114" s="518"/>
      <c r="J114" s="518"/>
      <c r="K114" s="518"/>
      <c r="L114" s="518"/>
      <c r="M114" s="518"/>
    </row>
    <row r="115" spans="1:13">
      <c r="A115" s="906"/>
      <c r="B115" s="587" t="s">
        <v>2720</v>
      </c>
      <c r="C115" s="588">
        <v>0</v>
      </c>
      <c r="D115" s="588">
        <v>0</v>
      </c>
      <c r="E115" s="609">
        <v>0</v>
      </c>
      <c r="F115" s="518"/>
      <c r="G115" s="518"/>
      <c r="H115" s="518"/>
      <c r="I115" s="518"/>
      <c r="J115" s="518"/>
      <c r="K115" s="518"/>
      <c r="L115" s="518"/>
      <c r="M115" s="518"/>
    </row>
    <row r="116" spans="1:13">
      <c r="A116" s="906"/>
      <c r="B116" s="587" t="s">
        <v>2689</v>
      </c>
      <c r="C116" s="588">
        <v>0</v>
      </c>
      <c r="D116" s="588">
        <v>0</v>
      </c>
      <c r="E116" s="609">
        <v>0</v>
      </c>
      <c r="F116" s="518"/>
      <c r="G116" s="518"/>
      <c r="H116" s="518"/>
      <c r="I116" s="518"/>
      <c r="J116" s="518"/>
      <c r="K116" s="518"/>
      <c r="L116" s="518"/>
      <c r="M116" s="518"/>
    </row>
    <row r="117" spans="1:13">
      <c r="A117" s="906"/>
      <c r="B117" s="587" t="s">
        <v>2721</v>
      </c>
      <c r="C117" s="588">
        <v>0</v>
      </c>
      <c r="D117" s="588">
        <v>0</v>
      </c>
      <c r="E117" s="609">
        <v>0</v>
      </c>
      <c r="F117" s="518"/>
      <c r="G117" s="518"/>
      <c r="H117" s="518"/>
      <c r="I117" s="518"/>
      <c r="J117" s="518"/>
      <c r="K117" s="518"/>
      <c r="L117" s="518"/>
      <c r="M117" s="518"/>
    </row>
    <row r="118" spans="1:13">
      <c r="A118" s="906"/>
      <c r="B118" s="587" t="s">
        <v>2690</v>
      </c>
      <c r="C118" s="588">
        <v>0</v>
      </c>
      <c r="D118" s="588">
        <v>0</v>
      </c>
      <c r="E118" s="609">
        <v>0</v>
      </c>
      <c r="F118" s="518"/>
      <c r="G118" s="518"/>
      <c r="H118" s="518"/>
      <c r="I118" s="518"/>
      <c r="J118" s="518"/>
      <c r="K118" s="518"/>
      <c r="L118" s="518"/>
      <c r="M118" s="518"/>
    </row>
    <row r="119" spans="1:13">
      <c r="A119" s="906"/>
      <c r="B119" s="587" t="s">
        <v>2692</v>
      </c>
      <c r="C119" s="588">
        <v>0</v>
      </c>
      <c r="D119" s="588">
        <v>0</v>
      </c>
      <c r="E119" s="609">
        <v>0</v>
      </c>
      <c r="F119" s="518"/>
      <c r="G119" s="518"/>
      <c r="H119" s="518"/>
      <c r="I119" s="518"/>
      <c r="J119" s="518"/>
      <c r="K119" s="518"/>
      <c r="L119" s="518"/>
      <c r="M119" s="518"/>
    </row>
    <row r="120" spans="1:13">
      <c r="A120" s="906"/>
      <c r="B120" s="587" t="s">
        <v>2722</v>
      </c>
      <c r="C120" s="588">
        <v>0</v>
      </c>
      <c r="D120" s="588">
        <v>0</v>
      </c>
      <c r="E120" s="609">
        <v>0</v>
      </c>
      <c r="F120" s="518"/>
      <c r="G120" s="518"/>
      <c r="H120" s="518"/>
      <c r="I120" s="518"/>
      <c r="J120" s="518"/>
      <c r="K120" s="518"/>
      <c r="L120" s="518"/>
      <c r="M120" s="518"/>
    </row>
    <row r="121" spans="1:13">
      <c r="A121" s="906"/>
      <c r="B121" s="587" t="s">
        <v>2753</v>
      </c>
      <c r="C121" s="588">
        <v>0</v>
      </c>
      <c r="D121" s="588">
        <v>0</v>
      </c>
      <c r="E121" s="609">
        <v>0</v>
      </c>
      <c r="F121" s="518"/>
      <c r="G121" s="518"/>
      <c r="H121" s="518"/>
      <c r="I121" s="518"/>
      <c r="J121" s="518"/>
      <c r="K121" s="518"/>
      <c r="L121" s="518"/>
      <c r="M121" s="518"/>
    </row>
    <row r="122" spans="1:13">
      <c r="A122" s="906"/>
      <c r="B122" s="587" t="s">
        <v>2723</v>
      </c>
      <c r="C122" s="588">
        <v>0</v>
      </c>
      <c r="D122" s="588">
        <v>0</v>
      </c>
      <c r="E122" s="609">
        <v>0</v>
      </c>
      <c r="F122" s="518"/>
      <c r="G122" s="518"/>
      <c r="H122" s="518"/>
      <c r="I122" s="518"/>
      <c r="J122" s="518"/>
      <c r="K122" s="518"/>
      <c r="L122" s="518"/>
      <c r="M122" s="518"/>
    </row>
    <row r="123" spans="1:13">
      <c r="A123" s="906"/>
      <c r="B123" s="587" t="s">
        <v>2724</v>
      </c>
      <c r="C123" s="588">
        <v>0</v>
      </c>
      <c r="D123" s="588">
        <v>0</v>
      </c>
      <c r="E123" s="609">
        <v>0</v>
      </c>
      <c r="F123" s="518"/>
      <c r="G123" s="518"/>
      <c r="H123" s="518"/>
      <c r="I123" s="518"/>
      <c r="J123" s="518"/>
      <c r="K123" s="518"/>
      <c r="L123" s="518"/>
      <c r="M123" s="518"/>
    </row>
    <row r="124" spans="1:13">
      <c r="A124" s="906"/>
      <c r="B124" s="587" t="s">
        <v>2693</v>
      </c>
      <c r="C124" s="588">
        <v>0</v>
      </c>
      <c r="D124" s="588">
        <v>0</v>
      </c>
      <c r="E124" s="609">
        <v>0</v>
      </c>
      <c r="F124" s="518"/>
      <c r="G124" s="518"/>
      <c r="H124" s="518"/>
      <c r="I124" s="518"/>
      <c r="J124" s="518"/>
      <c r="K124" s="518"/>
      <c r="L124" s="518"/>
      <c r="M124" s="518"/>
    </row>
    <row r="125" spans="1:13">
      <c r="A125" s="906"/>
      <c r="B125" s="587" t="s">
        <v>2725</v>
      </c>
      <c r="C125" s="588">
        <v>0</v>
      </c>
      <c r="D125" s="588">
        <v>0</v>
      </c>
      <c r="E125" s="609">
        <v>0</v>
      </c>
      <c r="F125" s="518"/>
      <c r="G125" s="518"/>
      <c r="H125" s="518"/>
      <c r="I125" s="518"/>
      <c r="J125" s="518"/>
      <c r="K125" s="518"/>
      <c r="L125" s="518"/>
      <c r="M125" s="518"/>
    </row>
    <row r="126" spans="1:13">
      <c r="A126" s="906"/>
      <c r="B126" s="587" t="s">
        <v>2726</v>
      </c>
      <c r="C126" s="588">
        <v>0</v>
      </c>
      <c r="D126" s="588">
        <v>0</v>
      </c>
      <c r="E126" s="609">
        <v>0</v>
      </c>
      <c r="F126" s="518"/>
      <c r="G126" s="518"/>
      <c r="H126" s="518"/>
      <c r="I126" s="518"/>
      <c r="J126" s="518"/>
      <c r="K126" s="518"/>
      <c r="L126" s="518"/>
      <c r="M126" s="518"/>
    </row>
    <row r="127" spans="1:13">
      <c r="A127" s="906"/>
      <c r="B127" s="587" t="s">
        <v>2749</v>
      </c>
      <c r="C127" s="588">
        <v>0</v>
      </c>
      <c r="D127" s="588">
        <v>0</v>
      </c>
      <c r="E127" s="609">
        <v>0</v>
      </c>
      <c r="F127" s="518"/>
      <c r="G127" s="518"/>
      <c r="H127" s="518"/>
      <c r="I127" s="518"/>
      <c r="J127" s="518"/>
      <c r="K127" s="518"/>
      <c r="L127" s="518"/>
      <c r="M127" s="518"/>
    </row>
    <row r="128" spans="1:13">
      <c r="A128" s="906"/>
      <c r="B128" s="587" t="s">
        <v>2694</v>
      </c>
      <c r="C128" s="588">
        <v>0</v>
      </c>
      <c r="D128" s="588">
        <v>0</v>
      </c>
      <c r="E128" s="609">
        <v>0</v>
      </c>
      <c r="F128" s="518"/>
      <c r="G128" s="518"/>
      <c r="H128" s="518"/>
      <c r="I128" s="518"/>
      <c r="J128" s="518"/>
      <c r="K128" s="518"/>
      <c r="L128" s="518"/>
      <c r="M128" s="518"/>
    </row>
    <row r="129" spans="1:13">
      <c r="A129" s="906"/>
      <c r="B129" s="587" t="s">
        <v>2750</v>
      </c>
      <c r="C129" s="588">
        <v>0</v>
      </c>
      <c r="D129" s="588">
        <v>0</v>
      </c>
      <c r="E129" s="609">
        <v>0</v>
      </c>
      <c r="F129" s="518"/>
      <c r="G129" s="518"/>
      <c r="H129" s="518"/>
      <c r="I129" s="518"/>
      <c r="J129" s="518"/>
      <c r="K129" s="518"/>
      <c r="L129" s="518"/>
      <c r="M129" s="518"/>
    </row>
    <row r="130" spans="1:13">
      <c r="A130" s="906"/>
      <c r="B130" s="587" t="s">
        <v>2670</v>
      </c>
      <c r="C130" s="588">
        <v>0</v>
      </c>
      <c r="D130" s="588">
        <v>0</v>
      </c>
      <c r="E130" s="609">
        <v>0</v>
      </c>
      <c r="F130" s="518"/>
      <c r="G130" s="518"/>
      <c r="H130" s="518"/>
      <c r="I130" s="518"/>
      <c r="J130" s="518"/>
      <c r="K130" s="518"/>
      <c r="L130" s="518"/>
      <c r="M130" s="518"/>
    </row>
    <row r="131" spans="1:13">
      <c r="A131" s="906"/>
      <c r="B131" s="587" t="s">
        <v>2727</v>
      </c>
      <c r="C131" s="588">
        <v>0</v>
      </c>
      <c r="D131" s="588">
        <v>0</v>
      </c>
      <c r="E131" s="609">
        <v>0</v>
      </c>
      <c r="F131" s="518"/>
      <c r="G131" s="518"/>
      <c r="H131" s="518"/>
      <c r="I131" s="518"/>
      <c r="J131" s="518"/>
      <c r="K131" s="518"/>
      <c r="L131" s="518"/>
      <c r="M131" s="518"/>
    </row>
    <row r="132" spans="1:13">
      <c r="A132" s="906"/>
      <c r="B132" s="587" t="s">
        <v>2728</v>
      </c>
      <c r="C132" s="588">
        <v>0</v>
      </c>
      <c r="D132" s="588">
        <v>0</v>
      </c>
      <c r="E132" s="609">
        <v>0</v>
      </c>
      <c r="F132" s="518"/>
      <c r="G132" s="518"/>
      <c r="H132" s="518"/>
      <c r="I132" s="518"/>
      <c r="J132" s="518"/>
      <c r="K132" s="518"/>
      <c r="L132" s="518"/>
      <c r="M132" s="518"/>
    </row>
    <row r="133" spans="1:13">
      <c r="A133" s="906"/>
      <c r="B133" s="587" t="s">
        <v>2729</v>
      </c>
      <c r="C133" s="588">
        <v>0</v>
      </c>
      <c r="D133" s="588">
        <v>0</v>
      </c>
      <c r="E133" s="609">
        <v>0</v>
      </c>
      <c r="F133" s="518"/>
      <c r="G133" s="518"/>
      <c r="H133" s="518"/>
      <c r="I133" s="518"/>
      <c r="J133" s="518"/>
      <c r="K133" s="518"/>
      <c r="L133" s="518"/>
      <c r="M133" s="518"/>
    </row>
    <row r="134" spans="1:13">
      <c r="A134" s="906"/>
      <c r="B134" s="587" t="s">
        <v>2671</v>
      </c>
      <c r="C134" s="588">
        <v>0</v>
      </c>
      <c r="D134" s="588">
        <v>0</v>
      </c>
      <c r="E134" s="609">
        <v>0</v>
      </c>
      <c r="F134" s="518"/>
      <c r="G134" s="518"/>
      <c r="H134" s="518"/>
      <c r="I134" s="518"/>
      <c r="J134" s="518"/>
      <c r="K134" s="518"/>
      <c r="L134" s="518"/>
      <c r="M134" s="518"/>
    </row>
    <row r="135" spans="1:13">
      <c r="A135" s="906"/>
      <c r="B135" s="587" t="s">
        <v>2730</v>
      </c>
      <c r="C135" s="588">
        <v>0</v>
      </c>
      <c r="D135" s="588">
        <v>0</v>
      </c>
      <c r="E135" s="609">
        <v>0</v>
      </c>
      <c r="F135" s="518"/>
      <c r="G135" s="518"/>
      <c r="H135" s="518"/>
      <c r="I135" s="518"/>
      <c r="J135" s="518"/>
      <c r="K135" s="518"/>
      <c r="L135" s="518"/>
      <c r="M135" s="518"/>
    </row>
    <row r="136" spans="1:13">
      <c r="A136" s="906"/>
      <c r="B136" s="610"/>
      <c r="C136" s="589">
        <v>0</v>
      </c>
      <c r="D136" s="589">
        <v>0</v>
      </c>
      <c r="E136" s="589">
        <v>0</v>
      </c>
      <c r="F136" s="518"/>
      <c r="G136" s="518"/>
      <c r="H136" s="518"/>
      <c r="I136" s="518"/>
      <c r="J136" s="518"/>
      <c r="K136" s="518"/>
      <c r="L136" s="518"/>
      <c r="M136" s="518"/>
    </row>
    <row r="137" spans="1:13">
      <c r="A137" s="591" t="s">
        <v>452</v>
      </c>
      <c r="B137" s="610"/>
      <c r="C137" s="589">
        <v>21126</v>
      </c>
      <c r="D137" s="589">
        <v>21119</v>
      </c>
      <c r="E137" s="589">
        <v>42245</v>
      </c>
      <c r="F137" s="518"/>
      <c r="G137" s="518"/>
      <c r="H137" s="518"/>
      <c r="I137" s="518"/>
      <c r="J137" s="518"/>
      <c r="K137" s="518"/>
      <c r="L137" s="518"/>
      <c r="M137" s="518"/>
    </row>
    <row r="138" spans="1:13">
      <c r="C138" s="518"/>
      <c r="D138" s="518"/>
      <c r="E138" s="518"/>
      <c r="F138" s="518"/>
      <c r="G138" s="518"/>
      <c r="H138" s="518"/>
      <c r="I138" s="518"/>
      <c r="J138" s="518"/>
      <c r="K138" s="518"/>
      <c r="L138" s="518"/>
      <c r="M138" s="518"/>
    </row>
    <row r="139" spans="1:13">
      <c r="C139" s="518"/>
      <c r="D139" s="518"/>
      <c r="E139" s="518"/>
      <c r="F139" s="518"/>
      <c r="G139" s="518"/>
      <c r="H139" s="518"/>
      <c r="I139" s="518"/>
      <c r="J139" s="518"/>
      <c r="K139" s="518"/>
      <c r="L139" s="518"/>
      <c r="M139" s="518"/>
    </row>
    <row r="140" spans="1:13">
      <c r="C140" s="518"/>
      <c r="D140" s="518"/>
      <c r="E140" s="518"/>
      <c r="F140" s="518"/>
      <c r="G140" s="518"/>
      <c r="H140" s="518"/>
      <c r="I140" s="518"/>
      <c r="J140" s="518"/>
      <c r="K140" s="518"/>
      <c r="L140" s="518"/>
      <c r="M140" s="518"/>
    </row>
    <row r="141" spans="1:13">
      <c r="C141" s="518"/>
      <c r="D141" s="518"/>
      <c r="E141" s="518"/>
      <c r="F141" s="518"/>
      <c r="G141" s="518"/>
      <c r="H141" s="518"/>
      <c r="I141" s="518"/>
      <c r="J141" s="518"/>
      <c r="K141" s="518"/>
      <c r="L141" s="518"/>
      <c r="M141" s="518"/>
    </row>
    <row r="142" spans="1:13">
      <c r="C142" s="518"/>
      <c r="D142" s="518"/>
      <c r="E142" s="518"/>
      <c r="F142" s="518"/>
      <c r="G142" s="518"/>
      <c r="H142" s="518"/>
      <c r="I142" s="518"/>
      <c r="J142" s="518"/>
      <c r="K142" s="518"/>
      <c r="L142" s="518"/>
      <c r="M142" s="518"/>
    </row>
    <row r="143" spans="1:13">
      <c r="C143" s="518"/>
      <c r="D143" s="518"/>
      <c r="E143" s="518"/>
      <c r="F143" s="518"/>
      <c r="G143" s="518"/>
      <c r="H143" s="518"/>
      <c r="I143" s="518"/>
      <c r="J143" s="518"/>
      <c r="K143" s="518"/>
      <c r="L143" s="518"/>
      <c r="M143" s="518"/>
    </row>
    <row r="144" spans="1:13">
      <c r="C144" s="518"/>
      <c r="D144" s="518"/>
      <c r="E144" s="518"/>
      <c r="F144" s="518"/>
      <c r="G144" s="518"/>
      <c r="H144" s="518"/>
      <c r="I144" s="518"/>
      <c r="J144" s="518"/>
      <c r="K144" s="518"/>
      <c r="L144" s="518"/>
      <c r="M144" s="518"/>
    </row>
    <row r="145" spans="3:13">
      <c r="C145" s="518"/>
      <c r="D145" s="518"/>
      <c r="E145" s="518"/>
      <c r="F145" s="518"/>
      <c r="G145" s="518"/>
      <c r="H145" s="518"/>
      <c r="I145" s="518"/>
      <c r="J145" s="518"/>
      <c r="K145" s="518"/>
      <c r="L145" s="518"/>
      <c r="M145" s="518"/>
    </row>
  </sheetData>
  <mergeCells count="4">
    <mergeCell ref="A5:B5"/>
    <mergeCell ref="A6:A36"/>
    <mergeCell ref="A37:A62"/>
    <mergeCell ref="A63:A136"/>
  </mergeCells>
  <pageMargins left="0.7" right="0.196527777777778" top="3.9583333333333297E-2" bottom="3.9583333333333297E-2" header="0.511811023622047" footer="0.511811023622047"/>
  <pageSetup paperSize="9" orientation="landscape" horizontalDpi="300" verticalDpi="300"/>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00B050"/>
  </sheetPr>
  <dimension ref="A1:L145"/>
  <sheetViews>
    <sheetView zoomScale="90" zoomScaleNormal="90" workbookViewId="0">
      <selection activeCell="C1" sqref="C1"/>
    </sheetView>
  </sheetViews>
  <sheetFormatPr baseColWidth="10" defaultColWidth="11.42578125" defaultRowHeight="15"/>
  <cols>
    <col min="1" max="1" width="34.140625" style="507" customWidth="1"/>
    <col min="2" max="11" width="20.7109375" style="507" customWidth="1"/>
    <col min="12" max="16384" width="11.42578125" style="507"/>
  </cols>
  <sheetData>
    <row r="1" spans="1:12" s="20" customFormat="1" ht="77.099999999999994" customHeight="1"/>
    <row r="2" spans="1:12" ht="18.75">
      <c r="A2" s="511" t="s">
        <v>95</v>
      </c>
      <c r="B2" s="509"/>
      <c r="C2" s="509"/>
      <c r="D2" s="509"/>
    </row>
    <row r="3" spans="1:12">
      <c r="A3" s="509"/>
      <c r="B3" s="509"/>
      <c r="C3" s="509"/>
      <c r="D3" s="509"/>
    </row>
    <row r="4" spans="1:12">
      <c r="A4" s="20"/>
      <c r="B4" s="20"/>
      <c r="C4" s="509"/>
      <c r="D4" s="509"/>
    </row>
    <row r="5" spans="1:12">
      <c r="A5" s="594" t="s">
        <v>2892</v>
      </c>
      <c r="B5" s="516" t="s">
        <v>2893</v>
      </c>
      <c r="C5" s="509"/>
      <c r="D5" s="509"/>
    </row>
    <row r="6" spans="1:12">
      <c r="A6" s="611" t="s">
        <v>2894</v>
      </c>
      <c r="B6" s="531">
        <v>141545</v>
      </c>
      <c r="C6" s="544"/>
      <c r="D6" s="544"/>
      <c r="E6" s="518"/>
      <c r="F6" s="518"/>
      <c r="G6" s="518"/>
      <c r="H6" s="518"/>
      <c r="I6" s="518"/>
      <c r="J6" s="518"/>
      <c r="K6" s="518"/>
      <c r="L6" s="518"/>
    </row>
    <row r="7" spans="1:12">
      <c r="A7" s="611" t="s">
        <v>2895</v>
      </c>
      <c r="B7" s="531">
        <v>28510</v>
      </c>
      <c r="C7" s="544"/>
      <c r="D7" s="544"/>
      <c r="E7" s="518"/>
      <c r="F7" s="518"/>
      <c r="G7" s="518"/>
      <c r="H7" s="518"/>
      <c r="I7" s="518"/>
      <c r="J7" s="518"/>
      <c r="K7" s="518"/>
      <c r="L7" s="518"/>
    </row>
    <row r="8" spans="1:12">
      <c r="A8" s="611" t="s">
        <v>2896</v>
      </c>
      <c r="B8" s="531">
        <v>0</v>
      </c>
      <c r="C8" s="544"/>
      <c r="D8" s="544"/>
      <c r="E8" s="518"/>
      <c r="F8" s="518"/>
      <c r="G8" s="518"/>
      <c r="H8" s="518"/>
      <c r="I8" s="518"/>
      <c r="J8" s="518"/>
      <c r="K8" s="518"/>
      <c r="L8" s="518"/>
    </row>
    <row r="9" spans="1:12">
      <c r="A9" s="611" t="s">
        <v>2897</v>
      </c>
      <c r="B9" s="531">
        <v>0</v>
      </c>
      <c r="C9" s="544"/>
      <c r="D9" s="544"/>
      <c r="E9" s="518"/>
      <c r="F9" s="518"/>
      <c r="G9" s="518"/>
      <c r="H9" s="518"/>
      <c r="I9" s="518"/>
      <c r="J9" s="518"/>
      <c r="K9" s="518"/>
      <c r="L9" s="518"/>
    </row>
    <row r="10" spans="1:12">
      <c r="A10" s="611" t="s">
        <v>2898</v>
      </c>
      <c r="B10" s="531">
        <v>8922</v>
      </c>
      <c r="C10" s="544"/>
      <c r="D10" s="544"/>
      <c r="E10" s="518"/>
      <c r="F10" s="518"/>
      <c r="G10" s="518"/>
      <c r="H10" s="518"/>
      <c r="I10" s="518"/>
      <c r="J10" s="518"/>
      <c r="K10" s="518"/>
      <c r="L10" s="518"/>
    </row>
    <row r="11" spans="1:12">
      <c r="A11" s="612" t="s">
        <v>452</v>
      </c>
      <c r="B11" s="536">
        <f>SUM(B6:B10)</f>
        <v>178977</v>
      </c>
      <c r="C11" s="544"/>
      <c r="D11" s="544"/>
      <c r="E11" s="518"/>
      <c r="F11" s="518"/>
      <c r="G11" s="518"/>
      <c r="H11" s="518"/>
      <c r="I11" s="518"/>
      <c r="J11" s="518"/>
      <c r="K11" s="518"/>
      <c r="L11" s="518"/>
    </row>
    <row r="12" spans="1:12">
      <c r="A12" s="509"/>
      <c r="B12" s="544"/>
      <c r="C12" s="544"/>
      <c r="D12" s="544"/>
      <c r="E12" s="518"/>
      <c r="F12" s="518"/>
      <c r="G12" s="518"/>
      <c r="H12" s="518"/>
      <c r="I12" s="518"/>
      <c r="J12" s="518"/>
      <c r="K12" s="518"/>
      <c r="L12" s="518"/>
    </row>
    <row r="13" spans="1:12">
      <c r="A13" s="509"/>
      <c r="B13" s="544"/>
      <c r="C13" s="544"/>
      <c r="D13" s="544"/>
      <c r="E13" s="518"/>
      <c r="F13" s="518"/>
      <c r="G13" s="518"/>
      <c r="H13" s="518"/>
      <c r="I13" s="518"/>
      <c r="J13" s="518"/>
      <c r="K13" s="518"/>
      <c r="L13" s="518"/>
    </row>
    <row r="14" spans="1:12">
      <c r="A14" s="509"/>
      <c r="B14" s="544"/>
      <c r="C14" s="544"/>
      <c r="D14" s="544"/>
      <c r="E14" s="518"/>
      <c r="F14" s="518"/>
      <c r="G14" s="518"/>
      <c r="H14" s="518"/>
      <c r="I14" s="518"/>
      <c r="J14" s="518"/>
      <c r="K14" s="518"/>
      <c r="L14" s="518"/>
    </row>
    <row r="15" spans="1:12">
      <c r="A15" s="509"/>
      <c r="B15" s="544"/>
      <c r="C15" s="544"/>
      <c r="D15" s="544"/>
      <c r="E15" s="518"/>
      <c r="F15" s="518"/>
      <c r="G15" s="518"/>
      <c r="H15" s="518"/>
      <c r="I15" s="518"/>
      <c r="J15" s="518"/>
      <c r="K15" s="518"/>
      <c r="L15" s="518"/>
    </row>
    <row r="16" spans="1:12">
      <c r="A16" s="509"/>
      <c r="B16" s="544"/>
      <c r="C16" s="544"/>
      <c r="D16" s="544"/>
      <c r="E16" s="518"/>
      <c r="F16" s="518"/>
      <c r="G16" s="518"/>
      <c r="H16" s="518"/>
      <c r="I16" s="518"/>
      <c r="J16" s="518"/>
      <c r="K16" s="518"/>
      <c r="L16" s="518"/>
    </row>
    <row r="17" spans="1:12">
      <c r="A17" s="509"/>
      <c r="B17" s="544"/>
      <c r="C17" s="544"/>
      <c r="D17" s="544"/>
      <c r="E17" s="518"/>
      <c r="F17" s="518"/>
      <c r="G17" s="518"/>
      <c r="H17" s="518"/>
      <c r="I17" s="518"/>
      <c r="J17" s="518"/>
      <c r="K17" s="518"/>
      <c r="L17" s="518"/>
    </row>
    <row r="18" spans="1:12">
      <c r="A18" s="509"/>
      <c r="B18" s="544"/>
      <c r="C18" s="544"/>
      <c r="D18" s="544"/>
      <c r="E18" s="518"/>
      <c r="F18" s="518"/>
      <c r="G18" s="518"/>
      <c r="H18" s="518"/>
      <c r="I18" s="518"/>
      <c r="J18" s="518"/>
      <c r="K18" s="518"/>
      <c r="L18" s="518"/>
    </row>
    <row r="19" spans="1:12">
      <c r="A19" s="509"/>
      <c r="B19" s="544"/>
      <c r="C19" s="544"/>
      <c r="D19" s="544"/>
      <c r="E19" s="518"/>
      <c r="F19" s="518"/>
      <c r="G19" s="518"/>
      <c r="H19" s="518"/>
      <c r="I19" s="518"/>
      <c r="J19" s="518"/>
      <c r="K19" s="518"/>
      <c r="L19" s="518"/>
    </row>
    <row r="20" spans="1:12">
      <c r="A20" s="509"/>
      <c r="B20" s="544"/>
      <c r="C20" s="544"/>
      <c r="D20" s="544"/>
      <c r="E20" s="518"/>
      <c r="F20" s="518"/>
      <c r="G20" s="518"/>
      <c r="H20" s="518"/>
      <c r="I20" s="518"/>
      <c r="J20" s="518"/>
      <c r="K20" s="518"/>
      <c r="L20" s="518"/>
    </row>
    <row r="21" spans="1:12">
      <c r="B21" s="518"/>
      <c r="C21" s="518"/>
      <c r="D21" s="518"/>
      <c r="E21" s="518"/>
      <c r="F21" s="518"/>
      <c r="G21" s="518"/>
      <c r="H21" s="518"/>
      <c r="I21" s="518"/>
      <c r="J21" s="518"/>
      <c r="K21" s="518"/>
      <c r="L21" s="518"/>
    </row>
    <row r="22" spans="1:12">
      <c r="B22" s="518"/>
      <c r="C22" s="518"/>
      <c r="D22" s="518"/>
      <c r="E22" s="518"/>
      <c r="F22" s="518"/>
      <c r="G22" s="518"/>
      <c r="H22" s="518"/>
      <c r="I22" s="518"/>
      <c r="J22" s="518"/>
      <c r="K22" s="518"/>
      <c r="L22" s="518"/>
    </row>
    <row r="23" spans="1:12">
      <c r="B23" s="518"/>
      <c r="C23" s="518"/>
      <c r="D23" s="518"/>
      <c r="E23" s="518"/>
      <c r="F23" s="518"/>
      <c r="G23" s="518"/>
      <c r="H23" s="518"/>
      <c r="I23" s="518"/>
      <c r="J23" s="518"/>
      <c r="K23" s="518"/>
      <c r="L23" s="518"/>
    </row>
    <row r="24" spans="1:12">
      <c r="B24" s="518"/>
      <c r="C24" s="518"/>
      <c r="D24" s="518"/>
      <c r="E24" s="518"/>
      <c r="F24" s="518"/>
      <c r="G24" s="518"/>
      <c r="H24" s="518"/>
      <c r="I24" s="518"/>
      <c r="J24" s="518"/>
      <c r="K24" s="518"/>
      <c r="L24" s="518"/>
    </row>
    <row r="25" spans="1:12">
      <c r="B25" s="518"/>
      <c r="C25" s="518"/>
      <c r="D25" s="518"/>
      <c r="E25" s="518"/>
      <c r="F25" s="518"/>
      <c r="G25" s="518"/>
      <c r="H25" s="518"/>
      <c r="I25" s="518"/>
      <c r="J25" s="518"/>
      <c r="K25" s="518"/>
      <c r="L25" s="518"/>
    </row>
    <row r="26" spans="1:12">
      <c r="B26" s="518"/>
      <c r="C26" s="518"/>
      <c r="D26" s="518"/>
      <c r="E26" s="518"/>
      <c r="F26" s="518"/>
      <c r="G26" s="518"/>
      <c r="H26" s="518"/>
      <c r="I26" s="518"/>
      <c r="J26" s="518"/>
      <c r="K26" s="518"/>
      <c r="L26" s="518"/>
    </row>
    <row r="27" spans="1:12">
      <c r="B27" s="518"/>
      <c r="C27" s="518"/>
      <c r="D27" s="518"/>
      <c r="E27" s="518"/>
      <c r="F27" s="518"/>
      <c r="G27" s="518"/>
      <c r="H27" s="518"/>
      <c r="I27" s="518"/>
      <c r="J27" s="518"/>
      <c r="K27" s="518"/>
      <c r="L27" s="518"/>
    </row>
    <row r="28" spans="1:12">
      <c r="B28" s="518"/>
      <c r="C28" s="518"/>
      <c r="D28" s="518"/>
      <c r="E28" s="518"/>
      <c r="F28" s="518"/>
      <c r="G28" s="518"/>
      <c r="H28" s="518"/>
      <c r="I28" s="518"/>
      <c r="J28" s="518"/>
      <c r="K28" s="518"/>
      <c r="L28" s="518"/>
    </row>
    <row r="29" spans="1:12">
      <c r="B29" s="518"/>
      <c r="C29" s="518"/>
      <c r="D29" s="518"/>
      <c r="E29" s="518"/>
      <c r="F29" s="518"/>
      <c r="G29" s="518"/>
      <c r="H29" s="518"/>
      <c r="I29" s="518"/>
      <c r="J29" s="518"/>
      <c r="K29" s="518"/>
      <c r="L29" s="518"/>
    </row>
    <row r="30" spans="1:12">
      <c r="B30" s="518"/>
      <c r="C30" s="518"/>
      <c r="D30" s="518"/>
      <c r="E30" s="518"/>
      <c r="F30" s="518"/>
      <c r="G30" s="518"/>
      <c r="H30" s="518"/>
      <c r="I30" s="518"/>
      <c r="J30" s="518"/>
      <c r="K30" s="518"/>
      <c r="L30" s="518"/>
    </row>
    <row r="31" spans="1:12">
      <c r="B31" s="518"/>
      <c r="C31" s="518"/>
      <c r="D31" s="518"/>
      <c r="E31" s="518"/>
      <c r="F31" s="518"/>
      <c r="G31" s="518"/>
      <c r="H31" s="518"/>
      <c r="I31" s="518"/>
      <c r="J31" s="518"/>
      <c r="K31" s="518"/>
      <c r="L31" s="518"/>
    </row>
    <row r="32" spans="1:12">
      <c r="B32" s="518"/>
      <c r="C32" s="518"/>
      <c r="D32" s="518"/>
      <c r="E32" s="518"/>
      <c r="F32" s="518"/>
      <c r="G32" s="518"/>
      <c r="H32" s="518"/>
      <c r="I32" s="518"/>
      <c r="J32" s="518"/>
      <c r="K32" s="518"/>
      <c r="L32" s="518"/>
    </row>
    <row r="33" spans="2:12">
      <c r="B33" s="518"/>
      <c r="C33" s="518"/>
      <c r="D33" s="518"/>
      <c r="E33" s="518"/>
      <c r="F33" s="518"/>
      <c r="G33" s="518"/>
      <c r="H33" s="518"/>
      <c r="I33" s="518"/>
      <c r="J33" s="518"/>
      <c r="K33" s="518"/>
      <c r="L33" s="518"/>
    </row>
    <row r="34" spans="2:12">
      <c r="B34" s="518"/>
      <c r="C34" s="518"/>
      <c r="D34" s="518"/>
      <c r="E34" s="518"/>
      <c r="F34" s="518"/>
      <c r="G34" s="518"/>
      <c r="H34" s="518"/>
      <c r="I34" s="518"/>
      <c r="J34" s="518"/>
      <c r="K34" s="518"/>
      <c r="L34" s="518"/>
    </row>
    <row r="35" spans="2:12">
      <c r="B35" s="518"/>
      <c r="C35" s="518"/>
      <c r="D35" s="518"/>
      <c r="E35" s="518"/>
      <c r="F35" s="518"/>
      <c r="G35" s="518"/>
      <c r="H35" s="518"/>
      <c r="I35" s="518"/>
      <c r="J35" s="518"/>
      <c r="K35" s="518"/>
      <c r="L35" s="518"/>
    </row>
    <row r="36" spans="2:12">
      <c r="B36" s="518"/>
      <c r="C36" s="518"/>
      <c r="D36" s="518"/>
      <c r="E36" s="518"/>
      <c r="F36" s="518"/>
      <c r="G36" s="518"/>
      <c r="H36" s="518"/>
      <c r="I36" s="518"/>
      <c r="J36" s="518"/>
      <c r="K36" s="518"/>
      <c r="L36" s="518"/>
    </row>
    <row r="37" spans="2:12">
      <c r="B37" s="518"/>
      <c r="C37" s="518"/>
      <c r="D37" s="518"/>
      <c r="E37" s="518"/>
      <c r="F37" s="518"/>
      <c r="G37" s="518"/>
      <c r="H37" s="518"/>
      <c r="I37" s="518"/>
      <c r="J37" s="518"/>
      <c r="K37" s="518"/>
      <c r="L37" s="518"/>
    </row>
    <row r="38" spans="2:12">
      <c r="B38" s="518"/>
      <c r="C38" s="518"/>
      <c r="D38" s="518"/>
      <c r="E38" s="518"/>
      <c r="F38" s="518"/>
      <c r="G38" s="518"/>
      <c r="H38" s="518"/>
      <c r="I38" s="518"/>
      <c r="J38" s="518"/>
      <c r="K38" s="518"/>
      <c r="L38" s="518"/>
    </row>
    <row r="39" spans="2:12">
      <c r="B39" s="518"/>
      <c r="C39" s="518"/>
      <c r="D39" s="518"/>
      <c r="E39" s="518"/>
      <c r="F39" s="518"/>
      <c r="G39" s="518"/>
      <c r="H39" s="518"/>
      <c r="I39" s="518"/>
      <c r="J39" s="518"/>
      <c r="K39" s="518"/>
      <c r="L39" s="518"/>
    </row>
    <row r="40" spans="2:12">
      <c r="B40" s="518"/>
      <c r="C40" s="518"/>
      <c r="D40" s="518"/>
      <c r="E40" s="518"/>
      <c r="F40" s="518"/>
      <c r="G40" s="518"/>
      <c r="H40" s="518"/>
      <c r="I40" s="518"/>
      <c r="J40" s="518"/>
      <c r="K40" s="518"/>
      <c r="L40" s="518"/>
    </row>
    <row r="41" spans="2:12">
      <c r="B41" s="518"/>
      <c r="C41" s="518"/>
      <c r="D41" s="518"/>
      <c r="E41" s="518"/>
      <c r="F41" s="518"/>
      <c r="G41" s="518"/>
      <c r="H41" s="518"/>
      <c r="I41" s="518"/>
      <c r="J41" s="518"/>
      <c r="K41" s="518"/>
      <c r="L41" s="518"/>
    </row>
    <row r="42" spans="2:12">
      <c r="B42" s="518"/>
      <c r="C42" s="518"/>
      <c r="D42" s="518"/>
      <c r="E42" s="518"/>
      <c r="F42" s="518"/>
      <c r="G42" s="518"/>
      <c r="H42" s="518"/>
      <c r="I42" s="518"/>
      <c r="J42" s="518"/>
      <c r="K42" s="518"/>
      <c r="L42" s="518"/>
    </row>
    <row r="43" spans="2:12">
      <c r="B43" s="518"/>
      <c r="C43" s="518"/>
      <c r="D43" s="518"/>
      <c r="E43" s="518"/>
      <c r="F43" s="518"/>
      <c r="G43" s="518"/>
      <c r="H43" s="518"/>
      <c r="I43" s="518"/>
      <c r="J43" s="518"/>
      <c r="K43" s="518"/>
      <c r="L43" s="518"/>
    </row>
    <row r="44" spans="2:12">
      <c r="B44" s="518"/>
      <c r="C44" s="518"/>
      <c r="D44" s="518"/>
      <c r="E44" s="518"/>
      <c r="F44" s="518"/>
      <c r="G44" s="518"/>
      <c r="H44" s="518"/>
      <c r="I44" s="518"/>
      <c r="J44" s="518"/>
      <c r="K44" s="518"/>
      <c r="L44" s="518"/>
    </row>
    <row r="45" spans="2:12">
      <c r="B45" s="518"/>
      <c r="C45" s="518"/>
      <c r="D45" s="518"/>
      <c r="E45" s="518"/>
      <c r="F45" s="518"/>
      <c r="G45" s="518"/>
      <c r="H45" s="518"/>
      <c r="I45" s="518"/>
      <c r="J45" s="518"/>
      <c r="K45" s="518"/>
      <c r="L45" s="518"/>
    </row>
    <row r="46" spans="2:12">
      <c r="B46" s="518"/>
      <c r="C46" s="518"/>
      <c r="D46" s="518"/>
      <c r="E46" s="518"/>
      <c r="F46" s="518"/>
      <c r="G46" s="518"/>
      <c r="H46" s="518"/>
      <c r="I46" s="518"/>
      <c r="J46" s="518"/>
      <c r="K46" s="518"/>
      <c r="L46" s="518"/>
    </row>
    <row r="47" spans="2:12">
      <c r="B47" s="518"/>
      <c r="C47" s="518"/>
      <c r="D47" s="518"/>
      <c r="E47" s="518"/>
      <c r="F47" s="518"/>
      <c r="G47" s="518"/>
      <c r="H47" s="518"/>
      <c r="I47" s="518"/>
      <c r="J47" s="518"/>
      <c r="K47" s="518"/>
      <c r="L47" s="518"/>
    </row>
    <row r="48" spans="2:12">
      <c r="B48" s="518"/>
      <c r="C48" s="518"/>
      <c r="D48" s="518"/>
      <c r="E48" s="518"/>
      <c r="F48" s="518"/>
      <c r="G48" s="518"/>
      <c r="H48" s="518"/>
      <c r="I48" s="518"/>
      <c r="J48" s="518"/>
      <c r="K48" s="518"/>
      <c r="L48" s="518"/>
    </row>
    <row r="49" spans="2:12">
      <c r="B49" s="518"/>
      <c r="C49" s="518"/>
      <c r="D49" s="518"/>
      <c r="E49" s="518"/>
      <c r="F49" s="518"/>
      <c r="G49" s="518"/>
      <c r="H49" s="518"/>
      <c r="I49" s="518"/>
      <c r="J49" s="518"/>
      <c r="K49" s="518"/>
      <c r="L49" s="518"/>
    </row>
    <row r="50" spans="2:12">
      <c r="B50" s="518"/>
      <c r="C50" s="518"/>
      <c r="D50" s="518"/>
      <c r="E50" s="518"/>
      <c r="F50" s="518"/>
      <c r="G50" s="518"/>
      <c r="H50" s="518"/>
      <c r="I50" s="518"/>
      <c r="J50" s="518"/>
      <c r="K50" s="518"/>
      <c r="L50" s="518"/>
    </row>
    <row r="51" spans="2:12">
      <c r="B51" s="518"/>
      <c r="C51" s="518"/>
      <c r="D51" s="518"/>
      <c r="E51" s="518"/>
      <c r="F51" s="518"/>
      <c r="G51" s="518"/>
      <c r="H51" s="518"/>
      <c r="I51" s="518"/>
      <c r="J51" s="518"/>
      <c r="K51" s="518"/>
      <c r="L51" s="518"/>
    </row>
    <row r="52" spans="2:12">
      <c r="B52" s="518"/>
      <c r="C52" s="518"/>
      <c r="D52" s="518"/>
      <c r="E52" s="518"/>
      <c r="F52" s="518"/>
      <c r="G52" s="518"/>
      <c r="H52" s="518"/>
      <c r="I52" s="518"/>
      <c r="J52" s="518"/>
      <c r="K52" s="518"/>
      <c r="L52" s="518"/>
    </row>
    <row r="53" spans="2:12">
      <c r="B53" s="518"/>
      <c r="C53" s="518"/>
      <c r="D53" s="518"/>
      <c r="E53" s="518"/>
      <c r="F53" s="518"/>
      <c r="G53" s="518"/>
      <c r="H53" s="518"/>
      <c r="I53" s="518"/>
      <c r="J53" s="518"/>
      <c r="K53" s="518"/>
      <c r="L53" s="518"/>
    </row>
    <row r="54" spans="2:12">
      <c r="B54" s="518"/>
      <c r="C54" s="518"/>
      <c r="D54" s="518"/>
      <c r="E54" s="518"/>
      <c r="F54" s="518"/>
      <c r="G54" s="518"/>
      <c r="H54" s="518"/>
      <c r="I54" s="518"/>
      <c r="J54" s="518"/>
      <c r="K54" s="518"/>
      <c r="L54" s="518"/>
    </row>
    <row r="55" spans="2:12">
      <c r="B55" s="518"/>
      <c r="C55" s="518"/>
      <c r="D55" s="518"/>
      <c r="E55" s="518"/>
      <c r="F55" s="518"/>
      <c r="G55" s="518"/>
      <c r="H55" s="518"/>
      <c r="I55" s="518"/>
      <c r="J55" s="518"/>
      <c r="K55" s="518"/>
      <c r="L55" s="518"/>
    </row>
    <row r="56" spans="2:12">
      <c r="B56" s="518"/>
      <c r="C56" s="518"/>
      <c r="D56" s="518"/>
      <c r="E56" s="518"/>
      <c r="F56" s="518"/>
      <c r="G56" s="518"/>
      <c r="H56" s="518"/>
      <c r="I56" s="518"/>
      <c r="J56" s="518"/>
      <c r="K56" s="518"/>
      <c r="L56" s="518"/>
    </row>
    <row r="57" spans="2:12">
      <c r="B57" s="518"/>
      <c r="C57" s="518"/>
      <c r="D57" s="518"/>
      <c r="E57" s="518"/>
      <c r="F57" s="518"/>
      <c r="G57" s="518"/>
      <c r="H57" s="518"/>
      <c r="I57" s="518"/>
      <c r="J57" s="518"/>
      <c r="K57" s="518"/>
      <c r="L57" s="518"/>
    </row>
    <row r="58" spans="2:12">
      <c r="B58" s="518"/>
      <c r="C58" s="518"/>
      <c r="D58" s="518"/>
      <c r="E58" s="518"/>
      <c r="F58" s="518"/>
      <c r="G58" s="518"/>
      <c r="H58" s="518"/>
      <c r="I58" s="518"/>
      <c r="J58" s="518"/>
      <c r="K58" s="518"/>
      <c r="L58" s="518"/>
    </row>
    <row r="59" spans="2:12">
      <c r="B59" s="518"/>
      <c r="C59" s="518"/>
      <c r="D59" s="518"/>
      <c r="E59" s="518"/>
      <c r="F59" s="518"/>
      <c r="G59" s="518"/>
      <c r="H59" s="518"/>
      <c r="I59" s="518"/>
      <c r="J59" s="518"/>
      <c r="K59" s="518"/>
      <c r="L59" s="518"/>
    </row>
    <row r="60" spans="2:12">
      <c r="B60" s="518"/>
      <c r="C60" s="518"/>
      <c r="D60" s="518"/>
      <c r="E60" s="518"/>
      <c r="F60" s="518"/>
      <c r="G60" s="518"/>
      <c r="H60" s="518"/>
      <c r="I60" s="518"/>
      <c r="J60" s="518"/>
      <c r="K60" s="518"/>
      <c r="L60" s="518"/>
    </row>
    <row r="61" spans="2:12">
      <c r="B61" s="518"/>
      <c r="C61" s="518"/>
      <c r="D61" s="518"/>
      <c r="E61" s="518"/>
      <c r="F61" s="518"/>
      <c r="G61" s="518"/>
      <c r="H61" s="518"/>
      <c r="I61" s="518"/>
      <c r="J61" s="518"/>
      <c r="K61" s="518"/>
      <c r="L61" s="518"/>
    </row>
    <row r="62" spans="2:12">
      <c r="B62" s="518"/>
      <c r="C62" s="518"/>
      <c r="D62" s="518"/>
      <c r="E62" s="518"/>
      <c r="F62" s="518"/>
      <c r="G62" s="518"/>
      <c r="H62" s="518"/>
      <c r="I62" s="518"/>
      <c r="J62" s="518"/>
      <c r="K62" s="518"/>
      <c r="L62" s="518"/>
    </row>
    <row r="63" spans="2:12">
      <c r="B63" s="518"/>
      <c r="C63" s="518"/>
      <c r="D63" s="518"/>
      <c r="E63" s="518"/>
      <c r="F63" s="518"/>
      <c r="G63" s="518"/>
      <c r="H63" s="518"/>
      <c r="I63" s="518"/>
      <c r="J63" s="518"/>
      <c r="K63" s="518"/>
      <c r="L63" s="518"/>
    </row>
    <row r="64" spans="2:12">
      <c r="B64" s="518"/>
      <c r="C64" s="518"/>
      <c r="D64" s="518"/>
      <c r="E64" s="518"/>
      <c r="F64" s="518"/>
      <c r="G64" s="518"/>
      <c r="H64" s="518"/>
      <c r="I64" s="518"/>
      <c r="J64" s="518"/>
      <c r="K64" s="518"/>
      <c r="L64" s="518"/>
    </row>
    <row r="65" spans="2:12">
      <c r="B65" s="518"/>
      <c r="C65" s="518"/>
      <c r="D65" s="518"/>
      <c r="E65" s="518"/>
      <c r="F65" s="518"/>
      <c r="G65" s="518"/>
      <c r="H65" s="518"/>
      <c r="I65" s="518"/>
      <c r="J65" s="518"/>
      <c r="K65" s="518"/>
      <c r="L65" s="518"/>
    </row>
    <row r="66" spans="2:12">
      <c r="B66" s="518"/>
      <c r="C66" s="518"/>
      <c r="D66" s="518"/>
      <c r="E66" s="518"/>
      <c r="F66" s="518"/>
      <c r="G66" s="518"/>
      <c r="H66" s="518"/>
      <c r="I66" s="518"/>
      <c r="J66" s="518"/>
      <c r="K66" s="518"/>
      <c r="L66" s="518"/>
    </row>
    <row r="67" spans="2:12">
      <c r="B67" s="518"/>
      <c r="C67" s="518"/>
      <c r="D67" s="518"/>
      <c r="E67" s="518"/>
      <c r="F67" s="518"/>
      <c r="G67" s="518"/>
      <c r="H67" s="518"/>
      <c r="I67" s="518"/>
      <c r="J67" s="518"/>
      <c r="K67" s="518"/>
      <c r="L67" s="518"/>
    </row>
    <row r="68" spans="2:12">
      <c r="B68" s="518"/>
      <c r="C68" s="518"/>
      <c r="D68" s="518"/>
      <c r="E68" s="518"/>
      <c r="F68" s="518"/>
      <c r="G68" s="518"/>
      <c r="H68" s="518"/>
      <c r="I68" s="518"/>
      <c r="J68" s="518"/>
      <c r="K68" s="518"/>
      <c r="L68" s="518"/>
    </row>
    <row r="69" spans="2:12">
      <c r="B69" s="518"/>
      <c r="C69" s="518"/>
      <c r="D69" s="518"/>
      <c r="E69" s="518"/>
      <c r="F69" s="518"/>
      <c r="G69" s="518"/>
      <c r="H69" s="518"/>
      <c r="I69" s="518"/>
      <c r="J69" s="518"/>
      <c r="K69" s="518"/>
      <c r="L69" s="518"/>
    </row>
    <row r="70" spans="2:12">
      <c r="B70" s="518"/>
      <c r="C70" s="518"/>
      <c r="D70" s="518"/>
      <c r="E70" s="518"/>
      <c r="F70" s="518"/>
      <c r="G70" s="518"/>
      <c r="H70" s="518"/>
      <c r="I70" s="518"/>
      <c r="J70" s="518"/>
      <c r="K70" s="518"/>
      <c r="L70" s="518"/>
    </row>
    <row r="71" spans="2:12">
      <c r="B71" s="518"/>
      <c r="C71" s="518"/>
      <c r="D71" s="518"/>
      <c r="E71" s="518"/>
      <c r="F71" s="518"/>
      <c r="G71" s="518"/>
      <c r="H71" s="518"/>
      <c r="I71" s="518"/>
      <c r="J71" s="518"/>
      <c r="K71" s="518"/>
      <c r="L71" s="518"/>
    </row>
    <row r="72" spans="2:12">
      <c r="B72" s="518"/>
      <c r="C72" s="518"/>
      <c r="D72" s="518"/>
      <c r="E72" s="518"/>
      <c r="F72" s="518"/>
      <c r="G72" s="518"/>
      <c r="H72" s="518"/>
      <c r="I72" s="518"/>
      <c r="J72" s="518"/>
      <c r="K72" s="518"/>
      <c r="L72" s="518"/>
    </row>
    <row r="73" spans="2:12">
      <c r="B73" s="518"/>
      <c r="C73" s="518"/>
      <c r="D73" s="518"/>
      <c r="E73" s="518"/>
      <c r="F73" s="518"/>
      <c r="G73" s="518"/>
      <c r="H73" s="518"/>
      <c r="I73" s="518"/>
      <c r="J73" s="518"/>
      <c r="K73" s="518"/>
      <c r="L73" s="518"/>
    </row>
    <row r="74" spans="2:12">
      <c r="B74" s="518"/>
      <c r="C74" s="518"/>
      <c r="D74" s="518"/>
      <c r="E74" s="518"/>
      <c r="F74" s="518"/>
      <c r="G74" s="518"/>
      <c r="H74" s="518"/>
      <c r="I74" s="518"/>
      <c r="J74" s="518"/>
      <c r="K74" s="518"/>
      <c r="L74" s="518"/>
    </row>
    <row r="75" spans="2:12">
      <c r="B75" s="518"/>
      <c r="C75" s="518"/>
      <c r="D75" s="518"/>
      <c r="E75" s="518"/>
      <c r="F75" s="518"/>
      <c r="G75" s="518"/>
      <c r="H75" s="518"/>
      <c r="I75" s="518"/>
      <c r="J75" s="518"/>
      <c r="K75" s="518"/>
      <c r="L75" s="518"/>
    </row>
    <row r="76" spans="2:12">
      <c r="B76" s="518"/>
      <c r="C76" s="518"/>
      <c r="D76" s="518"/>
      <c r="E76" s="518"/>
      <c r="F76" s="518"/>
      <c r="G76" s="518"/>
      <c r="H76" s="518"/>
      <c r="I76" s="518"/>
      <c r="J76" s="518"/>
      <c r="K76" s="518"/>
      <c r="L76" s="518"/>
    </row>
    <row r="77" spans="2:12">
      <c r="B77" s="518"/>
      <c r="C77" s="518"/>
      <c r="D77" s="518"/>
      <c r="E77" s="518"/>
      <c r="F77" s="518"/>
      <c r="G77" s="518"/>
      <c r="H77" s="518"/>
      <c r="I77" s="518"/>
      <c r="J77" s="518"/>
      <c r="K77" s="518"/>
      <c r="L77" s="518"/>
    </row>
    <row r="78" spans="2:12">
      <c r="B78" s="518"/>
      <c r="C78" s="518"/>
      <c r="D78" s="518"/>
      <c r="E78" s="518"/>
      <c r="F78" s="518"/>
      <c r="G78" s="518"/>
      <c r="H78" s="518"/>
      <c r="I78" s="518"/>
      <c r="J78" s="518"/>
      <c r="K78" s="518"/>
      <c r="L78" s="518"/>
    </row>
    <row r="79" spans="2:12">
      <c r="B79" s="518"/>
      <c r="C79" s="518"/>
      <c r="D79" s="518"/>
      <c r="E79" s="518"/>
      <c r="F79" s="518"/>
      <c r="G79" s="518"/>
      <c r="H79" s="518"/>
      <c r="I79" s="518"/>
      <c r="J79" s="518"/>
      <c r="K79" s="518"/>
      <c r="L79" s="518"/>
    </row>
    <row r="80" spans="2:12">
      <c r="B80" s="518"/>
      <c r="C80" s="518"/>
      <c r="D80" s="518"/>
      <c r="E80" s="518"/>
      <c r="F80" s="518"/>
      <c r="G80" s="518"/>
      <c r="H80" s="518"/>
      <c r="I80" s="518"/>
      <c r="J80" s="518"/>
      <c r="K80" s="518"/>
      <c r="L80" s="518"/>
    </row>
    <row r="81" spans="2:12">
      <c r="B81" s="518"/>
      <c r="C81" s="518"/>
      <c r="D81" s="518"/>
      <c r="E81" s="518"/>
      <c r="F81" s="518"/>
      <c r="G81" s="518"/>
      <c r="H81" s="518"/>
      <c r="I81" s="518"/>
      <c r="J81" s="518"/>
      <c r="K81" s="518"/>
      <c r="L81" s="518"/>
    </row>
    <row r="82" spans="2:12">
      <c r="B82" s="518"/>
      <c r="C82" s="518"/>
      <c r="D82" s="518"/>
      <c r="E82" s="518"/>
      <c r="F82" s="518"/>
      <c r="G82" s="518"/>
      <c r="H82" s="518"/>
      <c r="I82" s="518"/>
      <c r="J82" s="518"/>
      <c r="K82" s="518"/>
      <c r="L82" s="518"/>
    </row>
    <row r="83" spans="2:12">
      <c r="B83" s="518"/>
      <c r="C83" s="518"/>
      <c r="D83" s="518"/>
      <c r="E83" s="518"/>
      <c r="F83" s="518"/>
      <c r="G83" s="518"/>
      <c r="H83" s="518"/>
      <c r="I83" s="518"/>
      <c r="J83" s="518"/>
      <c r="K83" s="518"/>
      <c r="L83" s="518"/>
    </row>
    <row r="84" spans="2:12">
      <c r="B84" s="518"/>
      <c r="C84" s="518"/>
      <c r="D84" s="518"/>
      <c r="E84" s="518"/>
      <c r="F84" s="518"/>
      <c r="G84" s="518"/>
      <c r="H84" s="518"/>
      <c r="I84" s="518"/>
      <c r="J84" s="518"/>
      <c r="K84" s="518"/>
      <c r="L84" s="518"/>
    </row>
    <row r="85" spans="2:12">
      <c r="B85" s="518"/>
      <c r="C85" s="518"/>
      <c r="D85" s="518"/>
      <c r="E85" s="518"/>
      <c r="F85" s="518"/>
      <c r="G85" s="518"/>
      <c r="H85" s="518"/>
      <c r="I85" s="518"/>
      <c r="J85" s="518"/>
      <c r="K85" s="518"/>
      <c r="L85" s="518"/>
    </row>
    <row r="86" spans="2:12">
      <c r="B86" s="518"/>
      <c r="C86" s="518"/>
      <c r="D86" s="518"/>
      <c r="E86" s="518"/>
      <c r="F86" s="518"/>
      <c r="G86" s="518"/>
      <c r="H86" s="518"/>
      <c r="I86" s="518"/>
      <c r="J86" s="518"/>
      <c r="K86" s="518"/>
      <c r="L86" s="518"/>
    </row>
    <row r="87" spans="2:12">
      <c r="B87" s="518"/>
      <c r="C87" s="518"/>
      <c r="D87" s="518"/>
      <c r="E87" s="518"/>
      <c r="F87" s="518"/>
      <c r="G87" s="518"/>
      <c r="H87" s="518"/>
      <c r="I87" s="518"/>
      <c r="J87" s="518"/>
      <c r="K87" s="518"/>
      <c r="L87" s="518"/>
    </row>
    <row r="88" spans="2:12">
      <c r="B88" s="518"/>
      <c r="C88" s="518"/>
      <c r="D88" s="518"/>
      <c r="E88" s="518"/>
      <c r="F88" s="518"/>
      <c r="G88" s="518"/>
      <c r="H88" s="518"/>
      <c r="I88" s="518"/>
      <c r="J88" s="518"/>
      <c r="K88" s="518"/>
      <c r="L88" s="518"/>
    </row>
    <row r="89" spans="2:12">
      <c r="B89" s="518"/>
      <c r="C89" s="518"/>
      <c r="D89" s="518"/>
      <c r="E89" s="518"/>
      <c r="F89" s="518"/>
      <c r="G89" s="518"/>
      <c r="H89" s="518"/>
      <c r="I89" s="518"/>
      <c r="J89" s="518"/>
      <c r="K89" s="518"/>
      <c r="L89" s="518"/>
    </row>
    <row r="90" spans="2:12">
      <c r="B90" s="518"/>
      <c r="C90" s="518"/>
      <c r="D90" s="518"/>
      <c r="E90" s="518"/>
      <c r="F90" s="518"/>
      <c r="G90" s="518"/>
      <c r="H90" s="518"/>
      <c r="I90" s="518"/>
      <c r="J90" s="518"/>
      <c r="K90" s="518"/>
      <c r="L90" s="518"/>
    </row>
    <row r="91" spans="2:12">
      <c r="B91" s="518"/>
      <c r="C91" s="518"/>
      <c r="D91" s="518"/>
      <c r="E91" s="518"/>
      <c r="F91" s="518"/>
      <c r="G91" s="518"/>
      <c r="H91" s="518"/>
      <c r="I91" s="518"/>
      <c r="J91" s="518"/>
      <c r="K91" s="518"/>
      <c r="L91" s="518"/>
    </row>
    <row r="92" spans="2:12">
      <c r="B92" s="518"/>
      <c r="C92" s="518"/>
      <c r="D92" s="518"/>
      <c r="E92" s="518"/>
      <c r="F92" s="518"/>
      <c r="G92" s="518"/>
      <c r="H92" s="518"/>
      <c r="I92" s="518"/>
      <c r="J92" s="518"/>
      <c r="K92" s="518"/>
      <c r="L92" s="518"/>
    </row>
    <row r="93" spans="2:12">
      <c r="B93" s="518"/>
      <c r="C93" s="518"/>
      <c r="D93" s="518"/>
      <c r="E93" s="518"/>
      <c r="F93" s="518"/>
      <c r="G93" s="518"/>
      <c r="H93" s="518"/>
      <c r="I93" s="518"/>
      <c r="J93" s="518"/>
      <c r="K93" s="518"/>
      <c r="L93" s="518"/>
    </row>
    <row r="94" spans="2:12">
      <c r="B94" s="518"/>
      <c r="C94" s="518"/>
      <c r="D94" s="518"/>
      <c r="E94" s="518"/>
      <c r="F94" s="518"/>
      <c r="G94" s="518"/>
      <c r="H94" s="518"/>
      <c r="I94" s="518"/>
      <c r="J94" s="518"/>
      <c r="K94" s="518"/>
      <c r="L94" s="518"/>
    </row>
    <row r="95" spans="2:12">
      <c r="B95" s="518"/>
      <c r="C95" s="518"/>
      <c r="D95" s="518"/>
      <c r="E95" s="518"/>
      <c r="F95" s="518"/>
      <c r="G95" s="518"/>
      <c r="H95" s="518"/>
      <c r="I95" s="518"/>
      <c r="J95" s="518"/>
      <c r="K95" s="518"/>
      <c r="L95" s="518"/>
    </row>
    <row r="96" spans="2:12">
      <c r="B96" s="518"/>
      <c r="C96" s="518"/>
      <c r="D96" s="518"/>
      <c r="E96" s="518"/>
      <c r="F96" s="518"/>
      <c r="G96" s="518"/>
      <c r="H96" s="518"/>
      <c r="I96" s="518"/>
      <c r="J96" s="518"/>
      <c r="K96" s="518"/>
      <c r="L96" s="518"/>
    </row>
    <row r="97" spans="2:12">
      <c r="B97" s="518"/>
      <c r="C97" s="518"/>
      <c r="D97" s="518"/>
      <c r="E97" s="518"/>
      <c r="F97" s="518"/>
      <c r="G97" s="518"/>
      <c r="H97" s="518"/>
      <c r="I97" s="518"/>
      <c r="J97" s="518"/>
      <c r="K97" s="518"/>
      <c r="L97" s="518"/>
    </row>
    <row r="98" spans="2:12">
      <c r="B98" s="518"/>
      <c r="C98" s="518"/>
      <c r="D98" s="518"/>
      <c r="E98" s="518"/>
      <c r="F98" s="518"/>
      <c r="G98" s="518"/>
      <c r="H98" s="518"/>
      <c r="I98" s="518"/>
      <c r="J98" s="518"/>
      <c r="K98" s="518"/>
      <c r="L98" s="518"/>
    </row>
    <row r="99" spans="2:12">
      <c r="B99" s="518"/>
      <c r="C99" s="518"/>
      <c r="D99" s="518"/>
      <c r="E99" s="518"/>
      <c r="F99" s="518"/>
      <c r="G99" s="518"/>
      <c r="H99" s="518"/>
      <c r="I99" s="518"/>
      <c r="J99" s="518"/>
      <c r="K99" s="518"/>
      <c r="L99" s="518"/>
    </row>
    <row r="100" spans="2:12">
      <c r="B100" s="518"/>
      <c r="C100" s="518"/>
      <c r="D100" s="518"/>
      <c r="E100" s="518"/>
      <c r="F100" s="518"/>
      <c r="G100" s="518"/>
      <c r="H100" s="518"/>
      <c r="I100" s="518"/>
      <c r="J100" s="518"/>
      <c r="K100" s="518"/>
      <c r="L100" s="518"/>
    </row>
    <row r="101" spans="2:12">
      <c r="B101" s="518"/>
      <c r="C101" s="518"/>
      <c r="D101" s="518"/>
      <c r="E101" s="518"/>
      <c r="F101" s="518"/>
      <c r="G101" s="518"/>
      <c r="H101" s="518"/>
      <c r="I101" s="518"/>
      <c r="J101" s="518"/>
      <c r="K101" s="518"/>
      <c r="L101" s="518"/>
    </row>
    <row r="102" spans="2:12">
      <c r="B102" s="518"/>
      <c r="C102" s="518"/>
      <c r="D102" s="518"/>
      <c r="E102" s="518"/>
      <c r="F102" s="518"/>
      <c r="G102" s="518"/>
      <c r="H102" s="518"/>
      <c r="I102" s="518"/>
      <c r="J102" s="518"/>
      <c r="K102" s="518"/>
      <c r="L102" s="518"/>
    </row>
    <row r="103" spans="2:12">
      <c r="B103" s="518"/>
      <c r="C103" s="518"/>
      <c r="D103" s="518"/>
      <c r="E103" s="518"/>
      <c r="F103" s="518"/>
      <c r="G103" s="518"/>
      <c r="H103" s="518"/>
      <c r="I103" s="518"/>
      <c r="J103" s="518"/>
      <c r="K103" s="518"/>
      <c r="L103" s="518"/>
    </row>
    <row r="104" spans="2:12">
      <c r="B104" s="518"/>
      <c r="C104" s="518"/>
      <c r="D104" s="518"/>
      <c r="E104" s="518"/>
      <c r="F104" s="518"/>
      <c r="G104" s="518"/>
      <c r="H104" s="518"/>
      <c r="I104" s="518"/>
      <c r="J104" s="518"/>
      <c r="K104" s="518"/>
      <c r="L104" s="518"/>
    </row>
    <row r="105" spans="2:12">
      <c r="B105" s="518"/>
      <c r="C105" s="518"/>
      <c r="D105" s="518"/>
      <c r="E105" s="518"/>
      <c r="F105" s="518"/>
      <c r="G105" s="518"/>
      <c r="H105" s="518"/>
      <c r="I105" s="518"/>
      <c r="J105" s="518"/>
      <c r="K105" s="518"/>
      <c r="L105" s="518"/>
    </row>
    <row r="106" spans="2:12">
      <c r="B106" s="518"/>
      <c r="C106" s="518"/>
      <c r="D106" s="518"/>
      <c r="E106" s="518"/>
      <c r="F106" s="518"/>
      <c r="G106" s="518"/>
      <c r="H106" s="518"/>
      <c r="I106" s="518"/>
      <c r="J106" s="518"/>
      <c r="K106" s="518"/>
      <c r="L106" s="518"/>
    </row>
    <row r="107" spans="2:12">
      <c r="B107" s="518"/>
      <c r="C107" s="518"/>
      <c r="D107" s="518"/>
      <c r="E107" s="518"/>
      <c r="F107" s="518"/>
      <c r="G107" s="518"/>
      <c r="H107" s="518"/>
      <c r="I107" s="518"/>
      <c r="J107" s="518"/>
      <c r="K107" s="518"/>
      <c r="L107" s="518"/>
    </row>
    <row r="108" spans="2:12">
      <c r="B108" s="518"/>
      <c r="C108" s="518"/>
      <c r="D108" s="518"/>
      <c r="E108" s="518"/>
      <c r="F108" s="518"/>
      <c r="G108" s="518"/>
      <c r="H108" s="518"/>
      <c r="I108" s="518"/>
      <c r="J108" s="518"/>
      <c r="K108" s="518"/>
      <c r="L108" s="518"/>
    </row>
    <row r="109" spans="2:12">
      <c r="B109" s="518"/>
      <c r="C109" s="518"/>
      <c r="D109" s="518"/>
      <c r="E109" s="518"/>
      <c r="F109" s="518"/>
      <c r="G109" s="518"/>
      <c r="H109" s="518"/>
      <c r="I109" s="518"/>
      <c r="J109" s="518"/>
      <c r="K109" s="518"/>
      <c r="L109" s="518"/>
    </row>
    <row r="110" spans="2:12">
      <c r="B110" s="518"/>
      <c r="C110" s="518"/>
      <c r="D110" s="518"/>
      <c r="E110" s="518"/>
      <c r="F110" s="518"/>
      <c r="G110" s="518"/>
      <c r="H110" s="518"/>
      <c r="I110" s="518"/>
      <c r="J110" s="518"/>
      <c r="K110" s="518"/>
      <c r="L110" s="518"/>
    </row>
    <row r="111" spans="2:12">
      <c r="B111" s="518"/>
      <c r="C111" s="518"/>
      <c r="D111" s="518"/>
      <c r="E111" s="518"/>
      <c r="F111" s="518"/>
      <c r="G111" s="518"/>
      <c r="H111" s="518"/>
      <c r="I111" s="518"/>
      <c r="J111" s="518"/>
      <c r="K111" s="518"/>
      <c r="L111" s="518"/>
    </row>
    <row r="112" spans="2:12">
      <c r="B112" s="518"/>
      <c r="C112" s="518"/>
      <c r="D112" s="518"/>
      <c r="E112" s="518"/>
      <c r="F112" s="518"/>
      <c r="G112" s="518"/>
      <c r="H112" s="518"/>
      <c r="I112" s="518"/>
      <c r="J112" s="518"/>
      <c r="K112" s="518"/>
      <c r="L112" s="518"/>
    </row>
    <row r="113" spans="2:12">
      <c r="B113" s="518"/>
      <c r="C113" s="518"/>
      <c r="D113" s="518"/>
      <c r="E113" s="518"/>
      <c r="F113" s="518"/>
      <c r="G113" s="518"/>
      <c r="H113" s="518"/>
      <c r="I113" s="518"/>
      <c r="J113" s="518"/>
      <c r="K113" s="518"/>
      <c r="L113" s="518"/>
    </row>
    <row r="114" spans="2:12">
      <c r="B114" s="518"/>
      <c r="C114" s="518"/>
      <c r="D114" s="518"/>
      <c r="E114" s="518"/>
      <c r="F114" s="518"/>
      <c r="G114" s="518"/>
      <c r="H114" s="518"/>
      <c r="I114" s="518"/>
      <c r="J114" s="518"/>
      <c r="K114" s="518"/>
      <c r="L114" s="518"/>
    </row>
    <row r="115" spans="2:12">
      <c r="B115" s="518"/>
      <c r="C115" s="518"/>
      <c r="D115" s="518"/>
      <c r="E115" s="518"/>
      <c r="F115" s="518"/>
      <c r="G115" s="518"/>
      <c r="H115" s="518"/>
      <c r="I115" s="518"/>
      <c r="J115" s="518"/>
      <c r="K115" s="518"/>
      <c r="L115" s="518"/>
    </row>
    <row r="116" spans="2:12">
      <c r="B116" s="518"/>
      <c r="C116" s="518"/>
      <c r="D116" s="518"/>
      <c r="E116" s="518"/>
      <c r="F116" s="518"/>
      <c r="G116" s="518"/>
      <c r="H116" s="518"/>
      <c r="I116" s="518"/>
      <c r="J116" s="518"/>
      <c r="K116" s="518"/>
      <c r="L116" s="518"/>
    </row>
    <row r="117" spans="2:12">
      <c r="B117" s="518"/>
      <c r="C117" s="518"/>
      <c r="D117" s="518"/>
      <c r="E117" s="518"/>
      <c r="F117" s="518"/>
      <c r="G117" s="518"/>
      <c r="H117" s="518"/>
      <c r="I117" s="518"/>
      <c r="J117" s="518"/>
      <c r="K117" s="518"/>
      <c r="L117" s="518"/>
    </row>
    <row r="118" spans="2:12">
      <c r="B118" s="518"/>
      <c r="C118" s="518"/>
      <c r="D118" s="518"/>
      <c r="E118" s="518"/>
      <c r="F118" s="518"/>
      <c r="G118" s="518"/>
      <c r="H118" s="518"/>
      <c r="I118" s="518"/>
      <c r="J118" s="518"/>
      <c r="K118" s="518"/>
      <c r="L118" s="518"/>
    </row>
    <row r="119" spans="2:12">
      <c r="B119" s="518"/>
      <c r="C119" s="518"/>
      <c r="D119" s="518"/>
      <c r="E119" s="518"/>
      <c r="F119" s="518"/>
      <c r="G119" s="518"/>
      <c r="H119" s="518"/>
      <c r="I119" s="518"/>
      <c r="J119" s="518"/>
      <c r="K119" s="518"/>
      <c r="L119" s="518"/>
    </row>
    <row r="120" spans="2:12">
      <c r="B120" s="518"/>
      <c r="C120" s="518"/>
      <c r="D120" s="518"/>
      <c r="E120" s="518"/>
      <c r="F120" s="518"/>
      <c r="G120" s="518"/>
      <c r="H120" s="518"/>
      <c r="I120" s="518"/>
      <c r="J120" s="518"/>
      <c r="K120" s="518"/>
      <c r="L120" s="518"/>
    </row>
    <row r="121" spans="2:12">
      <c r="B121" s="518"/>
      <c r="C121" s="518"/>
      <c r="D121" s="518"/>
      <c r="E121" s="518"/>
      <c r="F121" s="518"/>
      <c r="G121" s="518"/>
      <c r="H121" s="518"/>
      <c r="I121" s="518"/>
      <c r="J121" s="518"/>
      <c r="K121" s="518"/>
      <c r="L121" s="518"/>
    </row>
    <row r="122" spans="2:12">
      <c r="B122" s="518"/>
      <c r="C122" s="518"/>
      <c r="D122" s="518"/>
      <c r="E122" s="518"/>
      <c r="F122" s="518"/>
      <c r="G122" s="518"/>
      <c r="H122" s="518"/>
      <c r="I122" s="518"/>
      <c r="J122" s="518"/>
      <c r="K122" s="518"/>
      <c r="L122" s="518"/>
    </row>
    <row r="123" spans="2:12">
      <c r="B123" s="518"/>
      <c r="C123" s="518"/>
      <c r="D123" s="518"/>
      <c r="E123" s="518"/>
      <c r="F123" s="518"/>
      <c r="G123" s="518"/>
      <c r="H123" s="518"/>
      <c r="I123" s="518"/>
      <c r="J123" s="518"/>
      <c r="K123" s="518"/>
      <c r="L123" s="518"/>
    </row>
    <row r="124" spans="2:12">
      <c r="B124" s="518"/>
      <c r="C124" s="518"/>
      <c r="D124" s="518"/>
      <c r="E124" s="518"/>
      <c r="F124" s="518"/>
      <c r="G124" s="518"/>
      <c r="H124" s="518"/>
      <c r="I124" s="518"/>
      <c r="J124" s="518"/>
      <c r="K124" s="518"/>
      <c r="L124" s="518"/>
    </row>
    <row r="125" spans="2:12">
      <c r="B125" s="518"/>
      <c r="C125" s="518"/>
      <c r="D125" s="518"/>
      <c r="E125" s="518"/>
      <c r="F125" s="518"/>
      <c r="G125" s="518"/>
      <c r="H125" s="518"/>
      <c r="I125" s="518"/>
      <c r="J125" s="518"/>
      <c r="K125" s="518"/>
      <c r="L125" s="518"/>
    </row>
    <row r="126" spans="2:12">
      <c r="B126" s="518"/>
      <c r="C126" s="518"/>
      <c r="D126" s="518"/>
      <c r="E126" s="518"/>
      <c r="F126" s="518"/>
      <c r="G126" s="518"/>
      <c r="H126" s="518"/>
      <c r="I126" s="518"/>
      <c r="J126" s="518"/>
      <c r="K126" s="518"/>
      <c r="L126" s="518"/>
    </row>
    <row r="127" spans="2:12">
      <c r="B127" s="518"/>
      <c r="C127" s="518"/>
      <c r="D127" s="518"/>
      <c r="E127" s="518"/>
      <c r="F127" s="518"/>
      <c r="G127" s="518"/>
      <c r="H127" s="518"/>
      <c r="I127" s="518"/>
      <c r="J127" s="518"/>
      <c r="K127" s="518"/>
      <c r="L127" s="518"/>
    </row>
    <row r="128" spans="2:12">
      <c r="B128" s="518"/>
      <c r="C128" s="518"/>
      <c r="D128" s="518"/>
      <c r="E128" s="518"/>
      <c r="F128" s="518"/>
      <c r="G128" s="518"/>
      <c r="H128" s="518"/>
      <c r="I128" s="518"/>
      <c r="J128" s="518"/>
      <c r="K128" s="518"/>
      <c r="L128" s="518"/>
    </row>
    <row r="129" spans="2:12">
      <c r="B129" s="518"/>
      <c r="C129" s="518"/>
      <c r="D129" s="518"/>
      <c r="E129" s="518"/>
      <c r="F129" s="518"/>
      <c r="G129" s="518"/>
      <c r="H129" s="518"/>
      <c r="I129" s="518"/>
      <c r="J129" s="518"/>
      <c r="K129" s="518"/>
      <c r="L129" s="518"/>
    </row>
    <row r="130" spans="2:12">
      <c r="B130" s="518"/>
      <c r="C130" s="518"/>
      <c r="D130" s="518"/>
      <c r="E130" s="518"/>
      <c r="F130" s="518"/>
      <c r="G130" s="518"/>
      <c r="H130" s="518"/>
      <c r="I130" s="518"/>
      <c r="J130" s="518"/>
      <c r="K130" s="518"/>
      <c r="L130" s="518"/>
    </row>
    <row r="131" spans="2:12">
      <c r="B131" s="518"/>
      <c r="C131" s="518"/>
      <c r="D131" s="518"/>
      <c r="E131" s="518"/>
      <c r="F131" s="518"/>
      <c r="G131" s="518"/>
      <c r="H131" s="518"/>
      <c r="I131" s="518"/>
      <c r="J131" s="518"/>
      <c r="K131" s="518"/>
      <c r="L131" s="518"/>
    </row>
    <row r="132" spans="2:12">
      <c r="B132" s="518"/>
      <c r="C132" s="518"/>
      <c r="D132" s="518"/>
      <c r="E132" s="518"/>
      <c r="F132" s="518"/>
      <c r="G132" s="518"/>
      <c r="H132" s="518"/>
      <c r="I132" s="518"/>
      <c r="J132" s="518"/>
      <c r="K132" s="518"/>
      <c r="L132" s="518"/>
    </row>
    <row r="133" spans="2:12">
      <c r="B133" s="518"/>
      <c r="C133" s="518"/>
      <c r="D133" s="518"/>
      <c r="E133" s="518"/>
      <c r="F133" s="518"/>
      <c r="G133" s="518"/>
      <c r="H133" s="518"/>
      <c r="I133" s="518"/>
      <c r="J133" s="518"/>
      <c r="K133" s="518"/>
      <c r="L133" s="518"/>
    </row>
    <row r="134" spans="2:12">
      <c r="B134" s="518"/>
      <c r="C134" s="518"/>
      <c r="D134" s="518"/>
      <c r="E134" s="518"/>
      <c r="F134" s="518"/>
      <c r="G134" s="518"/>
      <c r="H134" s="518"/>
      <c r="I134" s="518"/>
      <c r="J134" s="518"/>
      <c r="K134" s="518"/>
      <c r="L134" s="518"/>
    </row>
    <row r="135" spans="2:12">
      <c r="B135" s="518"/>
      <c r="C135" s="518"/>
      <c r="D135" s="518"/>
      <c r="E135" s="518"/>
      <c r="F135" s="518"/>
      <c r="G135" s="518"/>
      <c r="H135" s="518"/>
      <c r="I135" s="518"/>
      <c r="J135" s="518"/>
      <c r="K135" s="518"/>
      <c r="L135" s="518"/>
    </row>
    <row r="136" spans="2:12">
      <c r="B136" s="518"/>
      <c r="C136" s="518"/>
      <c r="D136" s="518"/>
      <c r="E136" s="518"/>
      <c r="F136" s="518"/>
      <c r="G136" s="518"/>
      <c r="H136" s="518"/>
      <c r="I136" s="518"/>
      <c r="J136" s="518"/>
      <c r="K136" s="518"/>
      <c r="L136" s="518"/>
    </row>
    <row r="137" spans="2:12">
      <c r="B137" s="518"/>
      <c r="C137" s="518"/>
      <c r="D137" s="518"/>
      <c r="E137" s="518"/>
      <c r="F137" s="518"/>
      <c r="G137" s="518"/>
      <c r="H137" s="518"/>
      <c r="I137" s="518"/>
      <c r="J137" s="518"/>
      <c r="K137" s="518"/>
      <c r="L137" s="518"/>
    </row>
    <row r="138" spans="2:12">
      <c r="B138" s="518"/>
      <c r="C138" s="518"/>
      <c r="D138" s="518"/>
      <c r="E138" s="518"/>
      <c r="F138" s="518"/>
      <c r="G138" s="518"/>
      <c r="H138" s="518"/>
      <c r="I138" s="518"/>
      <c r="J138" s="518"/>
      <c r="K138" s="518"/>
      <c r="L138" s="518"/>
    </row>
    <row r="139" spans="2:12">
      <c r="B139" s="518"/>
      <c r="C139" s="518"/>
      <c r="D139" s="518"/>
      <c r="E139" s="518"/>
      <c r="F139" s="518"/>
      <c r="G139" s="518"/>
      <c r="H139" s="518"/>
      <c r="I139" s="518"/>
      <c r="J139" s="518"/>
      <c r="K139" s="518"/>
      <c r="L139" s="518"/>
    </row>
    <row r="140" spans="2:12">
      <c r="B140" s="518"/>
      <c r="C140" s="518"/>
      <c r="D140" s="518"/>
      <c r="E140" s="518"/>
      <c r="F140" s="518"/>
      <c r="G140" s="518"/>
      <c r="H140" s="518"/>
      <c r="I140" s="518"/>
      <c r="J140" s="518"/>
      <c r="K140" s="518"/>
      <c r="L140" s="518"/>
    </row>
    <row r="141" spans="2:12">
      <c r="B141" s="518"/>
      <c r="C141" s="518"/>
      <c r="D141" s="518"/>
      <c r="E141" s="518"/>
      <c r="F141" s="518"/>
      <c r="G141" s="518"/>
      <c r="H141" s="518"/>
      <c r="I141" s="518"/>
      <c r="J141" s="518"/>
      <c r="K141" s="518"/>
      <c r="L141" s="518"/>
    </row>
    <row r="142" spans="2:12">
      <c r="B142" s="518"/>
      <c r="C142" s="518"/>
      <c r="D142" s="518"/>
      <c r="E142" s="518"/>
      <c r="F142" s="518"/>
      <c r="G142" s="518"/>
      <c r="H142" s="518"/>
      <c r="I142" s="518"/>
      <c r="J142" s="518"/>
      <c r="K142" s="518"/>
      <c r="L142" s="518"/>
    </row>
    <row r="143" spans="2:12">
      <c r="B143" s="518"/>
      <c r="C143" s="518"/>
      <c r="D143" s="518"/>
      <c r="E143" s="518"/>
      <c r="F143" s="518"/>
      <c r="G143" s="518"/>
      <c r="H143" s="518"/>
      <c r="I143" s="518"/>
      <c r="J143" s="518"/>
      <c r="K143" s="518"/>
      <c r="L143" s="518"/>
    </row>
    <row r="144" spans="2:12">
      <c r="B144" s="518"/>
      <c r="C144" s="518"/>
      <c r="D144" s="518"/>
      <c r="E144" s="518"/>
      <c r="F144" s="518"/>
      <c r="G144" s="518"/>
      <c r="H144" s="518"/>
      <c r="I144" s="518"/>
      <c r="J144" s="518"/>
      <c r="K144" s="518"/>
      <c r="L144" s="518"/>
    </row>
    <row r="145" spans="2:12">
      <c r="B145" s="518"/>
      <c r="C145" s="518"/>
      <c r="D145" s="518"/>
      <c r="E145" s="518"/>
      <c r="F145" s="518"/>
      <c r="G145" s="518"/>
      <c r="H145" s="518"/>
      <c r="I145" s="518"/>
      <c r="J145" s="518"/>
      <c r="K145" s="518"/>
      <c r="L145" s="518"/>
    </row>
  </sheetData>
  <pageMargins left="0.7" right="0.196527777777778" top="3.9583333333333297E-2" bottom="3.9583333333333297E-2" header="0.511811023622047" footer="0.511811023622047"/>
  <pageSetup paperSize="9" orientation="landscape" horizontalDpi="300" verticalDpi="300"/>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00B050"/>
  </sheetPr>
  <dimension ref="A1:L146"/>
  <sheetViews>
    <sheetView zoomScale="90" zoomScaleNormal="90" workbookViewId="0">
      <selection activeCell="E5" sqref="E5"/>
    </sheetView>
  </sheetViews>
  <sheetFormatPr baseColWidth="10" defaultColWidth="11.42578125" defaultRowHeight="15"/>
  <cols>
    <col min="1" max="1" width="25.7109375" style="507" customWidth="1"/>
    <col min="2" max="2" width="16" style="507" customWidth="1"/>
    <col min="3" max="3" width="20.42578125" style="507" customWidth="1"/>
    <col min="4" max="11" width="20.7109375" style="507" customWidth="1"/>
    <col min="12" max="16384" width="11.42578125" style="507"/>
  </cols>
  <sheetData>
    <row r="1" spans="1:12" s="20" customFormat="1" ht="73.7" customHeight="1"/>
    <row r="2" spans="1:12" ht="18.75">
      <c r="A2" s="511" t="s">
        <v>96</v>
      </c>
      <c r="B2" s="509"/>
      <c r="C2" s="509"/>
      <c r="D2" s="509"/>
    </row>
    <row r="3" spans="1:12">
      <c r="A3" s="509"/>
      <c r="B3" s="509"/>
      <c r="C3" s="509"/>
      <c r="D3" s="509"/>
    </row>
    <row r="4" spans="1:12">
      <c r="A4" s="20"/>
      <c r="B4" s="20"/>
      <c r="C4" s="20"/>
      <c r="D4" s="509"/>
    </row>
    <row r="5" spans="1:12" ht="36">
      <c r="A5" s="913" t="s">
        <v>2899</v>
      </c>
      <c r="B5" s="913"/>
      <c r="C5" s="613" t="s">
        <v>2900</v>
      </c>
      <c r="D5" s="613" t="s">
        <v>2901</v>
      </c>
    </row>
    <row r="6" spans="1:12" ht="15" customHeight="1">
      <c r="A6" s="914" t="s">
        <v>2902</v>
      </c>
      <c r="B6" s="614"/>
      <c r="C6" s="615">
        <v>45022.28</v>
      </c>
      <c r="D6" s="615">
        <v>376839.12</v>
      </c>
      <c r="E6" s="518"/>
      <c r="F6" s="518"/>
      <c r="G6" s="518"/>
      <c r="H6" s="518"/>
      <c r="I6" s="518"/>
      <c r="J6" s="518"/>
      <c r="K6" s="518"/>
      <c r="L6" s="518"/>
    </row>
    <row r="7" spans="1:12">
      <c r="A7" s="914"/>
      <c r="B7" s="616" t="s">
        <v>452</v>
      </c>
      <c r="C7" s="617">
        <f>SUM(C6)</f>
        <v>45022.28</v>
      </c>
      <c r="D7" s="618">
        <f>SUM(D6)</f>
        <v>376839.12</v>
      </c>
      <c r="E7" s="518"/>
      <c r="F7" s="518"/>
      <c r="G7" s="518"/>
      <c r="H7" s="518"/>
      <c r="I7" s="518"/>
      <c r="J7" s="518"/>
      <c r="K7" s="518"/>
      <c r="L7" s="518"/>
    </row>
    <row r="8" spans="1:12" ht="15" customHeight="1">
      <c r="A8" s="914" t="s">
        <v>2903</v>
      </c>
      <c r="B8" s="614"/>
      <c r="C8" s="615">
        <v>42799.3</v>
      </c>
      <c r="D8" s="615">
        <v>567423.81000000006</v>
      </c>
      <c r="E8" s="518"/>
      <c r="F8" s="518"/>
      <c r="G8" s="518"/>
      <c r="H8" s="518"/>
      <c r="I8" s="518"/>
      <c r="J8" s="518"/>
      <c r="K8" s="518"/>
      <c r="L8" s="518"/>
    </row>
    <row r="9" spans="1:12">
      <c r="A9" s="914"/>
      <c r="B9" s="616" t="s">
        <v>452</v>
      </c>
      <c r="C9" s="617">
        <f>SUM(C8)</f>
        <v>42799.3</v>
      </c>
      <c r="D9" s="618">
        <f>SUM(D8)</f>
        <v>567423.81000000006</v>
      </c>
      <c r="E9" s="518"/>
      <c r="F9" s="518"/>
      <c r="G9" s="518"/>
      <c r="H9" s="518"/>
      <c r="I9" s="518"/>
      <c r="J9" s="518"/>
      <c r="K9" s="518"/>
      <c r="L9" s="518"/>
    </row>
    <row r="10" spans="1:12" ht="15" customHeight="1">
      <c r="A10" s="914" t="s">
        <v>2904</v>
      </c>
      <c r="B10" s="614"/>
      <c r="C10" s="615">
        <v>27516.53</v>
      </c>
      <c r="D10" s="615">
        <v>168774.99</v>
      </c>
      <c r="E10" s="518"/>
      <c r="F10" s="518"/>
      <c r="G10" s="518"/>
      <c r="H10" s="518"/>
      <c r="I10" s="518"/>
      <c r="J10" s="518"/>
      <c r="K10" s="518"/>
      <c r="L10" s="518"/>
    </row>
    <row r="11" spans="1:12">
      <c r="A11" s="914"/>
      <c r="B11" s="616" t="s">
        <v>452</v>
      </c>
      <c r="C11" s="617">
        <f>SUM(C10)</f>
        <v>27516.53</v>
      </c>
      <c r="D11" s="618">
        <f>SUM(D10)</f>
        <v>168774.99</v>
      </c>
      <c r="E11" s="518"/>
      <c r="F11" s="518"/>
      <c r="G11" s="518"/>
      <c r="H11" s="518"/>
      <c r="I11" s="518"/>
      <c r="J11" s="518"/>
      <c r="K11" s="518"/>
      <c r="L11" s="518"/>
    </row>
    <row r="12" spans="1:12" ht="24" customHeight="1">
      <c r="A12" s="912" t="s">
        <v>2905</v>
      </c>
      <c r="B12" s="912"/>
      <c r="C12" s="619">
        <f>C7+C9+C11</f>
        <v>115338.11</v>
      </c>
      <c r="D12" s="620">
        <f>D7+D9+D11</f>
        <v>1113037.92</v>
      </c>
      <c r="E12" s="518"/>
      <c r="F12" s="518"/>
      <c r="G12" s="518"/>
      <c r="H12" s="518"/>
      <c r="I12" s="518"/>
      <c r="J12" s="518"/>
      <c r="K12" s="518"/>
      <c r="L12" s="518"/>
    </row>
    <row r="13" spans="1:12">
      <c r="A13" s="509"/>
      <c r="B13" s="544"/>
      <c r="C13" s="544"/>
      <c r="D13" s="544"/>
      <c r="E13" s="518"/>
      <c r="F13" s="518"/>
      <c r="G13" s="518"/>
      <c r="H13" s="518"/>
      <c r="I13" s="518"/>
      <c r="J13" s="518"/>
      <c r="K13" s="518"/>
      <c r="L13" s="518"/>
    </row>
    <row r="14" spans="1:12">
      <c r="A14" s="509"/>
      <c r="B14" s="544"/>
      <c r="C14" s="544"/>
      <c r="D14" s="544"/>
      <c r="E14" s="518"/>
      <c r="F14" s="518"/>
      <c r="G14" s="518"/>
      <c r="H14" s="518"/>
      <c r="I14" s="518"/>
      <c r="J14" s="518"/>
      <c r="K14" s="518"/>
      <c r="L14" s="518"/>
    </row>
    <row r="15" spans="1:12">
      <c r="B15" s="518"/>
      <c r="C15" s="518"/>
      <c r="D15" s="518"/>
      <c r="E15" s="518"/>
      <c r="F15" s="518"/>
      <c r="G15" s="518"/>
      <c r="H15" s="518"/>
      <c r="I15" s="518"/>
      <c r="J15" s="518"/>
      <c r="K15" s="518"/>
      <c r="L15" s="518"/>
    </row>
    <row r="16" spans="1:12">
      <c r="B16" s="518"/>
      <c r="C16" s="518"/>
      <c r="D16" s="518"/>
      <c r="E16" s="518"/>
      <c r="F16" s="518"/>
      <c r="G16" s="518"/>
      <c r="H16" s="518"/>
      <c r="I16" s="518"/>
      <c r="J16" s="518"/>
      <c r="K16" s="518"/>
      <c r="L16" s="518"/>
    </row>
    <row r="17" spans="2:12">
      <c r="B17" s="518"/>
      <c r="C17" s="518"/>
      <c r="D17" s="518"/>
      <c r="E17" s="518"/>
      <c r="F17" s="518"/>
      <c r="G17" s="518"/>
      <c r="H17" s="518"/>
      <c r="I17" s="518"/>
      <c r="J17" s="518"/>
      <c r="K17" s="518"/>
      <c r="L17" s="518"/>
    </row>
    <row r="18" spans="2:12">
      <c r="B18" s="518"/>
      <c r="C18" s="518"/>
      <c r="D18" s="518"/>
      <c r="E18" s="518"/>
      <c r="F18" s="518"/>
      <c r="G18" s="518"/>
      <c r="H18" s="518"/>
      <c r="I18" s="518"/>
      <c r="J18" s="518"/>
      <c r="K18" s="518"/>
      <c r="L18" s="518"/>
    </row>
    <row r="19" spans="2:12">
      <c r="B19" s="518"/>
      <c r="C19" s="518"/>
      <c r="D19" s="518"/>
      <c r="E19" s="518"/>
      <c r="F19" s="518"/>
      <c r="G19" s="518"/>
      <c r="H19" s="518"/>
      <c r="I19" s="518"/>
      <c r="J19" s="518"/>
      <c r="K19" s="518"/>
      <c r="L19" s="518"/>
    </row>
    <row r="20" spans="2:12">
      <c r="B20" s="518"/>
      <c r="C20" s="518"/>
      <c r="D20" s="518"/>
      <c r="E20" s="518"/>
      <c r="F20" s="518"/>
      <c r="G20" s="518"/>
      <c r="H20" s="518"/>
      <c r="I20" s="518"/>
      <c r="J20" s="518"/>
      <c r="K20" s="518"/>
      <c r="L20" s="518"/>
    </row>
    <row r="21" spans="2:12">
      <c r="B21" s="518"/>
      <c r="C21" s="518"/>
      <c r="D21" s="518"/>
      <c r="E21" s="518"/>
      <c r="F21" s="518"/>
      <c r="G21" s="518"/>
      <c r="H21" s="518"/>
      <c r="I21" s="518"/>
      <c r="J21" s="518"/>
      <c r="K21" s="518"/>
      <c r="L21" s="518"/>
    </row>
    <row r="22" spans="2:12">
      <c r="B22" s="518"/>
      <c r="C22" s="518"/>
      <c r="D22" s="518"/>
      <c r="E22" s="518"/>
      <c r="F22" s="518"/>
      <c r="G22" s="518"/>
      <c r="H22" s="518"/>
      <c r="I22" s="518"/>
      <c r="J22" s="518"/>
      <c r="K22" s="518"/>
      <c r="L22" s="518"/>
    </row>
    <row r="23" spans="2:12">
      <c r="B23" s="518"/>
      <c r="C23" s="518"/>
      <c r="D23" s="518"/>
      <c r="E23" s="518"/>
      <c r="F23" s="518"/>
      <c r="G23" s="518"/>
      <c r="H23" s="518"/>
      <c r="I23" s="518"/>
      <c r="J23" s="518"/>
      <c r="K23" s="518"/>
      <c r="L23" s="518"/>
    </row>
    <row r="24" spans="2:12">
      <c r="B24" s="518"/>
      <c r="C24" s="518"/>
      <c r="D24" s="518"/>
      <c r="E24" s="518"/>
      <c r="F24" s="518"/>
      <c r="G24" s="518"/>
      <c r="H24" s="518"/>
      <c r="I24" s="518"/>
      <c r="J24" s="518"/>
      <c r="K24" s="518"/>
      <c r="L24" s="518"/>
    </row>
    <row r="25" spans="2:12">
      <c r="B25" s="518"/>
      <c r="C25" s="518"/>
      <c r="D25" s="518"/>
      <c r="E25" s="518"/>
      <c r="F25" s="518"/>
      <c r="G25" s="518"/>
      <c r="H25" s="518"/>
      <c r="I25" s="518"/>
      <c r="J25" s="518"/>
      <c r="K25" s="518"/>
      <c r="L25" s="518"/>
    </row>
    <row r="26" spans="2:12">
      <c r="B26" s="518"/>
      <c r="C26" s="518"/>
      <c r="D26" s="518"/>
      <c r="E26" s="518"/>
      <c r="F26" s="518"/>
      <c r="G26" s="518"/>
      <c r="H26" s="518"/>
      <c r="I26" s="518"/>
      <c r="J26" s="518"/>
      <c r="K26" s="518"/>
      <c r="L26" s="518"/>
    </row>
    <row r="27" spans="2:12">
      <c r="B27" s="518"/>
      <c r="C27" s="518"/>
      <c r="D27" s="518"/>
      <c r="E27" s="518"/>
      <c r="F27" s="518"/>
      <c r="G27" s="518"/>
      <c r="H27" s="518"/>
      <c r="I27" s="518"/>
      <c r="J27" s="518"/>
      <c r="K27" s="518"/>
      <c r="L27" s="518"/>
    </row>
    <row r="28" spans="2:12">
      <c r="B28" s="518"/>
      <c r="C28" s="518"/>
      <c r="D28" s="518"/>
      <c r="E28" s="518"/>
      <c r="F28" s="518"/>
      <c r="G28" s="518"/>
      <c r="H28" s="518"/>
      <c r="I28" s="518"/>
      <c r="J28" s="518"/>
      <c r="K28" s="518"/>
      <c r="L28" s="518"/>
    </row>
    <row r="29" spans="2:12">
      <c r="B29" s="518"/>
      <c r="C29" s="518"/>
      <c r="D29" s="518"/>
      <c r="E29" s="518"/>
      <c r="F29" s="518"/>
      <c r="G29" s="518"/>
      <c r="H29" s="518"/>
      <c r="I29" s="518"/>
      <c r="J29" s="518"/>
      <c r="K29" s="518"/>
      <c r="L29" s="518"/>
    </row>
    <row r="30" spans="2:12">
      <c r="B30" s="518"/>
      <c r="C30" s="518"/>
      <c r="D30" s="518"/>
      <c r="E30" s="518"/>
      <c r="F30" s="518"/>
      <c r="G30" s="518"/>
      <c r="H30" s="518"/>
      <c r="I30" s="518"/>
      <c r="J30" s="518"/>
      <c r="K30" s="518"/>
      <c r="L30" s="518"/>
    </row>
    <row r="31" spans="2:12">
      <c r="B31" s="518"/>
      <c r="C31" s="518"/>
      <c r="D31" s="518"/>
      <c r="E31" s="518"/>
      <c r="F31" s="518"/>
      <c r="G31" s="518"/>
      <c r="H31" s="518"/>
      <c r="I31" s="518"/>
      <c r="J31" s="518"/>
      <c r="K31" s="518"/>
      <c r="L31" s="518"/>
    </row>
    <row r="32" spans="2:12">
      <c r="B32" s="518"/>
      <c r="C32" s="518"/>
      <c r="D32" s="518"/>
      <c r="E32" s="518"/>
      <c r="F32" s="518"/>
      <c r="G32" s="518"/>
      <c r="H32" s="518"/>
      <c r="I32" s="518"/>
      <c r="J32" s="518"/>
      <c r="K32" s="518"/>
      <c r="L32" s="518"/>
    </row>
    <row r="33" spans="2:12">
      <c r="B33" s="518"/>
      <c r="C33" s="518"/>
      <c r="D33" s="518"/>
      <c r="E33" s="518"/>
      <c r="F33" s="518"/>
      <c r="G33" s="518"/>
      <c r="H33" s="518"/>
      <c r="I33" s="518"/>
      <c r="J33" s="518"/>
      <c r="K33" s="518"/>
      <c r="L33" s="518"/>
    </row>
    <row r="34" spans="2:12">
      <c r="B34" s="518"/>
      <c r="C34" s="518"/>
      <c r="D34" s="518"/>
      <c r="E34" s="518"/>
      <c r="F34" s="518"/>
      <c r="G34" s="518"/>
      <c r="H34" s="518"/>
      <c r="I34" s="518"/>
      <c r="J34" s="518"/>
      <c r="K34" s="518"/>
      <c r="L34" s="518"/>
    </row>
    <row r="35" spans="2:12">
      <c r="B35" s="518"/>
      <c r="C35" s="518"/>
      <c r="D35" s="518"/>
      <c r="E35" s="518"/>
      <c r="F35" s="518"/>
      <c r="G35" s="518"/>
      <c r="H35" s="518"/>
      <c r="I35" s="518"/>
      <c r="J35" s="518"/>
      <c r="K35" s="518"/>
      <c r="L35" s="518"/>
    </row>
    <row r="36" spans="2:12">
      <c r="B36" s="518"/>
      <c r="C36" s="518"/>
      <c r="D36" s="518"/>
      <c r="E36" s="518"/>
      <c r="F36" s="518"/>
      <c r="G36" s="518"/>
      <c r="H36" s="518"/>
      <c r="I36" s="518"/>
      <c r="J36" s="518"/>
      <c r="K36" s="518"/>
      <c r="L36" s="518"/>
    </row>
    <row r="37" spans="2:12">
      <c r="B37" s="518"/>
      <c r="C37" s="518"/>
      <c r="D37" s="518"/>
      <c r="E37" s="518"/>
      <c r="F37" s="518"/>
      <c r="G37" s="518"/>
      <c r="H37" s="518"/>
      <c r="I37" s="518"/>
      <c r="J37" s="518"/>
      <c r="K37" s="518"/>
      <c r="L37" s="518"/>
    </row>
    <row r="38" spans="2:12">
      <c r="B38" s="518"/>
      <c r="C38" s="518"/>
      <c r="D38" s="518"/>
      <c r="E38" s="518"/>
      <c r="F38" s="518"/>
      <c r="G38" s="518"/>
      <c r="H38" s="518"/>
      <c r="I38" s="518"/>
      <c r="J38" s="518"/>
      <c r="K38" s="518"/>
      <c r="L38" s="518"/>
    </row>
    <row r="39" spans="2:12">
      <c r="B39" s="518"/>
      <c r="C39" s="518"/>
      <c r="D39" s="518"/>
      <c r="E39" s="518"/>
      <c r="F39" s="518"/>
      <c r="G39" s="518"/>
      <c r="H39" s="518"/>
      <c r="I39" s="518"/>
      <c r="J39" s="518"/>
      <c r="K39" s="518"/>
      <c r="L39" s="518"/>
    </row>
    <row r="40" spans="2:12">
      <c r="B40" s="518"/>
      <c r="C40" s="518"/>
      <c r="D40" s="518"/>
      <c r="E40" s="518"/>
      <c r="F40" s="518"/>
      <c r="G40" s="518"/>
      <c r="H40" s="518"/>
      <c r="I40" s="518"/>
      <c r="J40" s="518"/>
      <c r="K40" s="518"/>
      <c r="L40" s="518"/>
    </row>
    <row r="41" spans="2:12">
      <c r="B41" s="518"/>
      <c r="C41" s="518"/>
      <c r="D41" s="518"/>
      <c r="E41" s="518"/>
      <c r="F41" s="518"/>
      <c r="G41" s="518"/>
      <c r="H41" s="518"/>
      <c r="I41" s="518"/>
      <c r="J41" s="518"/>
      <c r="K41" s="518"/>
      <c r="L41" s="518"/>
    </row>
    <row r="42" spans="2:12">
      <c r="B42" s="518"/>
      <c r="C42" s="518"/>
      <c r="D42" s="518"/>
      <c r="E42" s="518"/>
      <c r="F42" s="518"/>
      <c r="G42" s="518"/>
      <c r="H42" s="518"/>
      <c r="I42" s="518"/>
      <c r="J42" s="518"/>
      <c r="K42" s="518"/>
      <c r="L42" s="518"/>
    </row>
    <row r="43" spans="2:12">
      <c r="B43" s="518"/>
      <c r="C43" s="518"/>
      <c r="D43" s="518"/>
      <c r="E43" s="518"/>
      <c r="F43" s="518"/>
      <c r="G43" s="518"/>
      <c r="H43" s="518"/>
      <c r="I43" s="518"/>
      <c r="J43" s="518"/>
      <c r="K43" s="518"/>
      <c r="L43" s="518"/>
    </row>
    <row r="44" spans="2:12">
      <c r="B44" s="518"/>
      <c r="C44" s="518"/>
      <c r="D44" s="518"/>
      <c r="E44" s="518"/>
      <c r="F44" s="518"/>
      <c r="G44" s="518"/>
      <c r="H44" s="518"/>
      <c r="I44" s="518"/>
      <c r="J44" s="518"/>
      <c r="K44" s="518"/>
      <c r="L44" s="518"/>
    </row>
    <row r="45" spans="2:12">
      <c r="B45" s="518"/>
      <c r="C45" s="518"/>
      <c r="D45" s="518"/>
      <c r="E45" s="518"/>
      <c r="F45" s="518"/>
      <c r="G45" s="518"/>
      <c r="H45" s="518"/>
      <c r="I45" s="518"/>
      <c r="J45" s="518"/>
      <c r="K45" s="518"/>
      <c r="L45" s="518"/>
    </row>
    <row r="46" spans="2:12">
      <c r="B46" s="518"/>
      <c r="C46" s="518"/>
      <c r="D46" s="518"/>
      <c r="E46" s="518"/>
      <c r="F46" s="518"/>
      <c r="G46" s="518"/>
      <c r="H46" s="518"/>
      <c r="I46" s="518"/>
      <c r="J46" s="518"/>
      <c r="K46" s="518"/>
      <c r="L46" s="518"/>
    </row>
    <row r="47" spans="2:12">
      <c r="B47" s="518"/>
      <c r="C47" s="518"/>
      <c r="D47" s="518"/>
      <c r="E47" s="518"/>
      <c r="F47" s="518"/>
      <c r="G47" s="518"/>
      <c r="H47" s="518"/>
      <c r="I47" s="518"/>
      <c r="J47" s="518"/>
      <c r="K47" s="518"/>
      <c r="L47" s="518"/>
    </row>
    <row r="48" spans="2:12">
      <c r="B48" s="518"/>
      <c r="C48" s="518"/>
      <c r="D48" s="518"/>
      <c r="E48" s="518"/>
      <c r="F48" s="518"/>
      <c r="G48" s="518"/>
      <c r="H48" s="518"/>
      <c r="I48" s="518"/>
      <c r="J48" s="518"/>
      <c r="K48" s="518"/>
      <c r="L48" s="518"/>
    </row>
    <row r="49" spans="2:12">
      <c r="B49" s="518"/>
      <c r="C49" s="518"/>
      <c r="D49" s="518"/>
      <c r="E49" s="518"/>
      <c r="F49" s="518"/>
      <c r="G49" s="518"/>
      <c r="H49" s="518"/>
      <c r="I49" s="518"/>
      <c r="J49" s="518"/>
      <c r="K49" s="518"/>
      <c r="L49" s="518"/>
    </row>
    <row r="50" spans="2:12">
      <c r="B50" s="518"/>
      <c r="C50" s="518"/>
      <c r="D50" s="518"/>
      <c r="E50" s="518"/>
      <c r="F50" s="518"/>
      <c r="G50" s="518"/>
      <c r="H50" s="518"/>
      <c r="I50" s="518"/>
      <c r="J50" s="518"/>
      <c r="K50" s="518"/>
      <c r="L50" s="518"/>
    </row>
    <row r="51" spans="2:12">
      <c r="B51" s="518"/>
      <c r="C51" s="518"/>
      <c r="D51" s="518"/>
      <c r="E51" s="518"/>
      <c r="F51" s="518"/>
      <c r="G51" s="518"/>
      <c r="H51" s="518"/>
      <c r="I51" s="518"/>
      <c r="J51" s="518"/>
      <c r="K51" s="518"/>
      <c r="L51" s="518"/>
    </row>
    <row r="52" spans="2:12">
      <c r="B52" s="518"/>
      <c r="C52" s="518"/>
      <c r="D52" s="518"/>
      <c r="E52" s="518"/>
      <c r="F52" s="518"/>
      <c r="G52" s="518"/>
      <c r="H52" s="518"/>
      <c r="I52" s="518"/>
      <c r="J52" s="518"/>
      <c r="K52" s="518"/>
      <c r="L52" s="518"/>
    </row>
    <row r="53" spans="2:12">
      <c r="B53" s="518"/>
      <c r="C53" s="518"/>
      <c r="D53" s="518"/>
      <c r="E53" s="518"/>
      <c r="F53" s="518"/>
      <c r="G53" s="518"/>
      <c r="H53" s="518"/>
      <c r="I53" s="518"/>
      <c r="J53" s="518"/>
      <c r="K53" s="518"/>
      <c r="L53" s="518"/>
    </row>
    <row r="54" spans="2:12">
      <c r="B54" s="518"/>
      <c r="C54" s="518"/>
      <c r="D54" s="518"/>
      <c r="E54" s="518"/>
      <c r="F54" s="518"/>
      <c r="G54" s="518"/>
      <c r="H54" s="518"/>
      <c r="I54" s="518"/>
      <c r="J54" s="518"/>
      <c r="K54" s="518"/>
      <c r="L54" s="518"/>
    </row>
    <row r="55" spans="2:12">
      <c r="B55" s="518"/>
      <c r="C55" s="518"/>
      <c r="D55" s="518"/>
      <c r="E55" s="518"/>
      <c r="F55" s="518"/>
      <c r="G55" s="518"/>
      <c r="H55" s="518"/>
      <c r="I55" s="518"/>
      <c r="J55" s="518"/>
      <c r="K55" s="518"/>
      <c r="L55" s="518"/>
    </row>
    <row r="56" spans="2:12">
      <c r="B56" s="518"/>
      <c r="C56" s="518"/>
      <c r="D56" s="518"/>
      <c r="E56" s="518"/>
      <c r="F56" s="518"/>
      <c r="G56" s="518"/>
      <c r="H56" s="518"/>
      <c r="I56" s="518"/>
      <c r="J56" s="518"/>
      <c r="K56" s="518"/>
      <c r="L56" s="518"/>
    </row>
    <row r="57" spans="2:12">
      <c r="B57" s="518"/>
      <c r="C57" s="518"/>
      <c r="D57" s="518"/>
      <c r="E57" s="518"/>
      <c r="F57" s="518"/>
      <c r="G57" s="518"/>
      <c r="H57" s="518"/>
      <c r="I57" s="518"/>
      <c r="J57" s="518"/>
      <c r="K57" s="518"/>
      <c r="L57" s="518"/>
    </row>
    <row r="58" spans="2:12">
      <c r="B58" s="518"/>
      <c r="C58" s="518"/>
      <c r="D58" s="518"/>
      <c r="E58" s="518"/>
      <c r="F58" s="518"/>
      <c r="G58" s="518"/>
      <c r="H58" s="518"/>
      <c r="I58" s="518"/>
      <c r="J58" s="518"/>
      <c r="K58" s="518"/>
      <c r="L58" s="518"/>
    </row>
    <row r="59" spans="2:12">
      <c r="B59" s="518"/>
      <c r="C59" s="518"/>
      <c r="D59" s="518"/>
      <c r="E59" s="518"/>
      <c r="F59" s="518"/>
      <c r="G59" s="518"/>
      <c r="H59" s="518"/>
      <c r="I59" s="518"/>
      <c r="J59" s="518"/>
      <c r="K59" s="518"/>
      <c r="L59" s="518"/>
    </row>
    <row r="60" spans="2:12">
      <c r="B60" s="518"/>
      <c r="C60" s="518"/>
      <c r="D60" s="518"/>
      <c r="E60" s="518"/>
      <c r="F60" s="518"/>
      <c r="G60" s="518"/>
      <c r="H60" s="518"/>
      <c r="I60" s="518"/>
      <c r="J60" s="518"/>
      <c r="K60" s="518"/>
      <c r="L60" s="518"/>
    </row>
    <row r="61" spans="2:12">
      <c r="B61" s="518"/>
      <c r="C61" s="518"/>
      <c r="D61" s="518"/>
      <c r="E61" s="518"/>
      <c r="F61" s="518"/>
      <c r="G61" s="518"/>
      <c r="H61" s="518"/>
      <c r="I61" s="518"/>
      <c r="J61" s="518"/>
      <c r="K61" s="518"/>
      <c r="L61" s="518"/>
    </row>
    <row r="62" spans="2:12">
      <c r="B62" s="518"/>
      <c r="C62" s="518"/>
      <c r="D62" s="518"/>
      <c r="E62" s="518"/>
      <c r="F62" s="518"/>
      <c r="G62" s="518"/>
      <c r="H62" s="518"/>
      <c r="I62" s="518"/>
      <c r="J62" s="518"/>
      <c r="K62" s="518"/>
      <c r="L62" s="518"/>
    </row>
    <row r="63" spans="2:12">
      <c r="B63" s="518"/>
      <c r="C63" s="518"/>
      <c r="D63" s="518"/>
      <c r="E63" s="518"/>
      <c r="F63" s="518"/>
      <c r="G63" s="518"/>
      <c r="H63" s="518"/>
      <c r="I63" s="518"/>
      <c r="J63" s="518"/>
      <c r="K63" s="518"/>
      <c r="L63" s="518"/>
    </row>
    <row r="64" spans="2:12">
      <c r="B64" s="518"/>
      <c r="C64" s="518"/>
      <c r="D64" s="518"/>
      <c r="E64" s="518"/>
      <c r="F64" s="518"/>
      <c r="G64" s="518"/>
      <c r="H64" s="518"/>
      <c r="I64" s="518"/>
      <c r="J64" s="518"/>
      <c r="K64" s="518"/>
      <c r="L64" s="518"/>
    </row>
    <row r="65" spans="2:12">
      <c r="B65" s="518"/>
      <c r="C65" s="518"/>
      <c r="D65" s="518"/>
      <c r="E65" s="518"/>
      <c r="F65" s="518"/>
      <c r="G65" s="518"/>
      <c r="H65" s="518"/>
      <c r="I65" s="518"/>
      <c r="J65" s="518"/>
      <c r="K65" s="518"/>
      <c r="L65" s="518"/>
    </row>
    <row r="66" spans="2:12">
      <c r="B66" s="518"/>
      <c r="C66" s="518"/>
      <c r="D66" s="518"/>
      <c r="E66" s="518"/>
      <c r="F66" s="518"/>
      <c r="G66" s="518"/>
      <c r="H66" s="518"/>
      <c r="I66" s="518"/>
      <c r="J66" s="518"/>
      <c r="K66" s="518"/>
      <c r="L66" s="518"/>
    </row>
    <row r="67" spans="2:12">
      <c r="B67" s="518"/>
      <c r="C67" s="518"/>
      <c r="D67" s="518"/>
      <c r="E67" s="518"/>
      <c r="F67" s="518"/>
      <c r="G67" s="518"/>
      <c r="H67" s="518"/>
      <c r="I67" s="518"/>
      <c r="J67" s="518"/>
      <c r="K67" s="518"/>
      <c r="L67" s="518"/>
    </row>
    <row r="68" spans="2:12">
      <c r="B68" s="518"/>
      <c r="C68" s="518"/>
      <c r="D68" s="518"/>
      <c r="E68" s="518"/>
      <c r="F68" s="518"/>
      <c r="G68" s="518"/>
      <c r="H68" s="518"/>
      <c r="I68" s="518"/>
      <c r="J68" s="518"/>
      <c r="K68" s="518"/>
      <c r="L68" s="518"/>
    </row>
    <row r="69" spans="2:12">
      <c r="B69" s="518"/>
      <c r="C69" s="518"/>
      <c r="D69" s="518"/>
      <c r="E69" s="518"/>
      <c r="F69" s="518"/>
      <c r="G69" s="518"/>
      <c r="H69" s="518"/>
      <c r="I69" s="518"/>
      <c r="J69" s="518"/>
      <c r="K69" s="518"/>
      <c r="L69" s="518"/>
    </row>
    <row r="70" spans="2:12">
      <c r="B70" s="518"/>
      <c r="C70" s="518"/>
      <c r="D70" s="518"/>
      <c r="E70" s="518"/>
      <c r="F70" s="518"/>
      <c r="G70" s="518"/>
      <c r="H70" s="518"/>
      <c r="I70" s="518"/>
      <c r="J70" s="518"/>
      <c r="K70" s="518"/>
      <c r="L70" s="518"/>
    </row>
    <row r="71" spans="2:12">
      <c r="B71" s="518"/>
      <c r="C71" s="518"/>
      <c r="D71" s="518"/>
      <c r="E71" s="518"/>
      <c r="F71" s="518"/>
      <c r="G71" s="518"/>
      <c r="H71" s="518"/>
      <c r="I71" s="518"/>
      <c r="J71" s="518"/>
      <c r="K71" s="518"/>
      <c r="L71" s="518"/>
    </row>
    <row r="72" spans="2:12">
      <c r="B72" s="518"/>
      <c r="C72" s="518"/>
      <c r="D72" s="518"/>
      <c r="E72" s="518"/>
      <c r="F72" s="518"/>
      <c r="G72" s="518"/>
      <c r="H72" s="518"/>
      <c r="I72" s="518"/>
      <c r="J72" s="518"/>
      <c r="K72" s="518"/>
      <c r="L72" s="518"/>
    </row>
    <row r="73" spans="2:12">
      <c r="B73" s="518"/>
      <c r="C73" s="518"/>
      <c r="D73" s="518"/>
      <c r="E73" s="518"/>
      <c r="F73" s="518"/>
      <c r="G73" s="518"/>
      <c r="H73" s="518"/>
      <c r="I73" s="518"/>
      <c r="J73" s="518"/>
      <c r="K73" s="518"/>
      <c r="L73" s="518"/>
    </row>
    <row r="74" spans="2:12">
      <c r="B74" s="518"/>
      <c r="C74" s="518"/>
      <c r="D74" s="518"/>
      <c r="E74" s="518"/>
      <c r="F74" s="518"/>
      <c r="G74" s="518"/>
      <c r="H74" s="518"/>
      <c r="I74" s="518"/>
      <c r="J74" s="518"/>
      <c r="K74" s="518"/>
      <c r="L74" s="518"/>
    </row>
    <row r="75" spans="2:12">
      <c r="B75" s="518"/>
      <c r="C75" s="518"/>
      <c r="D75" s="518"/>
      <c r="E75" s="518"/>
      <c r="F75" s="518"/>
      <c r="G75" s="518"/>
      <c r="H75" s="518"/>
      <c r="I75" s="518"/>
      <c r="J75" s="518"/>
      <c r="K75" s="518"/>
      <c r="L75" s="518"/>
    </row>
    <row r="76" spans="2:12">
      <c r="B76" s="518"/>
      <c r="C76" s="518"/>
      <c r="D76" s="518"/>
      <c r="E76" s="518"/>
      <c r="F76" s="518"/>
      <c r="G76" s="518"/>
      <c r="H76" s="518"/>
      <c r="I76" s="518"/>
      <c r="J76" s="518"/>
      <c r="K76" s="518"/>
      <c r="L76" s="518"/>
    </row>
    <row r="77" spans="2:12">
      <c r="B77" s="518"/>
      <c r="C77" s="518"/>
      <c r="D77" s="518"/>
      <c r="E77" s="518"/>
      <c r="F77" s="518"/>
      <c r="G77" s="518"/>
      <c r="H77" s="518"/>
      <c r="I77" s="518"/>
      <c r="J77" s="518"/>
      <c r="K77" s="518"/>
      <c r="L77" s="518"/>
    </row>
    <row r="78" spans="2:12">
      <c r="B78" s="518"/>
      <c r="C78" s="518"/>
      <c r="D78" s="518"/>
      <c r="E78" s="518"/>
      <c r="F78" s="518"/>
      <c r="G78" s="518"/>
      <c r="H78" s="518"/>
      <c r="I78" s="518"/>
      <c r="J78" s="518"/>
      <c r="K78" s="518"/>
      <c r="L78" s="518"/>
    </row>
    <row r="79" spans="2:12">
      <c r="B79" s="518"/>
      <c r="C79" s="518"/>
      <c r="D79" s="518"/>
      <c r="E79" s="518"/>
      <c r="F79" s="518"/>
      <c r="G79" s="518"/>
      <c r="H79" s="518"/>
      <c r="I79" s="518"/>
      <c r="J79" s="518"/>
      <c r="K79" s="518"/>
      <c r="L79" s="518"/>
    </row>
    <row r="80" spans="2:12">
      <c r="B80" s="518"/>
      <c r="C80" s="518"/>
      <c r="D80" s="518"/>
      <c r="E80" s="518"/>
      <c r="F80" s="518"/>
      <c r="G80" s="518"/>
      <c r="H80" s="518"/>
      <c r="I80" s="518"/>
      <c r="J80" s="518"/>
      <c r="K80" s="518"/>
      <c r="L80" s="518"/>
    </row>
    <row r="81" spans="2:12">
      <c r="B81" s="518"/>
      <c r="C81" s="518"/>
      <c r="D81" s="518"/>
      <c r="E81" s="518"/>
      <c r="F81" s="518"/>
      <c r="G81" s="518"/>
      <c r="H81" s="518"/>
      <c r="I81" s="518"/>
      <c r="J81" s="518"/>
      <c r="K81" s="518"/>
      <c r="L81" s="518"/>
    </row>
    <row r="82" spans="2:12">
      <c r="B82" s="518"/>
      <c r="C82" s="518"/>
      <c r="D82" s="518"/>
      <c r="E82" s="518"/>
      <c r="F82" s="518"/>
      <c r="G82" s="518"/>
      <c r="H82" s="518"/>
      <c r="I82" s="518"/>
      <c r="J82" s="518"/>
      <c r="K82" s="518"/>
      <c r="L82" s="518"/>
    </row>
    <row r="83" spans="2:12">
      <c r="B83" s="518"/>
      <c r="C83" s="518"/>
      <c r="D83" s="518"/>
      <c r="E83" s="518"/>
      <c r="F83" s="518"/>
      <c r="G83" s="518"/>
      <c r="H83" s="518"/>
      <c r="I83" s="518"/>
      <c r="J83" s="518"/>
      <c r="K83" s="518"/>
      <c r="L83" s="518"/>
    </row>
    <row r="84" spans="2:12">
      <c r="B84" s="518"/>
      <c r="C84" s="518"/>
      <c r="D84" s="518"/>
      <c r="E84" s="518"/>
      <c r="F84" s="518"/>
      <c r="G84" s="518"/>
      <c r="H84" s="518"/>
      <c r="I84" s="518"/>
      <c r="J84" s="518"/>
      <c r="K84" s="518"/>
      <c r="L84" s="518"/>
    </row>
    <row r="85" spans="2:12">
      <c r="B85" s="518"/>
      <c r="C85" s="518"/>
      <c r="D85" s="518"/>
      <c r="E85" s="518"/>
      <c r="F85" s="518"/>
      <c r="G85" s="518"/>
      <c r="H85" s="518"/>
      <c r="I85" s="518"/>
      <c r="J85" s="518"/>
      <c r="K85" s="518"/>
      <c r="L85" s="518"/>
    </row>
    <row r="86" spans="2:12">
      <c r="B86" s="518"/>
      <c r="C86" s="518"/>
      <c r="D86" s="518"/>
      <c r="E86" s="518"/>
      <c r="F86" s="518"/>
      <c r="G86" s="518"/>
      <c r="H86" s="518"/>
      <c r="I86" s="518"/>
      <c r="J86" s="518"/>
      <c r="K86" s="518"/>
      <c r="L86" s="518"/>
    </row>
    <row r="87" spans="2:12">
      <c r="B87" s="518"/>
      <c r="C87" s="518"/>
      <c r="D87" s="518"/>
      <c r="E87" s="518"/>
      <c r="F87" s="518"/>
      <c r="G87" s="518"/>
      <c r="H87" s="518"/>
      <c r="I87" s="518"/>
      <c r="J87" s="518"/>
      <c r="K87" s="518"/>
      <c r="L87" s="518"/>
    </row>
    <row r="88" spans="2:12">
      <c r="B88" s="518"/>
      <c r="C88" s="518"/>
      <c r="D88" s="518"/>
      <c r="E88" s="518"/>
      <c r="F88" s="518"/>
      <c r="G88" s="518"/>
      <c r="H88" s="518"/>
      <c r="I88" s="518"/>
      <c r="J88" s="518"/>
      <c r="K88" s="518"/>
      <c r="L88" s="518"/>
    </row>
    <row r="89" spans="2:12">
      <c r="B89" s="518"/>
      <c r="C89" s="518"/>
      <c r="D89" s="518"/>
      <c r="E89" s="518"/>
      <c r="F89" s="518"/>
      <c r="G89" s="518"/>
      <c r="H89" s="518"/>
      <c r="I89" s="518"/>
      <c r="J89" s="518"/>
      <c r="K89" s="518"/>
      <c r="L89" s="518"/>
    </row>
    <row r="90" spans="2:12">
      <c r="B90" s="518"/>
      <c r="C90" s="518"/>
      <c r="D90" s="518"/>
      <c r="E90" s="518"/>
      <c r="F90" s="518"/>
      <c r="G90" s="518"/>
      <c r="H90" s="518"/>
      <c r="I90" s="518"/>
      <c r="J90" s="518"/>
      <c r="K90" s="518"/>
      <c r="L90" s="518"/>
    </row>
    <row r="91" spans="2:12">
      <c r="B91" s="518"/>
      <c r="C91" s="518"/>
      <c r="D91" s="518"/>
      <c r="E91" s="518"/>
      <c r="F91" s="518"/>
      <c r="G91" s="518"/>
      <c r="H91" s="518"/>
      <c r="I91" s="518"/>
      <c r="J91" s="518"/>
      <c r="K91" s="518"/>
      <c r="L91" s="518"/>
    </row>
    <row r="92" spans="2:12">
      <c r="B92" s="518"/>
      <c r="C92" s="518"/>
      <c r="D92" s="518"/>
      <c r="E92" s="518"/>
      <c r="F92" s="518"/>
      <c r="G92" s="518"/>
      <c r="H92" s="518"/>
      <c r="I92" s="518"/>
      <c r="J92" s="518"/>
      <c r="K92" s="518"/>
      <c r="L92" s="518"/>
    </row>
    <row r="93" spans="2:12">
      <c r="B93" s="518"/>
      <c r="C93" s="518"/>
      <c r="D93" s="518"/>
      <c r="E93" s="518"/>
      <c r="F93" s="518"/>
      <c r="G93" s="518"/>
      <c r="H93" s="518"/>
      <c r="I93" s="518"/>
      <c r="J93" s="518"/>
      <c r="K93" s="518"/>
      <c r="L93" s="518"/>
    </row>
    <row r="94" spans="2:12">
      <c r="B94" s="518"/>
      <c r="C94" s="518"/>
      <c r="D94" s="518"/>
      <c r="E94" s="518"/>
      <c r="F94" s="518"/>
      <c r="G94" s="518"/>
      <c r="H94" s="518"/>
      <c r="I94" s="518"/>
      <c r="J94" s="518"/>
      <c r="K94" s="518"/>
      <c r="L94" s="518"/>
    </row>
    <row r="95" spans="2:12">
      <c r="B95" s="518"/>
      <c r="C95" s="518"/>
      <c r="D95" s="518"/>
      <c r="E95" s="518"/>
      <c r="F95" s="518"/>
      <c r="G95" s="518"/>
      <c r="H95" s="518"/>
      <c r="I95" s="518"/>
      <c r="J95" s="518"/>
      <c r="K95" s="518"/>
      <c r="L95" s="518"/>
    </row>
    <row r="96" spans="2:12">
      <c r="B96" s="518"/>
      <c r="C96" s="518"/>
      <c r="D96" s="518"/>
      <c r="E96" s="518"/>
      <c r="F96" s="518"/>
      <c r="G96" s="518"/>
      <c r="H96" s="518"/>
      <c r="I96" s="518"/>
      <c r="J96" s="518"/>
      <c r="K96" s="518"/>
      <c r="L96" s="518"/>
    </row>
    <row r="97" spans="2:12">
      <c r="B97" s="518"/>
      <c r="C97" s="518"/>
      <c r="D97" s="518"/>
      <c r="E97" s="518"/>
      <c r="F97" s="518"/>
      <c r="G97" s="518"/>
      <c r="H97" s="518"/>
      <c r="I97" s="518"/>
      <c r="J97" s="518"/>
      <c r="K97" s="518"/>
      <c r="L97" s="518"/>
    </row>
    <row r="98" spans="2:12">
      <c r="B98" s="518"/>
      <c r="C98" s="518"/>
      <c r="D98" s="518"/>
      <c r="E98" s="518"/>
      <c r="F98" s="518"/>
      <c r="G98" s="518"/>
      <c r="H98" s="518"/>
      <c r="I98" s="518"/>
      <c r="J98" s="518"/>
      <c r="K98" s="518"/>
      <c r="L98" s="518"/>
    </row>
    <row r="99" spans="2:12">
      <c r="B99" s="518"/>
      <c r="C99" s="518"/>
      <c r="D99" s="518"/>
      <c r="E99" s="518"/>
      <c r="F99" s="518"/>
      <c r="G99" s="518"/>
      <c r="H99" s="518"/>
      <c r="I99" s="518"/>
      <c r="J99" s="518"/>
      <c r="K99" s="518"/>
      <c r="L99" s="518"/>
    </row>
    <row r="100" spans="2:12">
      <c r="B100" s="518"/>
      <c r="C100" s="518"/>
      <c r="D100" s="518"/>
      <c r="E100" s="518"/>
      <c r="F100" s="518"/>
      <c r="G100" s="518"/>
      <c r="H100" s="518"/>
      <c r="I100" s="518"/>
      <c r="J100" s="518"/>
      <c r="K100" s="518"/>
      <c r="L100" s="518"/>
    </row>
    <row r="101" spans="2:12">
      <c r="B101" s="518"/>
      <c r="C101" s="518"/>
      <c r="D101" s="518"/>
      <c r="E101" s="518"/>
      <c r="F101" s="518"/>
      <c r="G101" s="518"/>
      <c r="H101" s="518"/>
      <c r="I101" s="518"/>
      <c r="J101" s="518"/>
      <c r="K101" s="518"/>
      <c r="L101" s="518"/>
    </row>
    <row r="102" spans="2:12">
      <c r="B102" s="518"/>
      <c r="C102" s="518"/>
      <c r="D102" s="518"/>
      <c r="E102" s="518"/>
      <c r="F102" s="518"/>
      <c r="G102" s="518"/>
      <c r="H102" s="518"/>
      <c r="I102" s="518"/>
      <c r="J102" s="518"/>
      <c r="K102" s="518"/>
      <c r="L102" s="518"/>
    </row>
    <row r="103" spans="2:12">
      <c r="B103" s="518"/>
      <c r="C103" s="518"/>
      <c r="D103" s="518"/>
      <c r="E103" s="518"/>
      <c r="F103" s="518"/>
      <c r="G103" s="518"/>
      <c r="H103" s="518"/>
      <c r="I103" s="518"/>
      <c r="J103" s="518"/>
      <c r="K103" s="518"/>
      <c r="L103" s="518"/>
    </row>
    <row r="104" spans="2:12">
      <c r="B104" s="518"/>
      <c r="C104" s="518"/>
      <c r="D104" s="518"/>
      <c r="E104" s="518"/>
      <c r="F104" s="518"/>
      <c r="G104" s="518"/>
      <c r="H104" s="518"/>
      <c r="I104" s="518"/>
      <c r="J104" s="518"/>
      <c r="K104" s="518"/>
      <c r="L104" s="518"/>
    </row>
    <row r="105" spans="2:12">
      <c r="B105" s="518"/>
      <c r="C105" s="518"/>
      <c r="D105" s="518"/>
      <c r="E105" s="518"/>
      <c r="F105" s="518"/>
      <c r="G105" s="518"/>
      <c r="H105" s="518"/>
      <c r="I105" s="518"/>
      <c r="J105" s="518"/>
      <c r="K105" s="518"/>
      <c r="L105" s="518"/>
    </row>
    <row r="106" spans="2:12">
      <c r="B106" s="518"/>
      <c r="C106" s="518"/>
      <c r="D106" s="518"/>
      <c r="E106" s="518"/>
      <c r="F106" s="518"/>
      <c r="G106" s="518"/>
      <c r="H106" s="518"/>
      <c r="I106" s="518"/>
      <c r="J106" s="518"/>
      <c r="K106" s="518"/>
      <c r="L106" s="518"/>
    </row>
    <row r="107" spans="2:12">
      <c r="B107" s="518"/>
      <c r="C107" s="518"/>
      <c r="D107" s="518"/>
      <c r="E107" s="518"/>
      <c r="F107" s="518"/>
      <c r="G107" s="518"/>
      <c r="H107" s="518"/>
      <c r="I107" s="518"/>
      <c r="J107" s="518"/>
      <c r="K107" s="518"/>
      <c r="L107" s="518"/>
    </row>
    <row r="108" spans="2:12">
      <c r="B108" s="518"/>
      <c r="C108" s="518"/>
      <c r="D108" s="518"/>
      <c r="E108" s="518"/>
      <c r="F108" s="518"/>
      <c r="G108" s="518"/>
      <c r="H108" s="518"/>
      <c r="I108" s="518"/>
      <c r="J108" s="518"/>
      <c r="K108" s="518"/>
      <c r="L108" s="518"/>
    </row>
    <row r="109" spans="2:12">
      <c r="B109" s="518"/>
      <c r="C109" s="518"/>
      <c r="D109" s="518"/>
      <c r="E109" s="518"/>
      <c r="F109" s="518"/>
      <c r="G109" s="518"/>
      <c r="H109" s="518"/>
      <c r="I109" s="518"/>
      <c r="J109" s="518"/>
      <c r="K109" s="518"/>
      <c r="L109" s="518"/>
    </row>
    <row r="110" spans="2:12">
      <c r="B110" s="518"/>
      <c r="C110" s="518"/>
      <c r="D110" s="518"/>
      <c r="E110" s="518"/>
      <c r="F110" s="518"/>
      <c r="G110" s="518"/>
      <c r="H110" s="518"/>
      <c r="I110" s="518"/>
      <c r="J110" s="518"/>
      <c r="K110" s="518"/>
      <c r="L110" s="518"/>
    </row>
    <row r="111" spans="2:12">
      <c r="B111" s="518"/>
      <c r="C111" s="518"/>
      <c r="D111" s="518"/>
      <c r="E111" s="518"/>
      <c r="F111" s="518"/>
      <c r="G111" s="518"/>
      <c r="H111" s="518"/>
      <c r="I111" s="518"/>
      <c r="J111" s="518"/>
      <c r="K111" s="518"/>
      <c r="L111" s="518"/>
    </row>
    <row r="112" spans="2:12">
      <c r="B112" s="518"/>
      <c r="C112" s="518"/>
      <c r="D112" s="518"/>
      <c r="E112" s="518"/>
      <c r="F112" s="518"/>
      <c r="G112" s="518"/>
      <c r="H112" s="518"/>
      <c r="I112" s="518"/>
      <c r="J112" s="518"/>
      <c r="K112" s="518"/>
      <c r="L112" s="518"/>
    </row>
    <row r="113" spans="2:12">
      <c r="B113" s="518"/>
      <c r="C113" s="518"/>
      <c r="D113" s="518"/>
      <c r="E113" s="518"/>
      <c r="F113" s="518"/>
      <c r="G113" s="518"/>
      <c r="H113" s="518"/>
      <c r="I113" s="518"/>
      <c r="J113" s="518"/>
      <c r="K113" s="518"/>
      <c r="L113" s="518"/>
    </row>
    <row r="114" spans="2:12">
      <c r="B114" s="518"/>
      <c r="C114" s="518"/>
      <c r="D114" s="518"/>
      <c r="E114" s="518"/>
      <c r="F114" s="518"/>
      <c r="G114" s="518"/>
      <c r="H114" s="518"/>
      <c r="I114" s="518"/>
      <c r="J114" s="518"/>
      <c r="K114" s="518"/>
      <c r="L114" s="518"/>
    </row>
    <row r="115" spans="2:12">
      <c r="B115" s="518"/>
      <c r="C115" s="518"/>
      <c r="D115" s="518"/>
      <c r="E115" s="518"/>
      <c r="F115" s="518"/>
      <c r="G115" s="518"/>
      <c r="H115" s="518"/>
      <c r="I115" s="518"/>
      <c r="J115" s="518"/>
      <c r="K115" s="518"/>
      <c r="L115" s="518"/>
    </row>
    <row r="116" spans="2:12">
      <c r="B116" s="518"/>
      <c r="C116" s="518"/>
      <c r="D116" s="518"/>
      <c r="E116" s="518"/>
      <c r="F116" s="518"/>
      <c r="G116" s="518"/>
      <c r="H116" s="518"/>
      <c r="I116" s="518"/>
      <c r="J116" s="518"/>
      <c r="K116" s="518"/>
      <c r="L116" s="518"/>
    </row>
    <row r="117" spans="2:12">
      <c r="B117" s="518"/>
      <c r="C117" s="518"/>
      <c r="D117" s="518"/>
      <c r="E117" s="518"/>
      <c r="F117" s="518"/>
      <c r="G117" s="518"/>
      <c r="H117" s="518"/>
      <c r="I117" s="518"/>
      <c r="J117" s="518"/>
      <c r="K117" s="518"/>
      <c r="L117" s="518"/>
    </row>
    <row r="118" spans="2:12">
      <c r="B118" s="518"/>
      <c r="C118" s="518"/>
      <c r="D118" s="518"/>
      <c r="E118" s="518"/>
      <c r="F118" s="518"/>
      <c r="G118" s="518"/>
      <c r="H118" s="518"/>
      <c r="I118" s="518"/>
      <c r="J118" s="518"/>
      <c r="K118" s="518"/>
      <c r="L118" s="518"/>
    </row>
    <row r="119" spans="2:12">
      <c r="B119" s="518"/>
      <c r="C119" s="518"/>
      <c r="D119" s="518"/>
      <c r="E119" s="518"/>
      <c r="F119" s="518"/>
      <c r="G119" s="518"/>
      <c r="H119" s="518"/>
      <c r="I119" s="518"/>
      <c r="J119" s="518"/>
      <c r="K119" s="518"/>
      <c r="L119" s="518"/>
    </row>
    <row r="120" spans="2:12">
      <c r="B120" s="518"/>
      <c r="C120" s="518"/>
      <c r="D120" s="518"/>
      <c r="E120" s="518"/>
      <c r="F120" s="518"/>
      <c r="G120" s="518"/>
      <c r="H120" s="518"/>
      <c r="I120" s="518"/>
      <c r="J120" s="518"/>
      <c r="K120" s="518"/>
      <c r="L120" s="518"/>
    </row>
    <row r="121" spans="2:12">
      <c r="B121" s="518"/>
      <c r="C121" s="518"/>
      <c r="D121" s="518"/>
      <c r="E121" s="518"/>
      <c r="F121" s="518"/>
      <c r="G121" s="518"/>
      <c r="H121" s="518"/>
      <c r="I121" s="518"/>
      <c r="J121" s="518"/>
      <c r="K121" s="518"/>
      <c r="L121" s="518"/>
    </row>
    <row r="122" spans="2:12">
      <c r="B122" s="518"/>
      <c r="C122" s="518"/>
      <c r="D122" s="518"/>
      <c r="E122" s="518"/>
      <c r="F122" s="518"/>
      <c r="G122" s="518"/>
      <c r="H122" s="518"/>
      <c r="I122" s="518"/>
      <c r="J122" s="518"/>
      <c r="K122" s="518"/>
      <c r="L122" s="518"/>
    </row>
    <row r="123" spans="2:12">
      <c r="B123" s="518"/>
      <c r="C123" s="518"/>
      <c r="D123" s="518"/>
      <c r="E123" s="518"/>
      <c r="F123" s="518"/>
      <c r="G123" s="518"/>
      <c r="H123" s="518"/>
      <c r="I123" s="518"/>
      <c r="J123" s="518"/>
      <c r="K123" s="518"/>
      <c r="L123" s="518"/>
    </row>
    <row r="124" spans="2:12">
      <c r="B124" s="518"/>
      <c r="C124" s="518"/>
      <c r="D124" s="518"/>
      <c r="E124" s="518"/>
      <c r="F124" s="518"/>
      <c r="G124" s="518"/>
      <c r="H124" s="518"/>
      <c r="I124" s="518"/>
      <c r="J124" s="518"/>
      <c r="K124" s="518"/>
      <c r="L124" s="518"/>
    </row>
    <row r="125" spans="2:12">
      <c r="B125" s="518"/>
      <c r="C125" s="518"/>
      <c r="D125" s="518"/>
      <c r="E125" s="518"/>
      <c r="F125" s="518"/>
      <c r="G125" s="518"/>
      <c r="H125" s="518"/>
      <c r="I125" s="518"/>
      <c r="J125" s="518"/>
      <c r="K125" s="518"/>
      <c r="L125" s="518"/>
    </row>
    <row r="126" spans="2:12">
      <c r="B126" s="518"/>
      <c r="C126" s="518"/>
      <c r="D126" s="518"/>
      <c r="E126" s="518"/>
      <c r="F126" s="518"/>
      <c r="G126" s="518"/>
      <c r="H126" s="518"/>
      <c r="I126" s="518"/>
      <c r="J126" s="518"/>
      <c r="K126" s="518"/>
      <c r="L126" s="518"/>
    </row>
    <row r="127" spans="2:12">
      <c r="B127" s="518"/>
      <c r="C127" s="518"/>
      <c r="D127" s="518"/>
      <c r="E127" s="518"/>
      <c r="F127" s="518"/>
      <c r="G127" s="518"/>
      <c r="H127" s="518"/>
      <c r="I127" s="518"/>
      <c r="J127" s="518"/>
      <c r="K127" s="518"/>
      <c r="L127" s="518"/>
    </row>
    <row r="128" spans="2:12">
      <c r="B128" s="518"/>
      <c r="C128" s="518"/>
      <c r="D128" s="518"/>
      <c r="E128" s="518"/>
      <c r="F128" s="518"/>
      <c r="G128" s="518"/>
      <c r="H128" s="518"/>
      <c r="I128" s="518"/>
      <c r="J128" s="518"/>
      <c r="K128" s="518"/>
      <c r="L128" s="518"/>
    </row>
    <row r="129" spans="2:12">
      <c r="B129" s="518"/>
      <c r="C129" s="518"/>
      <c r="D129" s="518"/>
      <c r="E129" s="518"/>
      <c r="F129" s="518"/>
      <c r="G129" s="518"/>
      <c r="H129" s="518"/>
      <c r="I129" s="518"/>
      <c r="J129" s="518"/>
      <c r="K129" s="518"/>
      <c r="L129" s="518"/>
    </row>
    <row r="130" spans="2:12">
      <c r="B130" s="518"/>
      <c r="C130" s="518"/>
      <c r="D130" s="518"/>
      <c r="E130" s="518"/>
      <c r="F130" s="518"/>
      <c r="G130" s="518"/>
      <c r="H130" s="518"/>
      <c r="I130" s="518"/>
      <c r="J130" s="518"/>
      <c r="K130" s="518"/>
      <c r="L130" s="518"/>
    </row>
    <row r="131" spans="2:12">
      <c r="B131" s="518"/>
      <c r="C131" s="518"/>
      <c r="D131" s="518"/>
      <c r="E131" s="518"/>
      <c r="F131" s="518"/>
      <c r="G131" s="518"/>
      <c r="H131" s="518"/>
      <c r="I131" s="518"/>
      <c r="J131" s="518"/>
      <c r="K131" s="518"/>
      <c r="L131" s="518"/>
    </row>
    <row r="132" spans="2:12">
      <c r="B132" s="518"/>
      <c r="C132" s="518"/>
      <c r="D132" s="518"/>
      <c r="E132" s="518"/>
      <c r="F132" s="518"/>
      <c r="G132" s="518"/>
      <c r="H132" s="518"/>
      <c r="I132" s="518"/>
      <c r="J132" s="518"/>
      <c r="K132" s="518"/>
      <c r="L132" s="518"/>
    </row>
    <row r="133" spans="2:12">
      <c r="B133" s="518"/>
      <c r="C133" s="518"/>
      <c r="D133" s="518"/>
      <c r="E133" s="518"/>
      <c r="F133" s="518"/>
      <c r="G133" s="518"/>
      <c r="H133" s="518"/>
      <c r="I133" s="518"/>
      <c r="J133" s="518"/>
      <c r="K133" s="518"/>
      <c r="L133" s="518"/>
    </row>
    <row r="134" spans="2:12">
      <c r="B134" s="518"/>
      <c r="C134" s="518"/>
      <c r="D134" s="518"/>
      <c r="E134" s="518"/>
      <c r="F134" s="518"/>
      <c r="G134" s="518"/>
      <c r="H134" s="518"/>
      <c r="I134" s="518"/>
      <c r="J134" s="518"/>
      <c r="K134" s="518"/>
      <c r="L134" s="518"/>
    </row>
    <row r="135" spans="2:12">
      <c r="B135" s="518"/>
      <c r="C135" s="518"/>
      <c r="D135" s="518"/>
      <c r="E135" s="518"/>
      <c r="F135" s="518"/>
      <c r="G135" s="518"/>
      <c r="H135" s="518"/>
      <c r="I135" s="518"/>
      <c r="J135" s="518"/>
      <c r="K135" s="518"/>
      <c r="L135" s="518"/>
    </row>
    <row r="136" spans="2:12">
      <c r="B136" s="518"/>
      <c r="C136" s="518"/>
      <c r="D136" s="518"/>
      <c r="E136" s="518"/>
      <c r="F136" s="518"/>
      <c r="G136" s="518"/>
      <c r="H136" s="518"/>
      <c r="I136" s="518"/>
      <c r="J136" s="518"/>
      <c r="K136" s="518"/>
      <c r="L136" s="518"/>
    </row>
    <row r="137" spans="2:12">
      <c r="B137" s="518"/>
      <c r="C137" s="518"/>
      <c r="D137" s="518"/>
      <c r="E137" s="518"/>
      <c r="F137" s="518"/>
      <c r="G137" s="518"/>
      <c r="H137" s="518"/>
      <c r="I137" s="518"/>
      <c r="J137" s="518"/>
      <c r="K137" s="518"/>
      <c r="L137" s="518"/>
    </row>
    <row r="138" spans="2:12">
      <c r="B138" s="518"/>
      <c r="C138" s="518"/>
      <c r="D138" s="518"/>
      <c r="E138" s="518"/>
      <c r="F138" s="518"/>
      <c r="G138" s="518"/>
      <c r="H138" s="518"/>
      <c r="I138" s="518"/>
      <c r="J138" s="518"/>
      <c r="K138" s="518"/>
      <c r="L138" s="518"/>
    </row>
    <row r="139" spans="2:12">
      <c r="B139" s="518"/>
      <c r="C139" s="518"/>
      <c r="D139" s="518"/>
      <c r="E139" s="518"/>
      <c r="F139" s="518"/>
      <c r="G139" s="518"/>
      <c r="H139" s="518"/>
      <c r="I139" s="518"/>
      <c r="J139" s="518"/>
      <c r="K139" s="518"/>
      <c r="L139" s="518"/>
    </row>
    <row r="140" spans="2:12">
      <c r="B140" s="518"/>
      <c r="C140" s="518"/>
      <c r="D140" s="518"/>
      <c r="E140" s="518"/>
      <c r="F140" s="518"/>
      <c r="G140" s="518"/>
      <c r="H140" s="518"/>
      <c r="I140" s="518"/>
      <c r="J140" s="518"/>
      <c r="K140" s="518"/>
      <c r="L140" s="518"/>
    </row>
    <row r="141" spans="2:12">
      <c r="B141" s="518"/>
      <c r="C141" s="518"/>
      <c r="D141" s="518"/>
      <c r="E141" s="518"/>
      <c r="F141" s="518"/>
      <c r="G141" s="518"/>
      <c r="H141" s="518"/>
      <c r="I141" s="518"/>
      <c r="J141" s="518"/>
      <c r="K141" s="518"/>
      <c r="L141" s="518"/>
    </row>
    <row r="142" spans="2:12">
      <c r="B142" s="518"/>
      <c r="C142" s="518"/>
      <c r="D142" s="518"/>
      <c r="E142" s="518"/>
      <c r="F142" s="518"/>
      <c r="G142" s="518"/>
      <c r="H142" s="518"/>
      <c r="I142" s="518"/>
      <c r="J142" s="518"/>
      <c r="K142" s="518"/>
      <c r="L142" s="518"/>
    </row>
    <row r="143" spans="2:12">
      <c r="B143" s="518"/>
      <c r="C143" s="518"/>
      <c r="D143" s="518"/>
      <c r="E143" s="518"/>
      <c r="F143" s="518"/>
      <c r="G143" s="518"/>
      <c r="H143" s="518"/>
      <c r="I143" s="518"/>
      <c r="J143" s="518"/>
      <c r="K143" s="518"/>
      <c r="L143" s="518"/>
    </row>
    <row r="144" spans="2:12">
      <c r="B144" s="518"/>
      <c r="C144" s="518"/>
      <c r="D144" s="518"/>
      <c r="E144" s="518"/>
      <c r="F144" s="518"/>
      <c r="G144" s="518"/>
      <c r="H144" s="518"/>
      <c r="I144" s="518"/>
      <c r="J144" s="518"/>
      <c r="K144" s="518"/>
      <c r="L144" s="518"/>
    </row>
    <row r="145" spans="2:12">
      <c r="B145" s="518"/>
      <c r="C145" s="518"/>
      <c r="D145" s="518"/>
      <c r="E145" s="518"/>
      <c r="F145" s="518"/>
      <c r="G145" s="518"/>
      <c r="H145" s="518"/>
      <c r="I145" s="518"/>
      <c r="J145" s="518"/>
      <c r="K145" s="518"/>
      <c r="L145" s="518"/>
    </row>
    <row r="146" spans="2:12">
      <c r="B146" s="518"/>
      <c r="C146" s="518"/>
      <c r="D146" s="518"/>
      <c r="E146" s="518"/>
      <c r="F146" s="518"/>
      <c r="G146" s="518"/>
      <c r="H146" s="518"/>
      <c r="I146" s="518"/>
      <c r="J146" s="518"/>
      <c r="K146" s="518"/>
      <c r="L146" s="518"/>
    </row>
  </sheetData>
  <mergeCells count="5">
    <mergeCell ref="A5:B5"/>
    <mergeCell ref="A6:A7"/>
    <mergeCell ref="A8:A9"/>
    <mergeCell ref="A10:A11"/>
    <mergeCell ref="A12:B12"/>
  </mergeCells>
  <pageMargins left="0.7" right="0.196527777777778" top="3.9583333333333297E-2" bottom="3.9583333333333297E-2" header="0.511811023622047" footer="0.511811023622047"/>
  <pageSetup paperSize="9" orientation="landscape" horizontalDpi="300" verticalDpi="300"/>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00B050"/>
  </sheetPr>
  <dimension ref="A1:K153"/>
  <sheetViews>
    <sheetView zoomScale="90" zoomScaleNormal="90" workbookViewId="0">
      <selection activeCell="I12" sqref="I12"/>
    </sheetView>
  </sheetViews>
  <sheetFormatPr baseColWidth="10" defaultColWidth="11.42578125" defaultRowHeight="15"/>
  <cols>
    <col min="1" max="1" width="15.7109375" style="507" customWidth="1"/>
    <col min="2" max="11" width="12.7109375" style="507" customWidth="1"/>
    <col min="12" max="16384" width="11.42578125" style="507"/>
  </cols>
  <sheetData>
    <row r="1" spans="1:9" s="20" customFormat="1" ht="69.599999999999994" customHeight="1"/>
    <row r="2" spans="1:9" ht="18.75">
      <c r="A2" s="511" t="s">
        <v>97</v>
      </c>
      <c r="B2" s="509"/>
      <c r="C2" s="509"/>
      <c r="D2" s="509"/>
      <c r="E2" s="509"/>
      <c r="F2" s="509"/>
      <c r="G2" s="509"/>
      <c r="H2" s="509"/>
      <c r="I2" s="509"/>
    </row>
    <row r="3" spans="1:9">
      <c r="A3" s="510"/>
      <c r="B3" s="509"/>
      <c r="C3" s="509"/>
      <c r="D3" s="509"/>
      <c r="E3" s="509"/>
      <c r="F3" s="509"/>
      <c r="G3" s="509"/>
      <c r="H3" s="509"/>
      <c r="I3" s="509"/>
    </row>
    <row r="4" spans="1:9" ht="15.75">
      <c r="A4" s="512" t="s">
        <v>98</v>
      </c>
      <c r="B4" s="509"/>
      <c r="C4" s="509"/>
      <c r="D4" s="509"/>
      <c r="E4" s="509"/>
      <c r="F4" s="509"/>
      <c r="G4" s="509"/>
      <c r="H4" s="509"/>
      <c r="I4" s="509"/>
    </row>
    <row r="5" spans="1:9">
      <c r="A5" s="513"/>
      <c r="B5" s="509"/>
      <c r="C5" s="509"/>
      <c r="D5" s="509"/>
      <c r="E5" s="509"/>
      <c r="F5" s="509"/>
      <c r="G5" s="509"/>
      <c r="H5" s="509"/>
      <c r="I5" s="509"/>
    </row>
    <row r="6" spans="1:9">
      <c r="A6" s="509"/>
      <c r="B6" s="509"/>
      <c r="C6" s="509"/>
      <c r="D6" s="509"/>
      <c r="E6" s="509"/>
      <c r="F6" s="509"/>
      <c r="G6" s="509"/>
      <c r="H6" s="509"/>
      <c r="I6" s="509"/>
    </row>
    <row r="7" spans="1:9" ht="15" customHeight="1">
      <c r="A7" s="900"/>
      <c r="B7" s="900"/>
      <c r="C7" s="900" t="s">
        <v>2517</v>
      </c>
      <c r="D7" s="900"/>
      <c r="E7" s="900" t="s">
        <v>2518</v>
      </c>
      <c r="F7" s="900"/>
      <c r="G7" s="900" t="s">
        <v>520</v>
      </c>
      <c r="H7" s="900"/>
      <c r="I7" s="509"/>
    </row>
    <row r="8" spans="1:9" ht="24">
      <c r="A8" s="900"/>
      <c r="B8" s="900"/>
      <c r="C8" s="516" t="s">
        <v>2656</v>
      </c>
      <c r="D8" s="516" t="s">
        <v>2893</v>
      </c>
      <c r="E8" s="516" t="s">
        <v>2656</v>
      </c>
      <c r="F8" s="516" t="s">
        <v>2893</v>
      </c>
      <c r="G8" s="516" t="s">
        <v>2906</v>
      </c>
      <c r="H8" s="516" t="s">
        <v>2907</v>
      </c>
    </row>
    <row r="9" spans="1:9" ht="15" customHeight="1">
      <c r="A9" s="897" t="s">
        <v>2665</v>
      </c>
      <c r="B9" s="519" t="s">
        <v>2908</v>
      </c>
      <c r="C9" s="531">
        <v>5016</v>
      </c>
      <c r="D9" s="531">
        <v>114644</v>
      </c>
      <c r="E9" s="531">
        <v>1471</v>
      </c>
      <c r="F9" s="531">
        <v>40141</v>
      </c>
      <c r="G9" s="532">
        <f>C9+E9</f>
        <v>6487</v>
      </c>
      <c r="H9" s="532">
        <f>D9+F9</f>
        <v>154785</v>
      </c>
    </row>
    <row r="10" spans="1:9">
      <c r="A10" s="897"/>
      <c r="B10" s="519" t="s">
        <v>2909</v>
      </c>
      <c r="C10" s="531">
        <v>961</v>
      </c>
      <c r="D10" s="531">
        <v>2176</v>
      </c>
      <c r="E10" s="531">
        <v>61</v>
      </c>
      <c r="F10" s="531">
        <v>128</v>
      </c>
      <c r="G10" s="532">
        <f>C10+E10</f>
        <v>1022</v>
      </c>
      <c r="H10" s="532">
        <v>2303</v>
      </c>
    </row>
    <row r="11" spans="1:9">
      <c r="A11" s="897"/>
      <c r="B11" s="621" t="s">
        <v>452</v>
      </c>
      <c r="C11" s="551">
        <f>SUM(C9:C10)</f>
        <v>5977</v>
      </c>
      <c r="D11" s="551">
        <v>116819</v>
      </c>
      <c r="E11" s="551">
        <f>SUM(E9:E10)</f>
        <v>1532</v>
      </c>
      <c r="F11" s="551">
        <f>SUM(F9:F10)</f>
        <v>40269</v>
      </c>
      <c r="G11" s="551">
        <f>SUM(G9:G10)</f>
        <v>7509</v>
      </c>
      <c r="H11" s="551">
        <f>SUM(H9:H10)</f>
        <v>157088</v>
      </c>
    </row>
    <row r="12" spans="1:9" ht="15" customHeight="1">
      <c r="A12" s="897" t="s">
        <v>2666</v>
      </c>
      <c r="B12" s="519" t="s">
        <v>2908</v>
      </c>
      <c r="C12" s="531">
        <v>1773</v>
      </c>
      <c r="D12" s="531">
        <v>39207</v>
      </c>
      <c r="E12" s="531">
        <v>824</v>
      </c>
      <c r="F12" s="531">
        <v>21729</v>
      </c>
      <c r="G12" s="532">
        <f>C12+E12</f>
        <v>2597</v>
      </c>
      <c r="H12" s="532">
        <f>D12+F12</f>
        <v>60936</v>
      </c>
    </row>
    <row r="13" spans="1:9">
      <c r="A13" s="897"/>
      <c r="B13" s="519" t="s">
        <v>2909</v>
      </c>
      <c r="C13" s="531">
        <v>4670</v>
      </c>
      <c r="D13" s="531">
        <v>10060</v>
      </c>
      <c r="E13" s="531">
        <v>74</v>
      </c>
      <c r="F13" s="531">
        <v>160</v>
      </c>
      <c r="G13" s="532">
        <f>C13+E13</f>
        <v>4744</v>
      </c>
      <c r="H13" s="532">
        <f>D13+F13</f>
        <v>10220</v>
      </c>
    </row>
    <row r="14" spans="1:9">
      <c r="A14" s="897"/>
      <c r="B14" s="621" t="s">
        <v>452</v>
      </c>
      <c r="C14" s="551">
        <f>SUM(C12:C13)</f>
        <v>6443</v>
      </c>
      <c r="D14" s="551">
        <v>49266</v>
      </c>
      <c r="E14" s="551">
        <f>SUM(E12:E13)</f>
        <v>898</v>
      </c>
      <c r="F14" s="551">
        <f>SUM(F12:F13)</f>
        <v>21889</v>
      </c>
      <c r="G14" s="551">
        <f>SUM(G12:G13)</f>
        <v>7341</v>
      </c>
      <c r="H14" s="551">
        <v>71156</v>
      </c>
    </row>
    <row r="15" spans="1:9">
      <c r="A15" s="526" t="s">
        <v>452</v>
      </c>
      <c r="B15" s="537"/>
      <c r="C15" s="536">
        <f>C11+C14</f>
        <v>12420</v>
      </c>
      <c r="D15" s="536">
        <v>166086</v>
      </c>
      <c r="E15" s="536">
        <f>E11+E14</f>
        <v>2430</v>
      </c>
      <c r="F15" s="536">
        <f>F11+F14</f>
        <v>62158</v>
      </c>
      <c r="G15" s="536">
        <f>G11+G14</f>
        <v>14850</v>
      </c>
      <c r="H15" s="536">
        <f>H11+H14</f>
        <v>228244</v>
      </c>
    </row>
    <row r="16" spans="1:9">
      <c r="A16" s="517"/>
      <c r="B16" s="517"/>
    </row>
    <row r="17" spans="1:11">
      <c r="A17" s="517"/>
      <c r="B17" s="517"/>
    </row>
    <row r="18" spans="1:11">
      <c r="A18" s="517"/>
      <c r="B18" s="517"/>
    </row>
    <row r="19" spans="1:11">
      <c r="A19" s="509"/>
      <c r="B19" s="509"/>
      <c r="C19" s="534"/>
      <c r="D19" s="544"/>
      <c r="E19" s="534"/>
      <c r="F19" s="544"/>
      <c r="G19" s="534"/>
      <c r="H19" s="544"/>
      <c r="I19" s="534"/>
      <c r="J19" s="517"/>
      <c r="K19" s="517"/>
    </row>
    <row r="20" spans="1:11">
      <c r="A20" s="509"/>
      <c r="B20" s="509"/>
      <c r="C20" s="534"/>
      <c r="D20" s="544"/>
      <c r="E20" s="534"/>
      <c r="F20" s="544"/>
      <c r="G20" s="534"/>
      <c r="H20" s="544"/>
      <c r="I20" s="534"/>
      <c r="J20" s="517"/>
      <c r="K20" s="517"/>
    </row>
    <row r="21" spans="1:11">
      <c r="A21" s="509"/>
      <c r="B21" s="509"/>
      <c r="C21" s="534"/>
      <c r="D21" s="544"/>
      <c r="E21" s="534"/>
      <c r="F21" s="544"/>
      <c r="G21" s="534"/>
      <c r="H21" s="544"/>
      <c r="I21" s="534"/>
      <c r="J21" s="517"/>
      <c r="K21" s="517"/>
    </row>
    <row r="22" spans="1:11">
      <c r="A22" s="509"/>
      <c r="B22" s="509"/>
      <c r="C22" s="534"/>
      <c r="D22" s="544"/>
      <c r="E22" s="534"/>
      <c r="F22" s="544"/>
      <c r="G22" s="534"/>
      <c r="H22" s="544"/>
      <c r="I22" s="534"/>
      <c r="J22" s="517"/>
      <c r="K22" s="517"/>
    </row>
    <row r="23" spans="1:11">
      <c r="A23" s="509"/>
      <c r="B23" s="509"/>
      <c r="C23" s="534"/>
      <c r="D23" s="544"/>
      <c r="E23" s="534"/>
      <c r="F23" s="544"/>
      <c r="G23" s="534"/>
      <c r="H23" s="544"/>
      <c r="I23" s="534"/>
      <c r="J23" s="517"/>
      <c r="K23" s="517"/>
    </row>
    <row r="24" spans="1:11">
      <c r="A24" s="509"/>
      <c r="B24" s="509"/>
      <c r="C24" s="534"/>
      <c r="D24" s="544"/>
      <c r="E24" s="534"/>
      <c r="F24" s="544"/>
      <c r="G24" s="534"/>
      <c r="H24" s="544"/>
      <c r="I24" s="534"/>
      <c r="J24" s="517"/>
      <c r="K24" s="517"/>
    </row>
    <row r="25" spans="1:11">
      <c r="A25" s="509"/>
      <c r="B25" s="509"/>
      <c r="C25" s="534"/>
      <c r="D25" s="544"/>
      <c r="E25" s="534"/>
      <c r="F25" s="544"/>
      <c r="G25" s="534"/>
      <c r="H25" s="544"/>
      <c r="I25" s="534"/>
      <c r="J25" s="517"/>
      <c r="K25" s="517"/>
    </row>
    <row r="26" spans="1:11">
      <c r="A26" s="509"/>
      <c r="B26" s="509"/>
      <c r="C26" s="534"/>
      <c r="D26" s="544"/>
      <c r="E26" s="534"/>
      <c r="F26" s="544"/>
      <c r="G26" s="534"/>
      <c r="H26" s="544"/>
      <c r="I26" s="534"/>
      <c r="J26" s="517"/>
      <c r="K26" s="517"/>
    </row>
    <row r="27" spans="1:11">
      <c r="C27" s="517"/>
      <c r="D27" s="518"/>
      <c r="E27" s="517"/>
      <c r="F27" s="518"/>
      <c r="G27" s="517"/>
      <c r="H27" s="518"/>
      <c r="I27" s="517"/>
      <c r="J27" s="517"/>
      <c r="K27" s="517"/>
    </row>
    <row r="28" spans="1:11">
      <c r="C28" s="517"/>
      <c r="D28" s="518"/>
      <c r="E28" s="517"/>
      <c r="F28" s="518"/>
      <c r="G28" s="517"/>
      <c r="H28" s="518"/>
      <c r="I28" s="517"/>
      <c r="J28" s="517"/>
      <c r="K28" s="517"/>
    </row>
    <row r="29" spans="1:11">
      <c r="C29" s="517"/>
      <c r="D29" s="518"/>
      <c r="E29" s="517"/>
      <c r="F29" s="518"/>
      <c r="G29" s="517"/>
      <c r="H29" s="518"/>
      <c r="I29" s="517"/>
      <c r="J29" s="517"/>
      <c r="K29" s="517"/>
    </row>
    <row r="30" spans="1:11">
      <c r="C30" s="517"/>
      <c r="D30" s="518"/>
      <c r="E30" s="517"/>
      <c r="F30" s="518"/>
      <c r="G30" s="517"/>
      <c r="H30" s="518"/>
      <c r="I30" s="517"/>
      <c r="J30" s="517"/>
      <c r="K30" s="517"/>
    </row>
    <row r="31" spans="1:11">
      <c r="C31" s="517"/>
      <c r="D31" s="518"/>
      <c r="E31" s="517"/>
      <c r="F31" s="518"/>
      <c r="G31" s="517"/>
      <c r="H31" s="518"/>
      <c r="I31" s="517"/>
      <c r="J31" s="517"/>
      <c r="K31" s="517"/>
    </row>
    <row r="32" spans="1:11">
      <c r="C32" s="517"/>
      <c r="D32" s="518"/>
      <c r="E32" s="517"/>
      <c r="F32" s="518"/>
      <c r="G32" s="517"/>
      <c r="H32" s="518"/>
      <c r="I32" s="517"/>
      <c r="J32" s="517"/>
      <c r="K32" s="517"/>
    </row>
    <row r="33" spans="3:11">
      <c r="C33" s="517"/>
      <c r="D33" s="518"/>
      <c r="E33" s="517"/>
      <c r="F33" s="518"/>
      <c r="G33" s="517"/>
      <c r="H33" s="518"/>
      <c r="I33" s="517"/>
      <c r="J33" s="517"/>
      <c r="K33" s="517"/>
    </row>
    <row r="34" spans="3:11">
      <c r="C34" s="517"/>
      <c r="D34" s="518"/>
      <c r="E34" s="517"/>
      <c r="F34" s="518"/>
      <c r="G34" s="517"/>
      <c r="H34" s="518"/>
      <c r="I34" s="517"/>
      <c r="J34" s="517"/>
      <c r="K34" s="517"/>
    </row>
    <row r="35" spans="3:11">
      <c r="C35" s="517"/>
      <c r="D35" s="518"/>
      <c r="E35" s="517"/>
      <c r="F35" s="518"/>
      <c r="G35" s="517"/>
      <c r="H35" s="518"/>
      <c r="I35" s="517"/>
      <c r="J35" s="517"/>
      <c r="K35" s="517"/>
    </row>
    <row r="36" spans="3:11">
      <c r="C36" s="517"/>
      <c r="D36" s="518"/>
      <c r="E36" s="517"/>
      <c r="F36" s="518"/>
      <c r="G36" s="517"/>
      <c r="H36" s="518"/>
      <c r="I36" s="517"/>
      <c r="J36" s="517"/>
      <c r="K36" s="517"/>
    </row>
    <row r="37" spans="3:11">
      <c r="C37" s="517"/>
      <c r="D37" s="518"/>
      <c r="E37" s="517"/>
      <c r="F37" s="518"/>
      <c r="G37" s="517"/>
      <c r="H37" s="518"/>
      <c r="I37" s="517"/>
      <c r="J37" s="517"/>
      <c r="K37" s="517"/>
    </row>
    <row r="38" spans="3:11">
      <c r="C38" s="517"/>
      <c r="D38" s="518"/>
      <c r="E38" s="517"/>
      <c r="F38" s="518"/>
      <c r="G38" s="517"/>
      <c r="H38" s="518"/>
      <c r="I38" s="517"/>
      <c r="J38" s="517"/>
      <c r="K38" s="517"/>
    </row>
    <row r="39" spans="3:11">
      <c r="C39" s="517"/>
      <c r="D39" s="518"/>
      <c r="E39" s="517"/>
      <c r="F39" s="518"/>
      <c r="G39" s="517"/>
      <c r="H39" s="518"/>
      <c r="I39" s="517"/>
      <c r="J39" s="517"/>
      <c r="K39" s="517"/>
    </row>
    <row r="40" spans="3:11">
      <c r="C40" s="517"/>
      <c r="D40" s="518"/>
      <c r="E40" s="517"/>
      <c r="F40" s="518"/>
      <c r="G40" s="517"/>
      <c r="H40" s="518"/>
      <c r="I40" s="517"/>
      <c r="J40" s="517"/>
      <c r="K40" s="517"/>
    </row>
    <row r="41" spans="3:11">
      <c r="C41" s="517"/>
      <c r="D41" s="518"/>
      <c r="E41" s="517"/>
      <c r="F41" s="518"/>
      <c r="G41" s="517"/>
      <c r="H41" s="518"/>
      <c r="I41" s="517"/>
      <c r="J41" s="517"/>
      <c r="K41" s="517"/>
    </row>
    <row r="42" spans="3:11">
      <c r="C42" s="517"/>
      <c r="D42" s="518"/>
      <c r="E42" s="517"/>
      <c r="F42" s="518"/>
      <c r="G42" s="517"/>
      <c r="H42" s="518"/>
      <c r="I42" s="517"/>
      <c r="J42" s="517"/>
      <c r="K42" s="517"/>
    </row>
    <row r="43" spans="3:11">
      <c r="C43" s="517"/>
      <c r="D43" s="518"/>
      <c r="E43" s="517"/>
      <c r="F43" s="518"/>
      <c r="G43" s="517"/>
      <c r="H43" s="518"/>
      <c r="I43" s="517"/>
      <c r="J43" s="517"/>
      <c r="K43" s="517"/>
    </row>
    <row r="44" spans="3:11">
      <c r="C44" s="517"/>
      <c r="D44" s="518"/>
      <c r="E44" s="517"/>
      <c r="F44" s="518"/>
      <c r="G44" s="517"/>
      <c r="H44" s="518"/>
      <c r="I44" s="517"/>
      <c r="J44" s="517"/>
      <c r="K44" s="517"/>
    </row>
    <row r="45" spans="3:11">
      <c r="C45" s="517"/>
      <c r="D45" s="518"/>
      <c r="E45" s="517"/>
      <c r="F45" s="518"/>
      <c r="G45" s="517"/>
      <c r="H45" s="518"/>
      <c r="I45" s="517"/>
      <c r="J45" s="517"/>
      <c r="K45" s="517"/>
    </row>
    <row r="46" spans="3:11">
      <c r="C46" s="517"/>
      <c r="D46" s="518"/>
      <c r="E46" s="517"/>
      <c r="F46" s="518"/>
      <c r="G46" s="517"/>
      <c r="H46" s="518"/>
      <c r="I46" s="517"/>
      <c r="J46" s="517"/>
      <c r="K46" s="517"/>
    </row>
    <row r="47" spans="3:11">
      <c r="C47" s="517"/>
      <c r="D47" s="518"/>
      <c r="E47" s="517"/>
      <c r="F47" s="518"/>
      <c r="G47" s="517"/>
      <c r="H47" s="518"/>
      <c r="I47" s="517"/>
      <c r="J47" s="517"/>
      <c r="K47" s="517"/>
    </row>
    <row r="48" spans="3:11">
      <c r="C48" s="517"/>
      <c r="D48" s="518"/>
      <c r="E48" s="517"/>
      <c r="F48" s="518"/>
      <c r="G48" s="517"/>
      <c r="H48" s="518"/>
      <c r="I48" s="517"/>
      <c r="J48" s="517"/>
      <c r="K48" s="517"/>
    </row>
    <row r="49" spans="3:11">
      <c r="C49" s="517"/>
      <c r="D49" s="518"/>
      <c r="E49" s="517"/>
      <c r="F49" s="518"/>
      <c r="G49" s="517"/>
      <c r="H49" s="518"/>
      <c r="I49" s="517"/>
      <c r="J49" s="517"/>
      <c r="K49" s="517"/>
    </row>
    <row r="50" spans="3:11">
      <c r="C50" s="517"/>
      <c r="D50" s="518"/>
      <c r="E50" s="517"/>
      <c r="F50" s="518"/>
      <c r="G50" s="517"/>
      <c r="H50" s="518"/>
      <c r="I50" s="517"/>
      <c r="J50" s="517"/>
      <c r="K50" s="517"/>
    </row>
    <row r="51" spans="3:11">
      <c r="C51" s="517"/>
      <c r="D51" s="518"/>
      <c r="E51" s="517"/>
      <c r="F51" s="518"/>
      <c r="G51" s="517"/>
      <c r="H51" s="518"/>
      <c r="I51" s="517"/>
      <c r="J51" s="517"/>
      <c r="K51" s="517"/>
    </row>
    <row r="52" spans="3:11">
      <c r="C52" s="517"/>
      <c r="D52" s="518"/>
      <c r="E52" s="517"/>
      <c r="F52" s="518"/>
      <c r="G52" s="517"/>
      <c r="H52" s="518"/>
      <c r="I52" s="517"/>
      <c r="J52" s="517"/>
      <c r="K52" s="517"/>
    </row>
    <row r="53" spans="3:11">
      <c r="C53" s="517"/>
      <c r="D53" s="518"/>
      <c r="E53" s="517"/>
      <c r="F53" s="518"/>
      <c r="G53" s="517"/>
      <c r="H53" s="518"/>
      <c r="I53" s="517"/>
      <c r="J53" s="517"/>
      <c r="K53" s="517"/>
    </row>
    <row r="54" spans="3:11">
      <c r="C54" s="517"/>
      <c r="D54" s="518"/>
      <c r="E54" s="517"/>
      <c r="F54" s="518"/>
      <c r="G54" s="517"/>
      <c r="H54" s="518"/>
      <c r="I54" s="517"/>
      <c r="J54" s="517"/>
      <c r="K54" s="517"/>
    </row>
    <row r="55" spans="3:11">
      <c r="C55" s="517"/>
      <c r="D55" s="518"/>
      <c r="E55" s="517"/>
      <c r="F55" s="518"/>
      <c r="G55" s="517"/>
      <c r="H55" s="518"/>
      <c r="I55" s="517"/>
      <c r="J55" s="517"/>
      <c r="K55" s="517"/>
    </row>
    <row r="56" spans="3:11">
      <c r="C56" s="517"/>
      <c r="D56" s="518"/>
      <c r="E56" s="517"/>
      <c r="F56" s="518"/>
      <c r="G56" s="517"/>
      <c r="H56" s="518"/>
      <c r="I56" s="517"/>
      <c r="J56" s="517"/>
      <c r="K56" s="517"/>
    </row>
    <row r="57" spans="3:11">
      <c r="C57" s="517"/>
      <c r="D57" s="518"/>
      <c r="E57" s="517"/>
      <c r="F57" s="518"/>
      <c r="G57" s="517"/>
      <c r="H57" s="518"/>
      <c r="I57" s="517"/>
      <c r="J57" s="517"/>
      <c r="K57" s="517"/>
    </row>
    <row r="58" spans="3:11">
      <c r="C58" s="517"/>
      <c r="D58" s="518"/>
      <c r="E58" s="517"/>
      <c r="F58" s="518"/>
      <c r="G58" s="517"/>
      <c r="H58" s="518"/>
      <c r="I58" s="517"/>
      <c r="J58" s="517"/>
      <c r="K58" s="517"/>
    </row>
    <row r="59" spans="3:11">
      <c r="C59" s="517"/>
      <c r="D59" s="518"/>
      <c r="E59" s="517"/>
      <c r="F59" s="518"/>
      <c r="G59" s="517"/>
      <c r="H59" s="518"/>
      <c r="I59" s="517"/>
      <c r="J59" s="517"/>
      <c r="K59" s="517"/>
    </row>
    <row r="60" spans="3:11">
      <c r="C60" s="517"/>
      <c r="D60" s="518"/>
      <c r="E60" s="517"/>
      <c r="F60" s="518"/>
      <c r="G60" s="517"/>
      <c r="H60" s="518"/>
      <c r="I60" s="517"/>
      <c r="J60" s="517"/>
      <c r="K60" s="517"/>
    </row>
    <row r="61" spans="3:11">
      <c r="C61" s="517"/>
      <c r="D61" s="518"/>
      <c r="E61" s="517"/>
      <c r="F61" s="518"/>
      <c r="G61" s="517"/>
      <c r="H61" s="518"/>
      <c r="I61" s="517"/>
      <c r="J61" s="517"/>
      <c r="K61" s="517"/>
    </row>
    <row r="62" spans="3:11">
      <c r="C62" s="517"/>
      <c r="D62" s="518"/>
      <c r="E62" s="517"/>
      <c r="F62" s="518"/>
      <c r="G62" s="517"/>
      <c r="H62" s="518"/>
      <c r="I62" s="517"/>
      <c r="J62" s="517"/>
      <c r="K62" s="517"/>
    </row>
    <row r="63" spans="3:11">
      <c r="C63" s="517"/>
      <c r="D63" s="518"/>
      <c r="E63" s="517"/>
      <c r="F63" s="518"/>
      <c r="G63" s="517"/>
      <c r="H63" s="518"/>
      <c r="I63" s="517"/>
      <c r="J63" s="517"/>
      <c r="K63" s="517"/>
    </row>
    <row r="64" spans="3:11">
      <c r="C64" s="517"/>
      <c r="D64" s="518"/>
      <c r="E64" s="517"/>
      <c r="F64" s="518"/>
      <c r="G64" s="517"/>
      <c r="H64" s="518"/>
      <c r="I64" s="517"/>
      <c r="J64" s="517"/>
      <c r="K64" s="517"/>
    </row>
    <row r="65" spans="3:11">
      <c r="C65" s="517"/>
      <c r="D65" s="518"/>
      <c r="E65" s="517"/>
      <c r="F65" s="518"/>
      <c r="G65" s="517"/>
      <c r="H65" s="518"/>
      <c r="I65" s="517"/>
      <c r="J65" s="517"/>
      <c r="K65" s="517"/>
    </row>
    <row r="66" spans="3:11">
      <c r="C66" s="517"/>
      <c r="D66" s="518"/>
      <c r="E66" s="517"/>
      <c r="F66" s="518"/>
      <c r="G66" s="517"/>
      <c r="H66" s="518"/>
      <c r="I66" s="517"/>
      <c r="J66" s="517"/>
      <c r="K66" s="517"/>
    </row>
    <row r="67" spans="3:11">
      <c r="C67" s="517"/>
      <c r="D67" s="518"/>
      <c r="E67" s="517"/>
      <c r="F67" s="518"/>
      <c r="G67" s="517"/>
      <c r="H67" s="518"/>
      <c r="I67" s="517"/>
      <c r="J67" s="517"/>
      <c r="K67" s="517"/>
    </row>
    <row r="68" spans="3:11">
      <c r="C68" s="517"/>
      <c r="D68" s="518"/>
      <c r="E68" s="517"/>
      <c r="F68" s="518"/>
      <c r="G68" s="517"/>
      <c r="H68" s="518"/>
      <c r="I68" s="517"/>
      <c r="J68" s="517"/>
      <c r="K68" s="517"/>
    </row>
    <row r="69" spans="3:11">
      <c r="C69" s="517"/>
      <c r="D69" s="518"/>
      <c r="E69" s="517"/>
      <c r="F69" s="518"/>
      <c r="G69" s="517"/>
      <c r="H69" s="518"/>
      <c r="I69" s="517"/>
      <c r="J69" s="517"/>
      <c r="K69" s="517"/>
    </row>
    <row r="70" spans="3:11">
      <c r="C70" s="517"/>
      <c r="D70" s="518"/>
      <c r="E70" s="517"/>
      <c r="F70" s="518"/>
      <c r="G70" s="517"/>
      <c r="H70" s="518"/>
      <c r="I70" s="517"/>
      <c r="J70" s="517"/>
      <c r="K70" s="517"/>
    </row>
    <row r="71" spans="3:11">
      <c r="C71" s="517"/>
      <c r="D71" s="518"/>
      <c r="E71" s="517"/>
      <c r="F71" s="518"/>
      <c r="G71" s="517"/>
      <c r="H71" s="518"/>
      <c r="I71" s="517"/>
      <c r="J71" s="517"/>
      <c r="K71" s="517"/>
    </row>
    <row r="72" spans="3:11">
      <c r="C72" s="517"/>
      <c r="D72" s="518"/>
      <c r="E72" s="517"/>
      <c r="F72" s="518"/>
      <c r="G72" s="517"/>
      <c r="H72" s="518"/>
      <c r="I72" s="517"/>
      <c r="J72" s="517"/>
      <c r="K72" s="517"/>
    </row>
    <row r="73" spans="3:11">
      <c r="C73" s="517"/>
      <c r="D73" s="518"/>
      <c r="E73" s="517"/>
      <c r="F73" s="518"/>
      <c r="G73" s="517"/>
      <c r="H73" s="518"/>
      <c r="I73" s="517"/>
      <c r="J73" s="517"/>
      <c r="K73" s="517"/>
    </row>
    <row r="74" spans="3:11">
      <c r="C74" s="517"/>
      <c r="D74" s="518"/>
      <c r="E74" s="517"/>
      <c r="F74" s="518"/>
      <c r="G74" s="517"/>
      <c r="H74" s="518"/>
      <c r="I74" s="517"/>
      <c r="J74" s="517"/>
      <c r="K74" s="517"/>
    </row>
    <row r="75" spans="3:11">
      <c r="C75" s="517"/>
      <c r="D75" s="518"/>
      <c r="E75" s="517"/>
      <c r="F75" s="518"/>
      <c r="G75" s="517"/>
      <c r="H75" s="518"/>
      <c r="I75" s="517"/>
      <c r="J75" s="517"/>
      <c r="K75" s="517"/>
    </row>
    <row r="76" spans="3:11">
      <c r="C76" s="517"/>
      <c r="D76" s="518"/>
      <c r="E76" s="517"/>
      <c r="F76" s="518"/>
      <c r="G76" s="517"/>
      <c r="H76" s="518"/>
      <c r="I76" s="517"/>
      <c r="J76" s="517"/>
      <c r="K76" s="517"/>
    </row>
    <row r="77" spans="3:11">
      <c r="C77" s="517"/>
      <c r="D77" s="518"/>
      <c r="E77" s="517"/>
      <c r="F77" s="518"/>
      <c r="G77" s="517"/>
      <c r="H77" s="518"/>
      <c r="I77" s="517"/>
      <c r="J77" s="517"/>
      <c r="K77" s="517"/>
    </row>
    <row r="78" spans="3:11">
      <c r="C78" s="517"/>
      <c r="D78" s="518"/>
      <c r="E78" s="517"/>
      <c r="F78" s="518"/>
      <c r="G78" s="517"/>
      <c r="H78" s="518"/>
      <c r="I78" s="517"/>
      <c r="J78" s="517"/>
      <c r="K78" s="517"/>
    </row>
    <row r="79" spans="3:11">
      <c r="C79" s="517"/>
      <c r="D79" s="518"/>
      <c r="E79" s="517"/>
      <c r="F79" s="518"/>
      <c r="G79" s="517"/>
      <c r="H79" s="518"/>
      <c r="I79" s="517"/>
      <c r="J79" s="517"/>
      <c r="K79" s="517"/>
    </row>
    <row r="80" spans="3:11">
      <c r="C80" s="517"/>
      <c r="D80" s="518"/>
      <c r="E80" s="517"/>
      <c r="F80" s="518"/>
      <c r="G80" s="517"/>
      <c r="H80" s="518"/>
      <c r="I80" s="517"/>
      <c r="J80" s="517"/>
      <c r="K80" s="517"/>
    </row>
    <row r="81" spans="3:11">
      <c r="C81" s="517"/>
      <c r="D81" s="518"/>
      <c r="E81" s="517"/>
      <c r="F81" s="518"/>
      <c r="G81" s="517"/>
      <c r="H81" s="518"/>
      <c r="I81" s="517"/>
      <c r="J81" s="517"/>
      <c r="K81" s="517"/>
    </row>
    <row r="82" spans="3:11">
      <c r="C82" s="517"/>
      <c r="D82" s="518"/>
      <c r="E82" s="517"/>
      <c r="F82" s="518"/>
      <c r="G82" s="517"/>
      <c r="H82" s="518"/>
      <c r="I82" s="517"/>
      <c r="J82" s="517"/>
      <c r="K82" s="517"/>
    </row>
    <row r="83" spans="3:11">
      <c r="C83" s="517"/>
      <c r="D83" s="518"/>
      <c r="E83" s="517"/>
      <c r="F83" s="518"/>
      <c r="G83" s="517"/>
      <c r="H83" s="518"/>
      <c r="I83" s="517"/>
      <c r="J83" s="517"/>
      <c r="K83" s="517"/>
    </row>
    <row r="84" spans="3:11">
      <c r="C84" s="517"/>
      <c r="D84" s="518"/>
      <c r="E84" s="517"/>
      <c r="F84" s="518"/>
      <c r="G84" s="517"/>
      <c r="H84" s="518"/>
      <c r="I84" s="517"/>
      <c r="J84" s="517"/>
      <c r="K84" s="517"/>
    </row>
    <row r="85" spans="3:11">
      <c r="C85" s="517"/>
      <c r="D85" s="518"/>
      <c r="E85" s="517"/>
      <c r="F85" s="518"/>
      <c r="G85" s="517"/>
      <c r="H85" s="518"/>
      <c r="I85" s="517"/>
      <c r="J85" s="517"/>
      <c r="K85" s="517"/>
    </row>
    <row r="86" spans="3:11">
      <c r="C86" s="517"/>
      <c r="D86" s="518"/>
      <c r="E86" s="517"/>
      <c r="F86" s="518"/>
      <c r="G86" s="517"/>
      <c r="H86" s="518"/>
      <c r="I86" s="517"/>
      <c r="J86" s="517"/>
      <c r="K86" s="517"/>
    </row>
    <row r="87" spans="3:11">
      <c r="C87" s="517"/>
      <c r="D87" s="518"/>
      <c r="E87" s="517"/>
      <c r="F87" s="518"/>
      <c r="G87" s="517"/>
      <c r="H87" s="518"/>
      <c r="I87" s="517"/>
      <c r="J87" s="517"/>
      <c r="K87" s="517"/>
    </row>
    <row r="88" spans="3:11">
      <c r="C88" s="517"/>
      <c r="D88" s="518"/>
      <c r="E88" s="517"/>
      <c r="F88" s="518"/>
      <c r="G88" s="517"/>
      <c r="H88" s="518"/>
      <c r="I88" s="517"/>
      <c r="J88" s="517"/>
      <c r="K88" s="517"/>
    </row>
    <row r="89" spans="3:11">
      <c r="C89" s="517"/>
      <c r="D89" s="518"/>
      <c r="E89" s="517"/>
      <c r="F89" s="518"/>
      <c r="G89" s="517"/>
      <c r="H89" s="518"/>
      <c r="I89" s="517"/>
      <c r="J89" s="517"/>
      <c r="K89" s="517"/>
    </row>
    <row r="90" spans="3:11">
      <c r="C90" s="517"/>
      <c r="D90" s="518"/>
      <c r="E90" s="517"/>
      <c r="F90" s="518"/>
      <c r="G90" s="517"/>
      <c r="H90" s="518"/>
      <c r="I90" s="517"/>
      <c r="J90" s="517"/>
      <c r="K90" s="517"/>
    </row>
    <row r="91" spans="3:11">
      <c r="C91" s="517"/>
      <c r="D91" s="518"/>
      <c r="E91" s="517"/>
      <c r="F91" s="518"/>
      <c r="G91" s="517"/>
      <c r="H91" s="518"/>
      <c r="I91" s="517"/>
      <c r="J91" s="517"/>
      <c r="K91" s="517"/>
    </row>
    <row r="92" spans="3:11">
      <c r="C92" s="517"/>
      <c r="D92" s="518"/>
      <c r="E92" s="517"/>
      <c r="F92" s="518"/>
      <c r="G92" s="517"/>
      <c r="H92" s="518"/>
      <c r="I92" s="517"/>
      <c r="J92" s="517"/>
      <c r="K92" s="517"/>
    </row>
    <row r="93" spans="3:11">
      <c r="C93" s="517"/>
      <c r="D93" s="518"/>
      <c r="E93" s="517"/>
      <c r="F93" s="518"/>
      <c r="G93" s="517"/>
      <c r="H93" s="518"/>
      <c r="I93" s="517"/>
      <c r="J93" s="517"/>
      <c r="K93" s="517"/>
    </row>
    <row r="94" spans="3:11">
      <c r="C94" s="517"/>
      <c r="D94" s="518"/>
      <c r="E94" s="517"/>
      <c r="F94" s="518"/>
      <c r="G94" s="517"/>
      <c r="H94" s="518"/>
      <c r="I94" s="517"/>
      <c r="J94" s="517"/>
      <c r="K94" s="517"/>
    </row>
    <row r="95" spans="3:11">
      <c r="C95" s="517"/>
      <c r="D95" s="518"/>
      <c r="E95" s="517"/>
      <c r="F95" s="518"/>
      <c r="G95" s="517"/>
      <c r="H95" s="518"/>
      <c r="I95" s="517"/>
      <c r="J95" s="517"/>
      <c r="K95" s="517"/>
    </row>
    <row r="96" spans="3:11">
      <c r="C96" s="517"/>
      <c r="D96" s="518"/>
      <c r="E96" s="517"/>
      <c r="F96" s="518"/>
      <c r="G96" s="517"/>
      <c r="H96" s="518"/>
      <c r="I96" s="517"/>
      <c r="J96" s="517"/>
      <c r="K96" s="517"/>
    </row>
    <row r="97" spans="3:11">
      <c r="C97" s="517"/>
      <c r="D97" s="518"/>
      <c r="E97" s="517"/>
      <c r="F97" s="518"/>
      <c r="G97" s="517"/>
      <c r="H97" s="518"/>
      <c r="I97" s="517"/>
      <c r="J97" s="517"/>
      <c r="K97" s="517"/>
    </row>
    <row r="98" spans="3:11">
      <c r="C98" s="517"/>
      <c r="D98" s="518"/>
      <c r="E98" s="517"/>
      <c r="F98" s="518"/>
      <c r="G98" s="517"/>
      <c r="H98" s="518"/>
      <c r="I98" s="517"/>
      <c r="J98" s="517"/>
      <c r="K98" s="517"/>
    </row>
    <row r="99" spans="3:11">
      <c r="C99" s="517"/>
      <c r="D99" s="518"/>
      <c r="E99" s="517"/>
      <c r="F99" s="518"/>
      <c r="G99" s="517"/>
      <c r="H99" s="518"/>
      <c r="I99" s="517"/>
      <c r="J99" s="517"/>
      <c r="K99" s="517"/>
    </row>
    <row r="100" spans="3:11">
      <c r="C100" s="517"/>
      <c r="D100" s="518"/>
      <c r="E100" s="517"/>
      <c r="F100" s="518"/>
      <c r="G100" s="517"/>
      <c r="H100" s="518"/>
      <c r="I100" s="517"/>
      <c r="J100" s="517"/>
      <c r="K100" s="517"/>
    </row>
    <row r="101" spans="3:11">
      <c r="C101" s="517"/>
      <c r="D101" s="518"/>
      <c r="E101" s="517"/>
      <c r="F101" s="518"/>
      <c r="G101" s="517"/>
      <c r="H101" s="518"/>
      <c r="I101" s="517"/>
      <c r="J101" s="517"/>
      <c r="K101" s="517"/>
    </row>
    <row r="102" spans="3:11">
      <c r="C102" s="517"/>
      <c r="D102" s="518"/>
      <c r="E102" s="517"/>
      <c r="F102" s="518"/>
      <c r="G102" s="517"/>
      <c r="H102" s="518"/>
      <c r="I102" s="517"/>
      <c r="J102" s="517"/>
      <c r="K102" s="517"/>
    </row>
    <row r="103" spans="3:11">
      <c r="C103" s="517"/>
      <c r="D103" s="518"/>
      <c r="E103" s="517"/>
      <c r="F103" s="518"/>
      <c r="G103" s="517"/>
      <c r="H103" s="518"/>
      <c r="I103" s="517"/>
      <c r="J103" s="517"/>
      <c r="K103" s="517"/>
    </row>
    <row r="104" spans="3:11">
      <c r="C104" s="517"/>
      <c r="D104" s="518"/>
      <c r="E104" s="517"/>
      <c r="F104" s="518"/>
      <c r="G104" s="517"/>
      <c r="H104" s="518"/>
      <c r="I104" s="517"/>
      <c r="J104" s="517"/>
      <c r="K104" s="517"/>
    </row>
    <row r="105" spans="3:11">
      <c r="C105" s="517"/>
      <c r="D105" s="518"/>
      <c r="E105" s="517"/>
      <c r="F105" s="518"/>
      <c r="G105" s="517"/>
      <c r="H105" s="518"/>
      <c r="I105" s="517"/>
      <c r="J105" s="517"/>
      <c r="K105" s="517"/>
    </row>
    <row r="106" spans="3:11">
      <c r="C106" s="517"/>
      <c r="D106" s="518"/>
      <c r="E106" s="517"/>
      <c r="F106" s="518"/>
      <c r="G106" s="517"/>
      <c r="H106" s="518"/>
      <c r="I106" s="517"/>
      <c r="J106" s="517"/>
      <c r="K106" s="517"/>
    </row>
    <row r="107" spans="3:11">
      <c r="C107" s="517"/>
      <c r="D107" s="518"/>
      <c r="E107" s="517"/>
      <c r="F107" s="518"/>
      <c r="G107" s="517"/>
      <c r="H107" s="518"/>
      <c r="I107" s="517"/>
      <c r="J107" s="517"/>
      <c r="K107" s="517"/>
    </row>
    <row r="108" spans="3:11">
      <c r="C108" s="517"/>
      <c r="D108" s="518"/>
      <c r="E108" s="517"/>
      <c r="F108" s="518"/>
      <c r="G108" s="517"/>
      <c r="H108" s="518"/>
      <c r="I108" s="517"/>
      <c r="J108" s="517"/>
      <c r="K108" s="517"/>
    </row>
    <row r="109" spans="3:11">
      <c r="C109" s="517"/>
      <c r="D109" s="518"/>
      <c r="E109" s="517"/>
      <c r="F109" s="518"/>
      <c r="G109" s="517"/>
      <c r="H109" s="518"/>
      <c r="I109" s="517"/>
      <c r="J109" s="517"/>
      <c r="K109" s="517"/>
    </row>
    <row r="110" spans="3:11">
      <c r="C110" s="517"/>
      <c r="D110" s="518"/>
      <c r="E110" s="517"/>
      <c r="F110" s="518"/>
      <c r="G110" s="517"/>
      <c r="H110" s="518"/>
      <c r="I110" s="517"/>
      <c r="J110" s="517"/>
      <c r="K110" s="517"/>
    </row>
    <row r="111" spans="3:11">
      <c r="C111" s="517"/>
      <c r="D111" s="518"/>
      <c r="E111" s="517"/>
      <c r="F111" s="518"/>
      <c r="G111" s="517"/>
      <c r="H111" s="518"/>
      <c r="I111" s="517"/>
      <c r="J111" s="517"/>
      <c r="K111" s="517"/>
    </row>
    <row r="112" spans="3:11">
      <c r="C112" s="517"/>
      <c r="D112" s="518"/>
      <c r="E112" s="517"/>
      <c r="F112" s="518"/>
      <c r="G112" s="517"/>
      <c r="H112" s="518"/>
      <c r="I112" s="517"/>
      <c r="J112" s="517"/>
      <c r="K112" s="517"/>
    </row>
    <row r="113" spans="3:11">
      <c r="C113" s="517"/>
      <c r="D113" s="518"/>
      <c r="E113" s="517"/>
      <c r="F113" s="518"/>
      <c r="G113" s="517"/>
      <c r="H113" s="518"/>
      <c r="I113" s="517"/>
      <c r="J113" s="517"/>
      <c r="K113" s="517"/>
    </row>
    <row r="114" spans="3:11">
      <c r="C114" s="517"/>
      <c r="D114" s="518"/>
      <c r="E114" s="517"/>
      <c r="F114" s="518"/>
      <c r="G114" s="517"/>
      <c r="H114" s="518"/>
      <c r="I114" s="517"/>
      <c r="J114" s="517"/>
      <c r="K114" s="517"/>
    </row>
    <row r="115" spans="3:11">
      <c r="C115" s="517"/>
      <c r="D115" s="518"/>
      <c r="E115" s="517"/>
      <c r="F115" s="518"/>
      <c r="G115" s="517"/>
      <c r="H115" s="518"/>
      <c r="I115" s="517"/>
      <c r="J115" s="517"/>
      <c r="K115" s="517"/>
    </row>
    <row r="116" spans="3:11">
      <c r="C116" s="517"/>
      <c r="D116" s="518"/>
      <c r="E116" s="517"/>
      <c r="F116" s="518"/>
      <c r="G116" s="517"/>
      <c r="H116" s="518"/>
      <c r="I116" s="517"/>
      <c r="J116" s="517"/>
      <c r="K116" s="517"/>
    </row>
    <row r="117" spans="3:11">
      <c r="C117" s="517"/>
      <c r="D117" s="518"/>
      <c r="E117" s="517"/>
      <c r="F117" s="518"/>
      <c r="G117" s="517"/>
      <c r="H117" s="518"/>
      <c r="I117" s="517"/>
      <c r="J117" s="517"/>
      <c r="K117" s="517"/>
    </row>
    <row r="118" spans="3:11">
      <c r="C118" s="517"/>
      <c r="D118" s="518"/>
      <c r="E118" s="517"/>
      <c r="F118" s="518"/>
      <c r="G118" s="517"/>
      <c r="H118" s="518"/>
      <c r="I118" s="517"/>
      <c r="J118" s="517"/>
      <c r="K118" s="517"/>
    </row>
    <row r="119" spans="3:11">
      <c r="C119" s="517"/>
      <c r="D119" s="518"/>
      <c r="E119" s="517"/>
      <c r="F119" s="518"/>
      <c r="G119" s="517"/>
      <c r="H119" s="518"/>
      <c r="I119" s="517"/>
      <c r="J119" s="517"/>
      <c r="K119" s="517"/>
    </row>
    <row r="120" spans="3:11">
      <c r="C120" s="517"/>
      <c r="D120" s="518"/>
      <c r="E120" s="517"/>
      <c r="F120" s="518"/>
      <c r="G120" s="517"/>
      <c r="H120" s="518"/>
      <c r="I120" s="517"/>
      <c r="J120" s="517"/>
      <c r="K120" s="517"/>
    </row>
    <row r="121" spans="3:11">
      <c r="C121" s="517"/>
      <c r="D121" s="518"/>
      <c r="E121" s="517"/>
      <c r="F121" s="518"/>
      <c r="G121" s="517"/>
      <c r="H121" s="518"/>
      <c r="I121" s="517"/>
      <c r="J121" s="517"/>
      <c r="K121" s="517"/>
    </row>
    <row r="122" spans="3:11">
      <c r="C122" s="517"/>
      <c r="D122" s="518"/>
      <c r="E122" s="517"/>
      <c r="F122" s="518"/>
      <c r="G122" s="517"/>
      <c r="H122" s="518"/>
      <c r="I122" s="517"/>
      <c r="J122" s="517"/>
      <c r="K122" s="517"/>
    </row>
    <row r="123" spans="3:11">
      <c r="C123" s="517"/>
      <c r="D123" s="518"/>
      <c r="E123" s="517"/>
      <c r="F123" s="518"/>
      <c r="G123" s="517"/>
      <c r="H123" s="518"/>
      <c r="I123" s="517"/>
      <c r="J123" s="517"/>
      <c r="K123" s="517"/>
    </row>
    <row r="124" spans="3:11">
      <c r="C124" s="517"/>
      <c r="D124" s="518"/>
      <c r="E124" s="517"/>
      <c r="F124" s="518"/>
      <c r="G124" s="517"/>
      <c r="H124" s="518"/>
      <c r="I124" s="517"/>
      <c r="J124" s="517"/>
      <c r="K124" s="517"/>
    </row>
    <row r="125" spans="3:11">
      <c r="C125" s="517"/>
      <c r="D125" s="518"/>
      <c r="E125" s="517"/>
      <c r="F125" s="518"/>
      <c r="G125" s="517"/>
      <c r="H125" s="518"/>
      <c r="I125" s="517"/>
      <c r="J125" s="517"/>
      <c r="K125" s="517"/>
    </row>
    <row r="126" spans="3:11">
      <c r="C126" s="517"/>
      <c r="D126" s="518"/>
      <c r="E126" s="517"/>
      <c r="F126" s="518"/>
      <c r="G126" s="517"/>
      <c r="H126" s="518"/>
      <c r="I126" s="517"/>
      <c r="J126" s="517"/>
      <c r="K126" s="517"/>
    </row>
    <row r="127" spans="3:11">
      <c r="C127" s="517"/>
      <c r="D127" s="518"/>
      <c r="E127" s="517"/>
      <c r="F127" s="518"/>
      <c r="G127" s="517"/>
      <c r="H127" s="518"/>
      <c r="I127" s="517"/>
      <c r="J127" s="517"/>
      <c r="K127" s="517"/>
    </row>
    <row r="128" spans="3:11">
      <c r="C128" s="517"/>
      <c r="D128" s="518"/>
      <c r="E128" s="517"/>
      <c r="F128" s="518"/>
      <c r="G128" s="517"/>
      <c r="H128" s="518"/>
      <c r="I128" s="517"/>
      <c r="J128" s="517"/>
      <c r="K128" s="517"/>
    </row>
    <row r="129" spans="3:11">
      <c r="C129" s="517"/>
      <c r="D129" s="518"/>
      <c r="E129" s="517"/>
      <c r="F129" s="518"/>
      <c r="G129" s="517"/>
      <c r="H129" s="518"/>
      <c r="I129" s="517"/>
      <c r="J129" s="517"/>
      <c r="K129" s="517"/>
    </row>
    <row r="130" spans="3:11">
      <c r="C130" s="517"/>
      <c r="D130" s="518"/>
      <c r="E130" s="517"/>
      <c r="F130" s="518"/>
      <c r="G130" s="517"/>
      <c r="H130" s="518"/>
      <c r="I130" s="517"/>
      <c r="J130" s="517"/>
      <c r="K130" s="517"/>
    </row>
    <row r="131" spans="3:11">
      <c r="C131" s="517"/>
      <c r="D131" s="518"/>
      <c r="E131" s="517"/>
      <c r="F131" s="518"/>
      <c r="G131" s="517"/>
      <c r="H131" s="518"/>
      <c r="I131" s="517"/>
      <c r="J131" s="517"/>
      <c r="K131" s="517"/>
    </row>
    <row r="132" spans="3:11">
      <c r="C132" s="517"/>
      <c r="D132" s="518"/>
      <c r="E132" s="517"/>
      <c r="F132" s="518"/>
      <c r="G132" s="517"/>
      <c r="H132" s="518"/>
      <c r="I132" s="517"/>
      <c r="J132" s="517"/>
      <c r="K132" s="517"/>
    </row>
    <row r="133" spans="3:11">
      <c r="C133" s="517"/>
      <c r="D133" s="518"/>
      <c r="E133" s="517"/>
      <c r="F133" s="518"/>
      <c r="G133" s="517"/>
      <c r="H133" s="518"/>
      <c r="I133" s="517"/>
      <c r="J133" s="517"/>
      <c r="K133" s="517"/>
    </row>
    <row r="134" spans="3:11">
      <c r="C134" s="517"/>
      <c r="D134" s="518"/>
      <c r="E134" s="517"/>
      <c r="F134" s="518"/>
      <c r="G134" s="517"/>
      <c r="H134" s="518"/>
      <c r="I134" s="517"/>
      <c r="J134" s="517"/>
      <c r="K134" s="517"/>
    </row>
    <row r="135" spans="3:11">
      <c r="C135" s="517"/>
      <c r="D135" s="518"/>
      <c r="E135" s="517"/>
      <c r="F135" s="518"/>
      <c r="G135" s="517"/>
      <c r="H135" s="518"/>
      <c r="I135" s="517"/>
      <c r="J135" s="517"/>
      <c r="K135" s="517"/>
    </row>
    <row r="136" spans="3:11">
      <c r="C136" s="517"/>
      <c r="D136" s="518"/>
      <c r="E136" s="517"/>
      <c r="F136" s="518"/>
      <c r="G136" s="517"/>
      <c r="H136" s="518"/>
      <c r="I136" s="517"/>
      <c r="J136" s="517"/>
      <c r="K136" s="517"/>
    </row>
    <row r="137" spans="3:11">
      <c r="C137" s="517"/>
      <c r="D137" s="518"/>
      <c r="E137" s="517"/>
      <c r="F137" s="518"/>
      <c r="G137" s="517"/>
      <c r="H137" s="518"/>
      <c r="I137" s="517"/>
      <c r="J137" s="517"/>
      <c r="K137" s="517"/>
    </row>
    <row r="138" spans="3:11">
      <c r="C138" s="517"/>
      <c r="D138" s="518"/>
      <c r="E138" s="517"/>
      <c r="F138" s="518"/>
      <c r="G138" s="517"/>
      <c r="H138" s="518"/>
      <c r="I138" s="517"/>
      <c r="J138" s="517"/>
      <c r="K138" s="517"/>
    </row>
    <row r="139" spans="3:11">
      <c r="C139" s="517"/>
      <c r="D139" s="518"/>
      <c r="E139" s="517"/>
      <c r="F139" s="518"/>
      <c r="G139" s="517"/>
      <c r="H139" s="518"/>
      <c r="I139" s="517"/>
      <c r="J139" s="517"/>
      <c r="K139" s="517"/>
    </row>
    <row r="140" spans="3:11">
      <c r="C140" s="517"/>
      <c r="D140" s="518"/>
      <c r="E140" s="517"/>
      <c r="F140" s="518"/>
      <c r="G140" s="517"/>
      <c r="H140" s="518"/>
      <c r="I140" s="517"/>
      <c r="J140" s="517"/>
      <c r="K140" s="517"/>
    </row>
    <row r="141" spans="3:11">
      <c r="C141" s="517"/>
      <c r="D141" s="518"/>
      <c r="E141" s="517"/>
      <c r="F141" s="518"/>
      <c r="G141" s="517"/>
      <c r="H141" s="518"/>
      <c r="I141" s="517"/>
      <c r="J141" s="517"/>
      <c r="K141" s="517"/>
    </row>
    <row r="142" spans="3:11">
      <c r="C142" s="517"/>
      <c r="D142" s="518"/>
      <c r="E142" s="517"/>
      <c r="F142" s="518"/>
      <c r="G142" s="517"/>
      <c r="H142" s="518"/>
      <c r="I142" s="517"/>
      <c r="J142" s="517"/>
      <c r="K142" s="517"/>
    </row>
    <row r="143" spans="3:11">
      <c r="C143" s="517"/>
      <c r="D143" s="518"/>
      <c r="E143" s="517"/>
      <c r="F143" s="518"/>
      <c r="G143" s="517"/>
      <c r="H143" s="518"/>
      <c r="I143" s="517"/>
      <c r="J143" s="517"/>
      <c r="K143" s="517"/>
    </row>
    <row r="144" spans="3:11">
      <c r="C144" s="517"/>
      <c r="D144" s="518"/>
      <c r="E144" s="517"/>
      <c r="F144" s="518"/>
      <c r="G144" s="517"/>
      <c r="H144" s="518"/>
      <c r="I144" s="517"/>
      <c r="J144" s="517"/>
      <c r="K144" s="517"/>
    </row>
    <row r="145" spans="3:11">
      <c r="C145" s="517"/>
      <c r="D145" s="518"/>
      <c r="E145" s="517"/>
      <c r="F145" s="518"/>
      <c r="G145" s="517"/>
      <c r="H145" s="518"/>
      <c r="I145" s="517"/>
      <c r="J145" s="517"/>
      <c r="K145" s="517"/>
    </row>
    <row r="146" spans="3:11">
      <c r="C146" s="517"/>
      <c r="D146" s="518"/>
      <c r="E146" s="517"/>
      <c r="F146" s="518"/>
      <c r="G146" s="517"/>
      <c r="H146" s="518"/>
      <c r="I146" s="517"/>
      <c r="J146" s="517"/>
      <c r="K146" s="517"/>
    </row>
    <row r="147" spans="3:11">
      <c r="C147" s="517"/>
      <c r="D147" s="518"/>
      <c r="E147" s="517"/>
      <c r="F147" s="518"/>
      <c r="G147" s="517"/>
      <c r="H147" s="518"/>
      <c r="I147" s="517"/>
      <c r="J147" s="517"/>
      <c r="K147" s="517"/>
    </row>
    <row r="148" spans="3:11">
      <c r="C148" s="517"/>
      <c r="D148" s="518"/>
      <c r="E148" s="517"/>
      <c r="F148" s="518"/>
      <c r="G148" s="517"/>
      <c r="H148" s="518"/>
      <c r="I148" s="517"/>
      <c r="J148" s="517"/>
      <c r="K148" s="517"/>
    </row>
    <row r="149" spans="3:11">
      <c r="C149" s="517"/>
      <c r="D149" s="518"/>
      <c r="E149" s="517"/>
      <c r="F149" s="518"/>
      <c r="G149" s="517"/>
      <c r="H149" s="518"/>
      <c r="I149" s="517"/>
      <c r="J149" s="517"/>
      <c r="K149" s="517"/>
    </row>
    <row r="150" spans="3:11">
      <c r="C150" s="517"/>
      <c r="D150" s="518"/>
      <c r="E150" s="517"/>
      <c r="F150" s="518"/>
      <c r="G150" s="517"/>
      <c r="H150" s="518"/>
      <c r="I150" s="517"/>
      <c r="J150" s="517"/>
      <c r="K150" s="517"/>
    </row>
    <row r="151" spans="3:11">
      <c r="C151" s="517"/>
      <c r="D151" s="518"/>
      <c r="E151" s="517"/>
      <c r="F151" s="518"/>
      <c r="G151" s="517"/>
      <c r="H151" s="518"/>
      <c r="I151" s="517"/>
      <c r="J151" s="517"/>
      <c r="K151" s="517"/>
    </row>
    <row r="152" spans="3:11">
      <c r="C152" s="517"/>
      <c r="D152" s="518"/>
      <c r="E152" s="517"/>
      <c r="F152" s="518"/>
      <c r="G152" s="517"/>
      <c r="H152" s="518"/>
      <c r="I152" s="517"/>
      <c r="J152" s="517"/>
      <c r="K152" s="517"/>
    </row>
    <row r="153" spans="3:11">
      <c r="C153" s="517"/>
      <c r="D153" s="518"/>
      <c r="E153" s="517"/>
      <c r="F153" s="518"/>
      <c r="G153" s="517"/>
      <c r="H153" s="518"/>
      <c r="I153" s="517"/>
      <c r="J153" s="517"/>
      <c r="K153" s="517"/>
    </row>
  </sheetData>
  <mergeCells count="6">
    <mergeCell ref="A12:A14"/>
    <mergeCell ref="A7:B8"/>
    <mergeCell ref="C7:D7"/>
    <mergeCell ref="E7:F7"/>
    <mergeCell ref="G7:H7"/>
    <mergeCell ref="A9:A11"/>
  </mergeCells>
  <pageMargins left="0.70833333333333304" right="0.196527777777778" top="3.9583333333333297E-2" bottom="3.9583333333333297E-2" header="0.511811023622047" footer="0.511811023622047"/>
  <pageSetup paperSize="9" scale="85" orientation="landscape" horizontalDpi="300" verticalDpi="300"/>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00B050"/>
  </sheetPr>
  <dimension ref="A1:K151"/>
  <sheetViews>
    <sheetView zoomScale="90" zoomScaleNormal="90" workbookViewId="0">
      <selection activeCell="F6" sqref="F6"/>
    </sheetView>
  </sheetViews>
  <sheetFormatPr baseColWidth="10" defaultColWidth="11.42578125" defaultRowHeight="15"/>
  <cols>
    <col min="1" max="1" width="15.7109375" style="507" customWidth="1"/>
    <col min="2" max="11" width="12.7109375" style="507" customWidth="1"/>
    <col min="12" max="16384" width="11.42578125" style="507"/>
  </cols>
  <sheetData>
    <row r="1" spans="1:9" s="20" customFormat="1" ht="74.650000000000006" customHeight="1"/>
    <row r="2" spans="1:9" ht="15.75">
      <c r="A2" s="512" t="s">
        <v>99</v>
      </c>
      <c r="B2" s="509"/>
      <c r="C2" s="509"/>
      <c r="D2" s="509"/>
      <c r="E2" s="509"/>
      <c r="F2" s="509"/>
      <c r="G2" s="509"/>
      <c r="H2" s="509"/>
      <c r="I2" s="509"/>
    </row>
    <row r="3" spans="1:9">
      <c r="A3" s="509"/>
      <c r="B3" s="509"/>
      <c r="C3" s="509"/>
      <c r="D3" s="509"/>
      <c r="E3" s="509"/>
      <c r="F3" s="509"/>
      <c r="G3" s="509"/>
      <c r="H3" s="509"/>
      <c r="I3" s="509"/>
    </row>
    <row r="4" spans="1:9" ht="15" customHeight="1">
      <c r="A4" s="900"/>
      <c r="B4" s="900"/>
      <c r="C4" s="900" t="s">
        <v>2517</v>
      </c>
      <c r="D4" s="900"/>
      <c r="E4" s="900" t="s">
        <v>2518</v>
      </c>
      <c r="F4" s="900"/>
      <c r="G4" s="900" t="s">
        <v>520</v>
      </c>
      <c r="H4" s="900"/>
      <c r="I4" s="509"/>
    </row>
    <row r="5" spans="1:9" ht="24">
      <c r="A5" s="900"/>
      <c r="B5" s="900"/>
      <c r="C5" s="516" t="s">
        <v>2656</v>
      </c>
      <c r="D5" s="516" t="s">
        <v>2893</v>
      </c>
      <c r="E5" s="516" t="s">
        <v>2656</v>
      </c>
      <c r="F5" s="516" t="s">
        <v>2893</v>
      </c>
      <c r="G5" s="516" t="s">
        <v>2906</v>
      </c>
      <c r="H5" s="516" t="s">
        <v>2907</v>
      </c>
      <c r="I5" s="509"/>
    </row>
    <row r="6" spans="1:9" ht="15" customHeight="1">
      <c r="A6" s="897" t="s">
        <v>2665</v>
      </c>
      <c r="B6" s="519" t="s">
        <v>2908</v>
      </c>
      <c r="C6" s="531">
        <v>15821</v>
      </c>
      <c r="D6" s="531">
        <v>302171</v>
      </c>
      <c r="E6" s="531">
        <v>4433</v>
      </c>
      <c r="F6" s="531">
        <v>107424</v>
      </c>
      <c r="G6" s="622">
        <f>C6+E6</f>
        <v>20254</v>
      </c>
      <c r="H6" s="622">
        <f>D6+F6</f>
        <v>409595</v>
      </c>
    </row>
    <row r="7" spans="1:9">
      <c r="A7" s="897"/>
      <c r="B7" s="519" t="s">
        <v>2909</v>
      </c>
      <c r="C7" s="531">
        <v>2023</v>
      </c>
      <c r="D7" s="531">
        <v>9206</v>
      </c>
      <c r="E7" s="531">
        <v>189</v>
      </c>
      <c r="F7" s="531">
        <v>890</v>
      </c>
      <c r="G7" s="622">
        <f>C7+E7</f>
        <v>2212</v>
      </c>
      <c r="H7" s="622">
        <f>D7+F7</f>
        <v>10096</v>
      </c>
    </row>
    <row r="8" spans="1:9">
      <c r="A8" s="897"/>
      <c r="B8" s="621" t="s">
        <v>452</v>
      </c>
      <c r="C8" s="623">
        <f>SUM(C6:C7)</f>
        <v>17844</v>
      </c>
      <c r="D8" s="623">
        <f>SUM(D6:D7)</f>
        <v>311377</v>
      </c>
      <c r="E8" s="623">
        <f>SUM(E6:E7)</f>
        <v>4622</v>
      </c>
      <c r="F8" s="623">
        <v>108315</v>
      </c>
      <c r="G8" s="623">
        <f>SUM(G6:G7)</f>
        <v>22466</v>
      </c>
      <c r="H8" s="623">
        <f>SUM(H6:H7)</f>
        <v>419691</v>
      </c>
    </row>
    <row r="9" spans="1:9" ht="15" customHeight="1">
      <c r="A9" s="897" t="s">
        <v>2666</v>
      </c>
      <c r="B9" s="519" t="s">
        <v>2908</v>
      </c>
      <c r="C9" s="531">
        <v>4197</v>
      </c>
      <c r="D9" s="531">
        <v>72723</v>
      </c>
      <c r="E9" s="531">
        <v>627</v>
      </c>
      <c r="F9" s="531">
        <v>17538</v>
      </c>
      <c r="G9" s="622">
        <f>C9+E9</f>
        <v>4824</v>
      </c>
      <c r="H9" s="622">
        <f>D9+F9</f>
        <v>90261</v>
      </c>
    </row>
    <row r="10" spans="1:9">
      <c r="A10" s="897"/>
      <c r="B10" s="519" t="s">
        <v>2909</v>
      </c>
      <c r="C10" s="531">
        <v>17065</v>
      </c>
      <c r="D10" s="531">
        <v>73827</v>
      </c>
      <c r="E10" s="531">
        <v>448</v>
      </c>
      <c r="F10" s="531">
        <v>2075</v>
      </c>
      <c r="G10" s="622">
        <f>C10+E10</f>
        <v>17513</v>
      </c>
      <c r="H10" s="622">
        <v>75901</v>
      </c>
    </row>
    <row r="11" spans="1:9">
      <c r="A11" s="897"/>
      <c r="B11" s="621" t="s">
        <v>452</v>
      </c>
      <c r="C11" s="623">
        <f>SUM(C9:C10)</f>
        <v>21262</v>
      </c>
      <c r="D11" s="623">
        <v>146549</v>
      </c>
      <c r="E11" s="623">
        <f>SUM(E9:E10)</f>
        <v>1075</v>
      </c>
      <c r="F11" s="623">
        <f>SUM(F9:F10)</f>
        <v>19613</v>
      </c>
      <c r="G11" s="623">
        <f>C11+E11</f>
        <v>22337</v>
      </c>
      <c r="H11" s="623">
        <v>166163</v>
      </c>
    </row>
    <row r="12" spans="1:9">
      <c r="A12" s="526" t="s">
        <v>452</v>
      </c>
      <c r="B12" s="537"/>
      <c r="C12" s="536">
        <f t="shared" ref="C12:H12" si="0">C8+C11</f>
        <v>39106</v>
      </c>
      <c r="D12" s="536">
        <f t="shared" si="0"/>
        <v>457926</v>
      </c>
      <c r="E12" s="536">
        <f t="shared" si="0"/>
        <v>5697</v>
      </c>
      <c r="F12" s="536">
        <f t="shared" si="0"/>
        <v>127928</v>
      </c>
      <c r="G12" s="536">
        <f t="shared" si="0"/>
        <v>44803</v>
      </c>
      <c r="H12" s="536">
        <f t="shared" si="0"/>
        <v>585854</v>
      </c>
    </row>
    <row r="13" spans="1:9">
      <c r="A13" s="517"/>
      <c r="B13" s="517"/>
    </row>
    <row r="14" spans="1:9">
      <c r="A14" s="517"/>
      <c r="B14" s="517"/>
    </row>
    <row r="15" spans="1:9">
      <c r="A15" s="517"/>
      <c r="B15" s="517"/>
    </row>
    <row r="16" spans="1:9">
      <c r="A16" s="517"/>
      <c r="B16" s="517"/>
    </row>
    <row r="17" spans="1:11">
      <c r="A17" s="509"/>
      <c r="B17" s="509"/>
      <c r="C17" s="534"/>
      <c r="D17" s="544"/>
      <c r="E17" s="534"/>
      <c r="F17" s="544"/>
      <c r="G17" s="534"/>
      <c r="H17" s="544"/>
      <c r="I17" s="534"/>
      <c r="J17" s="517"/>
      <c r="K17" s="517"/>
    </row>
    <row r="18" spans="1:11">
      <c r="A18" s="509"/>
      <c r="B18" s="509"/>
      <c r="C18" s="534"/>
      <c r="D18" s="544"/>
      <c r="E18" s="534"/>
      <c r="F18" s="544"/>
      <c r="G18" s="534"/>
      <c r="H18" s="544"/>
      <c r="I18" s="534"/>
      <c r="J18" s="517"/>
      <c r="K18" s="517"/>
    </row>
    <row r="19" spans="1:11">
      <c r="A19" s="509"/>
      <c r="B19" s="509"/>
      <c r="C19" s="534"/>
      <c r="D19" s="544"/>
      <c r="E19" s="534"/>
      <c r="F19" s="544"/>
      <c r="G19" s="534"/>
      <c r="H19" s="544"/>
      <c r="I19" s="534"/>
      <c r="J19" s="517"/>
      <c r="K19" s="517"/>
    </row>
    <row r="20" spans="1:11">
      <c r="A20" s="509"/>
      <c r="B20" s="509"/>
      <c r="C20" s="534"/>
      <c r="D20" s="544"/>
      <c r="E20" s="534"/>
      <c r="F20" s="544"/>
      <c r="G20" s="534"/>
      <c r="H20" s="544"/>
      <c r="I20" s="534"/>
      <c r="J20" s="517"/>
      <c r="K20" s="517"/>
    </row>
    <row r="21" spans="1:11">
      <c r="C21" s="517"/>
      <c r="D21" s="518"/>
      <c r="E21" s="517"/>
      <c r="F21" s="518"/>
      <c r="G21" s="517"/>
      <c r="H21" s="518"/>
      <c r="I21" s="517"/>
      <c r="J21" s="517"/>
      <c r="K21" s="517"/>
    </row>
    <row r="22" spans="1:11">
      <c r="C22" s="517"/>
      <c r="D22" s="518"/>
      <c r="E22" s="517"/>
      <c r="F22" s="518"/>
      <c r="G22" s="517"/>
      <c r="H22" s="518"/>
      <c r="I22" s="517"/>
      <c r="J22" s="517"/>
      <c r="K22" s="517"/>
    </row>
    <row r="23" spans="1:11">
      <c r="C23" s="517"/>
      <c r="D23" s="518"/>
      <c r="E23" s="517"/>
      <c r="F23" s="518"/>
      <c r="G23" s="517"/>
      <c r="H23" s="518"/>
      <c r="I23" s="517"/>
      <c r="J23" s="517"/>
      <c r="K23" s="517"/>
    </row>
    <row r="24" spans="1:11">
      <c r="C24" s="517"/>
      <c r="D24" s="518"/>
      <c r="E24" s="517"/>
      <c r="F24" s="518"/>
      <c r="G24" s="517"/>
      <c r="H24" s="518"/>
      <c r="I24" s="517"/>
      <c r="J24" s="517"/>
      <c r="K24" s="517"/>
    </row>
    <row r="25" spans="1:11">
      <c r="C25" s="517"/>
      <c r="D25" s="518"/>
      <c r="E25" s="517"/>
      <c r="F25" s="518"/>
      <c r="G25" s="517"/>
      <c r="H25" s="518"/>
      <c r="I25" s="517"/>
      <c r="J25" s="517"/>
      <c r="K25" s="517"/>
    </row>
    <row r="26" spans="1:11">
      <c r="C26" s="517"/>
      <c r="D26" s="518"/>
      <c r="E26" s="517"/>
      <c r="F26" s="518"/>
      <c r="G26" s="517"/>
      <c r="H26" s="518"/>
      <c r="I26" s="517"/>
      <c r="J26" s="517"/>
      <c r="K26" s="517"/>
    </row>
    <row r="27" spans="1:11">
      <c r="C27" s="517"/>
      <c r="D27" s="518"/>
      <c r="E27" s="517"/>
      <c r="F27" s="518"/>
      <c r="G27" s="517"/>
      <c r="H27" s="518"/>
      <c r="I27" s="517"/>
      <c r="J27" s="517"/>
      <c r="K27" s="517"/>
    </row>
    <row r="28" spans="1:11">
      <c r="C28" s="517"/>
      <c r="D28" s="518"/>
      <c r="E28" s="517"/>
      <c r="F28" s="518"/>
      <c r="G28" s="517"/>
      <c r="H28" s="518"/>
      <c r="I28" s="517"/>
      <c r="J28" s="517"/>
      <c r="K28" s="517"/>
    </row>
    <row r="29" spans="1:11">
      <c r="C29" s="517"/>
      <c r="D29" s="518"/>
      <c r="E29" s="517"/>
      <c r="F29" s="518"/>
      <c r="G29" s="517"/>
      <c r="H29" s="518"/>
      <c r="I29" s="517"/>
      <c r="J29" s="517"/>
      <c r="K29" s="517"/>
    </row>
    <row r="30" spans="1:11">
      <c r="C30" s="517"/>
      <c r="D30" s="518"/>
      <c r="E30" s="517"/>
      <c r="F30" s="518"/>
      <c r="G30" s="517"/>
      <c r="H30" s="518"/>
      <c r="I30" s="517"/>
      <c r="J30" s="517"/>
      <c r="K30" s="517"/>
    </row>
    <row r="31" spans="1:11">
      <c r="C31" s="517"/>
      <c r="D31" s="518"/>
      <c r="E31" s="517"/>
      <c r="F31" s="518"/>
      <c r="G31" s="517"/>
      <c r="H31" s="518"/>
      <c r="I31" s="517"/>
      <c r="J31" s="517"/>
      <c r="K31" s="517"/>
    </row>
    <row r="32" spans="1:11">
      <c r="C32" s="517"/>
      <c r="D32" s="518"/>
      <c r="E32" s="517"/>
      <c r="F32" s="518"/>
      <c r="G32" s="517"/>
      <c r="H32" s="518"/>
      <c r="I32" s="517"/>
      <c r="J32" s="517"/>
      <c r="K32" s="517"/>
    </row>
    <row r="33" spans="3:11">
      <c r="C33" s="517"/>
      <c r="D33" s="518"/>
      <c r="E33" s="517"/>
      <c r="F33" s="518"/>
      <c r="G33" s="517"/>
      <c r="H33" s="518"/>
      <c r="I33" s="517"/>
      <c r="J33" s="517"/>
      <c r="K33" s="517"/>
    </row>
    <row r="34" spans="3:11">
      <c r="C34" s="517"/>
      <c r="D34" s="518"/>
      <c r="E34" s="517"/>
      <c r="F34" s="518"/>
      <c r="G34" s="517"/>
      <c r="H34" s="518"/>
      <c r="I34" s="517"/>
      <c r="J34" s="517"/>
      <c r="K34" s="517"/>
    </row>
    <row r="35" spans="3:11">
      <c r="C35" s="517"/>
      <c r="D35" s="518"/>
      <c r="E35" s="517"/>
      <c r="F35" s="518"/>
      <c r="G35" s="517"/>
      <c r="H35" s="518"/>
      <c r="I35" s="517"/>
      <c r="J35" s="517"/>
      <c r="K35" s="517"/>
    </row>
    <row r="36" spans="3:11">
      <c r="C36" s="517"/>
      <c r="D36" s="518"/>
      <c r="E36" s="517"/>
      <c r="F36" s="518"/>
      <c r="G36" s="517"/>
      <c r="H36" s="518"/>
      <c r="I36" s="517"/>
      <c r="J36" s="517"/>
      <c r="K36" s="517"/>
    </row>
    <row r="37" spans="3:11">
      <c r="C37" s="517"/>
      <c r="D37" s="518"/>
      <c r="E37" s="517"/>
      <c r="F37" s="518"/>
      <c r="G37" s="517"/>
      <c r="H37" s="518"/>
      <c r="I37" s="517"/>
      <c r="J37" s="517"/>
      <c r="K37" s="517"/>
    </row>
    <row r="38" spans="3:11">
      <c r="C38" s="517"/>
      <c r="D38" s="518"/>
      <c r="E38" s="517"/>
      <c r="F38" s="518"/>
      <c r="G38" s="517"/>
      <c r="H38" s="518"/>
      <c r="I38" s="517"/>
      <c r="J38" s="517"/>
      <c r="K38" s="517"/>
    </row>
    <row r="39" spans="3:11">
      <c r="C39" s="517"/>
      <c r="D39" s="518"/>
      <c r="E39" s="517"/>
      <c r="F39" s="518"/>
      <c r="G39" s="517"/>
      <c r="H39" s="518"/>
      <c r="I39" s="517"/>
      <c r="J39" s="517"/>
      <c r="K39" s="517"/>
    </row>
    <row r="40" spans="3:11">
      <c r="C40" s="517"/>
      <c r="D40" s="518"/>
      <c r="E40" s="517"/>
      <c r="F40" s="518"/>
      <c r="G40" s="517"/>
      <c r="H40" s="518"/>
      <c r="I40" s="517"/>
      <c r="J40" s="517"/>
      <c r="K40" s="517"/>
    </row>
    <row r="41" spans="3:11">
      <c r="C41" s="517"/>
      <c r="D41" s="518"/>
      <c r="E41" s="517"/>
      <c r="F41" s="518"/>
      <c r="G41" s="517"/>
      <c r="H41" s="518"/>
      <c r="I41" s="517"/>
      <c r="J41" s="517"/>
      <c r="K41" s="517"/>
    </row>
    <row r="42" spans="3:11">
      <c r="C42" s="517"/>
      <c r="D42" s="518"/>
      <c r="E42" s="517"/>
      <c r="F42" s="518"/>
      <c r="G42" s="517"/>
      <c r="H42" s="518"/>
      <c r="I42" s="517"/>
      <c r="J42" s="517"/>
      <c r="K42" s="517"/>
    </row>
    <row r="43" spans="3:11">
      <c r="C43" s="517"/>
      <c r="D43" s="518"/>
      <c r="E43" s="517"/>
      <c r="F43" s="518"/>
      <c r="G43" s="517"/>
      <c r="H43" s="518"/>
      <c r="I43" s="517"/>
      <c r="J43" s="517"/>
      <c r="K43" s="517"/>
    </row>
    <row r="44" spans="3:11">
      <c r="C44" s="517"/>
      <c r="D44" s="518"/>
      <c r="E44" s="517"/>
      <c r="F44" s="518"/>
      <c r="G44" s="517"/>
      <c r="H44" s="518"/>
      <c r="I44" s="517"/>
      <c r="J44" s="517"/>
      <c r="K44" s="517"/>
    </row>
    <row r="45" spans="3:11">
      <c r="C45" s="517"/>
      <c r="D45" s="518"/>
      <c r="E45" s="517"/>
      <c r="F45" s="518"/>
      <c r="G45" s="517"/>
      <c r="H45" s="518"/>
      <c r="I45" s="517"/>
      <c r="J45" s="517"/>
      <c r="K45" s="517"/>
    </row>
    <row r="46" spans="3:11">
      <c r="C46" s="517"/>
      <c r="D46" s="518"/>
      <c r="E46" s="517"/>
      <c r="F46" s="518"/>
      <c r="G46" s="517"/>
      <c r="H46" s="518"/>
      <c r="I46" s="517"/>
      <c r="J46" s="517"/>
      <c r="K46" s="517"/>
    </row>
    <row r="47" spans="3:11">
      <c r="C47" s="517"/>
      <c r="D47" s="518"/>
      <c r="E47" s="517"/>
      <c r="F47" s="518"/>
      <c r="G47" s="517"/>
      <c r="H47" s="518"/>
      <c r="I47" s="517"/>
      <c r="J47" s="517"/>
      <c r="K47" s="517"/>
    </row>
    <row r="48" spans="3:11">
      <c r="C48" s="517"/>
      <c r="D48" s="518"/>
      <c r="E48" s="517"/>
      <c r="F48" s="518"/>
      <c r="G48" s="517"/>
      <c r="H48" s="518"/>
      <c r="I48" s="517"/>
      <c r="J48" s="517"/>
      <c r="K48" s="517"/>
    </row>
    <row r="49" spans="3:11">
      <c r="C49" s="517"/>
      <c r="D49" s="518"/>
      <c r="E49" s="517"/>
      <c r="F49" s="518"/>
      <c r="G49" s="517"/>
      <c r="H49" s="518"/>
      <c r="I49" s="517"/>
      <c r="J49" s="517"/>
      <c r="K49" s="517"/>
    </row>
    <row r="50" spans="3:11">
      <c r="C50" s="517"/>
      <c r="D50" s="518"/>
      <c r="E50" s="517"/>
      <c r="F50" s="518"/>
      <c r="G50" s="517"/>
      <c r="H50" s="518"/>
      <c r="I50" s="517"/>
      <c r="J50" s="517"/>
      <c r="K50" s="517"/>
    </row>
    <row r="51" spans="3:11">
      <c r="C51" s="517"/>
      <c r="D51" s="518"/>
      <c r="E51" s="517"/>
      <c r="F51" s="518"/>
      <c r="G51" s="517"/>
      <c r="H51" s="518"/>
      <c r="I51" s="517"/>
      <c r="J51" s="517"/>
      <c r="K51" s="517"/>
    </row>
    <row r="52" spans="3:11">
      <c r="C52" s="517"/>
      <c r="D52" s="518"/>
      <c r="E52" s="517"/>
      <c r="F52" s="518"/>
      <c r="G52" s="517"/>
      <c r="H52" s="518"/>
      <c r="I52" s="517"/>
      <c r="J52" s="517"/>
      <c r="K52" s="517"/>
    </row>
    <row r="53" spans="3:11">
      <c r="C53" s="517"/>
      <c r="D53" s="518"/>
      <c r="E53" s="517"/>
      <c r="F53" s="518"/>
      <c r="G53" s="517"/>
      <c r="H53" s="518"/>
      <c r="I53" s="517"/>
      <c r="J53" s="517"/>
      <c r="K53" s="517"/>
    </row>
    <row r="54" spans="3:11">
      <c r="C54" s="517"/>
      <c r="D54" s="518"/>
      <c r="E54" s="517"/>
      <c r="F54" s="518"/>
      <c r="G54" s="517"/>
      <c r="H54" s="518"/>
      <c r="I54" s="517"/>
      <c r="J54" s="517"/>
      <c r="K54" s="517"/>
    </row>
    <row r="55" spans="3:11">
      <c r="C55" s="517"/>
      <c r="D55" s="518"/>
      <c r="E55" s="517"/>
      <c r="F55" s="518"/>
      <c r="G55" s="517"/>
      <c r="H55" s="518"/>
      <c r="I55" s="517"/>
      <c r="J55" s="517"/>
      <c r="K55" s="517"/>
    </row>
    <row r="56" spans="3:11">
      <c r="C56" s="517"/>
      <c r="D56" s="518"/>
      <c r="E56" s="517"/>
      <c r="F56" s="518"/>
      <c r="G56" s="517"/>
      <c r="H56" s="518"/>
      <c r="I56" s="517"/>
      <c r="J56" s="517"/>
      <c r="K56" s="517"/>
    </row>
    <row r="57" spans="3:11">
      <c r="C57" s="517"/>
      <c r="D57" s="518"/>
      <c r="E57" s="517"/>
      <c r="F57" s="518"/>
      <c r="G57" s="517"/>
      <c r="H57" s="518"/>
      <c r="I57" s="517"/>
      <c r="J57" s="517"/>
      <c r="K57" s="517"/>
    </row>
    <row r="58" spans="3:11">
      <c r="C58" s="517"/>
      <c r="D58" s="518"/>
      <c r="E58" s="517"/>
      <c r="F58" s="518"/>
      <c r="G58" s="517"/>
      <c r="H58" s="518"/>
      <c r="I58" s="517"/>
      <c r="J58" s="517"/>
      <c r="K58" s="517"/>
    </row>
    <row r="59" spans="3:11">
      <c r="C59" s="517"/>
      <c r="D59" s="518"/>
      <c r="E59" s="517"/>
      <c r="F59" s="518"/>
      <c r="G59" s="517"/>
      <c r="H59" s="518"/>
      <c r="I59" s="517"/>
      <c r="J59" s="517"/>
      <c r="K59" s="517"/>
    </row>
    <row r="60" spans="3:11">
      <c r="C60" s="517"/>
      <c r="D60" s="518"/>
      <c r="E60" s="517"/>
      <c r="F60" s="518"/>
      <c r="G60" s="517"/>
      <c r="H60" s="518"/>
      <c r="I60" s="517"/>
      <c r="J60" s="517"/>
      <c r="K60" s="517"/>
    </row>
    <row r="61" spans="3:11">
      <c r="C61" s="517"/>
      <c r="D61" s="518"/>
      <c r="E61" s="517"/>
      <c r="F61" s="518"/>
      <c r="G61" s="517"/>
      <c r="H61" s="518"/>
      <c r="I61" s="517"/>
      <c r="J61" s="517"/>
      <c r="K61" s="517"/>
    </row>
    <row r="62" spans="3:11">
      <c r="C62" s="517"/>
      <c r="D62" s="518"/>
      <c r="E62" s="517"/>
      <c r="F62" s="518"/>
      <c r="G62" s="517"/>
      <c r="H62" s="518"/>
      <c r="I62" s="517"/>
      <c r="J62" s="517"/>
      <c r="K62" s="517"/>
    </row>
    <row r="63" spans="3:11">
      <c r="C63" s="517"/>
      <c r="D63" s="518"/>
      <c r="E63" s="517"/>
      <c r="F63" s="518"/>
      <c r="G63" s="517"/>
      <c r="H63" s="518"/>
      <c r="I63" s="517"/>
      <c r="J63" s="517"/>
      <c r="K63" s="517"/>
    </row>
    <row r="64" spans="3:11">
      <c r="C64" s="517"/>
      <c r="D64" s="518"/>
      <c r="E64" s="517"/>
      <c r="F64" s="518"/>
      <c r="G64" s="517"/>
      <c r="H64" s="518"/>
      <c r="I64" s="517"/>
      <c r="J64" s="517"/>
      <c r="K64" s="517"/>
    </row>
    <row r="65" spans="3:11">
      <c r="C65" s="517"/>
      <c r="D65" s="518"/>
      <c r="E65" s="517"/>
      <c r="F65" s="518"/>
      <c r="G65" s="517"/>
      <c r="H65" s="518"/>
      <c r="I65" s="517"/>
      <c r="J65" s="517"/>
      <c r="K65" s="517"/>
    </row>
    <row r="66" spans="3:11">
      <c r="C66" s="517"/>
      <c r="D66" s="518"/>
      <c r="E66" s="517"/>
      <c r="F66" s="518"/>
      <c r="G66" s="517"/>
      <c r="H66" s="518"/>
      <c r="I66" s="517"/>
      <c r="J66" s="517"/>
      <c r="K66" s="517"/>
    </row>
    <row r="67" spans="3:11">
      <c r="C67" s="517"/>
      <c r="D67" s="518"/>
      <c r="E67" s="517"/>
      <c r="F67" s="518"/>
      <c r="G67" s="517"/>
      <c r="H67" s="518"/>
      <c r="I67" s="517"/>
      <c r="J67" s="517"/>
      <c r="K67" s="517"/>
    </row>
    <row r="68" spans="3:11">
      <c r="C68" s="517"/>
      <c r="D68" s="518"/>
      <c r="E68" s="517"/>
      <c r="F68" s="518"/>
      <c r="G68" s="517"/>
      <c r="H68" s="518"/>
      <c r="I68" s="517"/>
      <c r="J68" s="517"/>
      <c r="K68" s="517"/>
    </row>
    <row r="69" spans="3:11">
      <c r="C69" s="517"/>
      <c r="D69" s="518"/>
      <c r="E69" s="517"/>
      <c r="F69" s="518"/>
      <c r="G69" s="517"/>
      <c r="H69" s="518"/>
      <c r="I69" s="517"/>
      <c r="J69" s="517"/>
      <c r="K69" s="517"/>
    </row>
    <row r="70" spans="3:11">
      <c r="C70" s="517"/>
      <c r="D70" s="518"/>
      <c r="E70" s="517"/>
      <c r="F70" s="518"/>
      <c r="G70" s="517"/>
      <c r="H70" s="518"/>
      <c r="I70" s="517"/>
      <c r="J70" s="517"/>
      <c r="K70" s="517"/>
    </row>
    <row r="71" spans="3:11">
      <c r="C71" s="517"/>
      <c r="D71" s="518"/>
      <c r="E71" s="517"/>
      <c r="F71" s="518"/>
      <c r="G71" s="517"/>
      <c r="H71" s="518"/>
      <c r="I71" s="517"/>
      <c r="J71" s="517"/>
      <c r="K71" s="517"/>
    </row>
    <row r="72" spans="3:11">
      <c r="C72" s="517"/>
      <c r="D72" s="518"/>
      <c r="E72" s="517"/>
      <c r="F72" s="518"/>
      <c r="G72" s="517"/>
      <c r="H72" s="518"/>
      <c r="I72" s="517"/>
      <c r="J72" s="517"/>
      <c r="K72" s="517"/>
    </row>
    <row r="73" spans="3:11">
      <c r="C73" s="517"/>
      <c r="D73" s="518"/>
      <c r="E73" s="517"/>
      <c r="F73" s="518"/>
      <c r="G73" s="517"/>
      <c r="H73" s="518"/>
      <c r="I73" s="517"/>
      <c r="J73" s="517"/>
      <c r="K73" s="517"/>
    </row>
    <row r="74" spans="3:11">
      <c r="C74" s="517"/>
      <c r="D74" s="518"/>
      <c r="E74" s="517"/>
      <c r="F74" s="518"/>
      <c r="G74" s="517"/>
      <c r="H74" s="518"/>
      <c r="I74" s="517"/>
      <c r="J74" s="517"/>
      <c r="K74" s="517"/>
    </row>
    <row r="75" spans="3:11">
      <c r="C75" s="517"/>
      <c r="D75" s="518"/>
      <c r="E75" s="517"/>
      <c r="F75" s="518"/>
      <c r="G75" s="517"/>
      <c r="H75" s="518"/>
      <c r="I75" s="517"/>
      <c r="J75" s="517"/>
      <c r="K75" s="517"/>
    </row>
    <row r="76" spans="3:11">
      <c r="C76" s="517"/>
      <c r="D76" s="518"/>
      <c r="E76" s="517"/>
      <c r="F76" s="518"/>
      <c r="G76" s="517"/>
      <c r="H76" s="518"/>
      <c r="I76" s="517"/>
      <c r="J76" s="517"/>
      <c r="K76" s="517"/>
    </row>
    <row r="77" spans="3:11">
      <c r="C77" s="517"/>
      <c r="D77" s="518"/>
      <c r="E77" s="517"/>
      <c r="F77" s="518"/>
      <c r="G77" s="517"/>
      <c r="H77" s="518"/>
      <c r="I77" s="517"/>
      <c r="J77" s="517"/>
      <c r="K77" s="517"/>
    </row>
    <row r="78" spans="3:11">
      <c r="C78" s="517"/>
      <c r="D78" s="518"/>
      <c r="E78" s="517"/>
      <c r="F78" s="518"/>
      <c r="G78" s="517"/>
      <c r="H78" s="518"/>
      <c r="I78" s="517"/>
      <c r="J78" s="517"/>
      <c r="K78" s="517"/>
    </row>
    <row r="79" spans="3:11">
      <c r="C79" s="517"/>
      <c r="D79" s="518"/>
      <c r="E79" s="517"/>
      <c r="F79" s="518"/>
      <c r="G79" s="517"/>
      <c r="H79" s="518"/>
      <c r="I79" s="517"/>
      <c r="J79" s="517"/>
      <c r="K79" s="517"/>
    </row>
    <row r="80" spans="3:11">
      <c r="C80" s="517"/>
      <c r="D80" s="518"/>
      <c r="E80" s="517"/>
      <c r="F80" s="518"/>
      <c r="G80" s="517"/>
      <c r="H80" s="518"/>
      <c r="I80" s="517"/>
      <c r="J80" s="517"/>
      <c r="K80" s="517"/>
    </row>
    <row r="81" spans="3:11">
      <c r="C81" s="517"/>
      <c r="D81" s="518"/>
      <c r="E81" s="517"/>
      <c r="F81" s="518"/>
      <c r="G81" s="517"/>
      <c r="H81" s="518"/>
      <c r="I81" s="517"/>
      <c r="J81" s="517"/>
      <c r="K81" s="517"/>
    </row>
    <row r="82" spans="3:11">
      <c r="C82" s="517"/>
      <c r="D82" s="518"/>
      <c r="E82" s="517"/>
      <c r="F82" s="518"/>
      <c r="G82" s="517"/>
      <c r="H82" s="518"/>
      <c r="I82" s="517"/>
      <c r="J82" s="517"/>
      <c r="K82" s="517"/>
    </row>
    <row r="83" spans="3:11">
      <c r="C83" s="517"/>
      <c r="D83" s="518"/>
      <c r="E83" s="517"/>
      <c r="F83" s="518"/>
      <c r="G83" s="517"/>
      <c r="H83" s="518"/>
      <c r="I83" s="517"/>
      <c r="J83" s="517"/>
      <c r="K83" s="517"/>
    </row>
    <row r="84" spans="3:11">
      <c r="C84" s="517"/>
      <c r="D84" s="518"/>
      <c r="E84" s="517"/>
      <c r="F84" s="518"/>
      <c r="G84" s="517"/>
      <c r="H84" s="518"/>
      <c r="I84" s="517"/>
      <c r="J84" s="517"/>
      <c r="K84" s="517"/>
    </row>
    <row r="85" spans="3:11">
      <c r="C85" s="517"/>
      <c r="D85" s="518"/>
      <c r="E85" s="517"/>
      <c r="F85" s="518"/>
      <c r="G85" s="517"/>
      <c r="H85" s="518"/>
      <c r="I85" s="517"/>
      <c r="J85" s="517"/>
      <c r="K85" s="517"/>
    </row>
    <row r="86" spans="3:11">
      <c r="C86" s="517"/>
      <c r="D86" s="518"/>
      <c r="E86" s="517"/>
      <c r="F86" s="518"/>
      <c r="G86" s="517"/>
      <c r="H86" s="518"/>
      <c r="I86" s="517"/>
      <c r="J86" s="517"/>
      <c r="K86" s="517"/>
    </row>
    <row r="87" spans="3:11">
      <c r="C87" s="517"/>
      <c r="D87" s="518"/>
      <c r="E87" s="517"/>
      <c r="F87" s="518"/>
      <c r="G87" s="517"/>
      <c r="H87" s="518"/>
      <c r="I87" s="517"/>
      <c r="J87" s="517"/>
      <c r="K87" s="517"/>
    </row>
    <row r="88" spans="3:11">
      <c r="C88" s="517"/>
      <c r="D88" s="518"/>
      <c r="E88" s="517"/>
      <c r="F88" s="518"/>
      <c r="G88" s="517"/>
      <c r="H88" s="518"/>
      <c r="I88" s="517"/>
      <c r="J88" s="517"/>
      <c r="K88" s="517"/>
    </row>
    <row r="89" spans="3:11">
      <c r="C89" s="517"/>
      <c r="D89" s="518"/>
      <c r="E89" s="517"/>
      <c r="F89" s="518"/>
      <c r="G89" s="517"/>
      <c r="H89" s="518"/>
      <c r="I89" s="517"/>
      <c r="J89" s="517"/>
      <c r="K89" s="517"/>
    </row>
    <row r="90" spans="3:11">
      <c r="C90" s="517"/>
      <c r="D90" s="518"/>
      <c r="E90" s="517"/>
      <c r="F90" s="518"/>
      <c r="G90" s="517"/>
      <c r="H90" s="518"/>
      <c r="I90" s="517"/>
      <c r="J90" s="517"/>
      <c r="K90" s="517"/>
    </row>
    <row r="91" spans="3:11">
      <c r="C91" s="517"/>
      <c r="D91" s="518"/>
      <c r="E91" s="517"/>
      <c r="F91" s="518"/>
      <c r="G91" s="517"/>
      <c r="H91" s="518"/>
      <c r="I91" s="517"/>
      <c r="J91" s="517"/>
      <c r="K91" s="517"/>
    </row>
    <row r="92" spans="3:11">
      <c r="C92" s="517"/>
      <c r="D92" s="518"/>
      <c r="E92" s="517"/>
      <c r="F92" s="518"/>
      <c r="G92" s="517"/>
      <c r="H92" s="518"/>
      <c r="I92" s="517"/>
      <c r="J92" s="517"/>
      <c r="K92" s="517"/>
    </row>
    <row r="93" spans="3:11">
      <c r="C93" s="517"/>
      <c r="D93" s="518"/>
      <c r="E93" s="517"/>
      <c r="F93" s="518"/>
      <c r="G93" s="517"/>
      <c r="H93" s="518"/>
      <c r="I93" s="517"/>
      <c r="J93" s="517"/>
      <c r="K93" s="517"/>
    </row>
    <row r="94" spans="3:11">
      <c r="C94" s="517"/>
      <c r="D94" s="518"/>
      <c r="E94" s="517"/>
      <c r="F94" s="518"/>
      <c r="G94" s="517"/>
      <c r="H94" s="518"/>
      <c r="I94" s="517"/>
      <c r="J94" s="517"/>
      <c r="K94" s="517"/>
    </row>
    <row r="95" spans="3:11">
      <c r="C95" s="517"/>
      <c r="D95" s="518"/>
      <c r="E95" s="517"/>
      <c r="F95" s="518"/>
      <c r="G95" s="517"/>
      <c r="H95" s="518"/>
      <c r="I95" s="517"/>
      <c r="J95" s="517"/>
      <c r="K95" s="517"/>
    </row>
    <row r="96" spans="3:11">
      <c r="C96" s="517"/>
      <c r="D96" s="518"/>
      <c r="E96" s="517"/>
      <c r="F96" s="518"/>
      <c r="G96" s="517"/>
      <c r="H96" s="518"/>
      <c r="I96" s="517"/>
      <c r="J96" s="517"/>
      <c r="K96" s="517"/>
    </row>
    <row r="97" spans="3:11">
      <c r="C97" s="517"/>
      <c r="D97" s="518"/>
      <c r="E97" s="517"/>
      <c r="F97" s="518"/>
      <c r="G97" s="517"/>
      <c r="H97" s="518"/>
      <c r="I97" s="517"/>
      <c r="J97" s="517"/>
      <c r="K97" s="517"/>
    </row>
    <row r="98" spans="3:11">
      <c r="C98" s="517"/>
      <c r="D98" s="518"/>
      <c r="E98" s="517"/>
      <c r="F98" s="518"/>
      <c r="G98" s="517"/>
      <c r="H98" s="518"/>
      <c r="I98" s="517"/>
      <c r="J98" s="517"/>
      <c r="K98" s="517"/>
    </row>
    <row r="99" spans="3:11">
      <c r="C99" s="517"/>
      <c r="D99" s="518"/>
      <c r="E99" s="517"/>
      <c r="F99" s="518"/>
      <c r="G99" s="517"/>
      <c r="H99" s="518"/>
      <c r="I99" s="517"/>
      <c r="J99" s="517"/>
      <c r="K99" s="517"/>
    </row>
    <row r="100" spans="3:11">
      <c r="C100" s="517"/>
      <c r="D100" s="518"/>
      <c r="E100" s="517"/>
      <c r="F100" s="518"/>
      <c r="G100" s="517"/>
      <c r="H100" s="518"/>
      <c r="I100" s="517"/>
      <c r="J100" s="517"/>
      <c r="K100" s="517"/>
    </row>
    <row r="101" spans="3:11">
      <c r="C101" s="517"/>
      <c r="D101" s="518"/>
      <c r="E101" s="517"/>
      <c r="F101" s="518"/>
      <c r="G101" s="517"/>
      <c r="H101" s="518"/>
      <c r="I101" s="517"/>
      <c r="J101" s="517"/>
      <c r="K101" s="517"/>
    </row>
    <row r="102" spans="3:11">
      <c r="C102" s="517"/>
      <c r="D102" s="518"/>
      <c r="E102" s="517"/>
      <c r="F102" s="518"/>
      <c r="G102" s="517"/>
      <c r="H102" s="518"/>
      <c r="I102" s="517"/>
      <c r="J102" s="517"/>
      <c r="K102" s="517"/>
    </row>
    <row r="103" spans="3:11">
      <c r="C103" s="517"/>
      <c r="D103" s="518"/>
      <c r="E103" s="517"/>
      <c r="F103" s="518"/>
      <c r="G103" s="517"/>
      <c r="H103" s="518"/>
      <c r="I103" s="517"/>
      <c r="J103" s="517"/>
      <c r="K103" s="517"/>
    </row>
    <row r="104" spans="3:11">
      <c r="C104" s="517"/>
      <c r="D104" s="518"/>
      <c r="E104" s="517"/>
      <c r="F104" s="518"/>
      <c r="G104" s="517"/>
      <c r="H104" s="518"/>
      <c r="I104" s="517"/>
      <c r="J104" s="517"/>
      <c r="K104" s="517"/>
    </row>
    <row r="105" spans="3:11">
      <c r="C105" s="517"/>
      <c r="D105" s="518"/>
      <c r="E105" s="517"/>
      <c r="F105" s="518"/>
      <c r="G105" s="517"/>
      <c r="H105" s="518"/>
      <c r="I105" s="517"/>
      <c r="J105" s="517"/>
      <c r="K105" s="517"/>
    </row>
    <row r="106" spans="3:11">
      <c r="C106" s="517"/>
      <c r="D106" s="518"/>
      <c r="E106" s="517"/>
      <c r="F106" s="518"/>
      <c r="G106" s="517"/>
      <c r="H106" s="518"/>
      <c r="I106" s="517"/>
      <c r="J106" s="517"/>
      <c r="K106" s="517"/>
    </row>
    <row r="107" spans="3:11">
      <c r="C107" s="517"/>
      <c r="D107" s="518"/>
      <c r="E107" s="517"/>
      <c r="F107" s="518"/>
      <c r="G107" s="517"/>
      <c r="H107" s="518"/>
      <c r="I107" s="517"/>
      <c r="J107" s="517"/>
      <c r="K107" s="517"/>
    </row>
    <row r="108" spans="3:11">
      <c r="C108" s="517"/>
      <c r="D108" s="518"/>
      <c r="E108" s="517"/>
      <c r="F108" s="518"/>
      <c r="G108" s="517"/>
      <c r="H108" s="518"/>
      <c r="I108" s="517"/>
      <c r="J108" s="517"/>
      <c r="K108" s="517"/>
    </row>
    <row r="109" spans="3:11">
      <c r="C109" s="517"/>
      <c r="D109" s="518"/>
      <c r="E109" s="517"/>
      <c r="F109" s="518"/>
      <c r="G109" s="517"/>
      <c r="H109" s="518"/>
      <c r="I109" s="517"/>
      <c r="J109" s="517"/>
      <c r="K109" s="517"/>
    </row>
    <row r="110" spans="3:11">
      <c r="C110" s="517"/>
      <c r="D110" s="518"/>
      <c r="E110" s="517"/>
      <c r="F110" s="518"/>
      <c r="G110" s="517"/>
      <c r="H110" s="518"/>
      <c r="I110" s="517"/>
      <c r="J110" s="517"/>
      <c r="K110" s="517"/>
    </row>
    <row r="111" spans="3:11">
      <c r="C111" s="517"/>
      <c r="D111" s="518"/>
      <c r="E111" s="517"/>
      <c r="F111" s="518"/>
      <c r="G111" s="517"/>
      <c r="H111" s="518"/>
      <c r="I111" s="517"/>
      <c r="J111" s="517"/>
      <c r="K111" s="517"/>
    </row>
    <row r="112" spans="3:11">
      <c r="C112" s="517"/>
      <c r="D112" s="518"/>
      <c r="E112" s="517"/>
      <c r="F112" s="518"/>
      <c r="G112" s="517"/>
      <c r="H112" s="518"/>
      <c r="I112" s="517"/>
      <c r="J112" s="517"/>
      <c r="K112" s="517"/>
    </row>
    <row r="113" spans="3:11">
      <c r="C113" s="517"/>
      <c r="D113" s="518"/>
      <c r="E113" s="517"/>
      <c r="F113" s="518"/>
      <c r="G113" s="517"/>
      <c r="H113" s="518"/>
      <c r="I113" s="517"/>
      <c r="J113" s="517"/>
      <c r="K113" s="517"/>
    </row>
    <row r="114" spans="3:11">
      <c r="C114" s="517"/>
      <c r="D114" s="518"/>
      <c r="E114" s="517"/>
      <c r="F114" s="518"/>
      <c r="G114" s="517"/>
      <c r="H114" s="518"/>
      <c r="I114" s="517"/>
      <c r="J114" s="517"/>
      <c r="K114" s="517"/>
    </row>
    <row r="115" spans="3:11">
      <c r="C115" s="517"/>
      <c r="D115" s="518"/>
      <c r="E115" s="517"/>
      <c r="F115" s="518"/>
      <c r="G115" s="517"/>
      <c r="H115" s="518"/>
      <c r="I115" s="517"/>
      <c r="J115" s="517"/>
      <c r="K115" s="517"/>
    </row>
    <row r="116" spans="3:11">
      <c r="C116" s="517"/>
      <c r="D116" s="518"/>
      <c r="E116" s="517"/>
      <c r="F116" s="518"/>
      <c r="G116" s="517"/>
      <c r="H116" s="518"/>
      <c r="I116" s="517"/>
      <c r="J116" s="517"/>
      <c r="K116" s="517"/>
    </row>
    <row r="117" spans="3:11">
      <c r="C117" s="517"/>
      <c r="D117" s="518"/>
      <c r="E117" s="517"/>
      <c r="F117" s="518"/>
      <c r="G117" s="517"/>
      <c r="H117" s="518"/>
      <c r="I117" s="517"/>
      <c r="J117" s="517"/>
      <c r="K117" s="517"/>
    </row>
    <row r="118" spans="3:11">
      <c r="C118" s="517"/>
      <c r="D118" s="518"/>
      <c r="E118" s="517"/>
      <c r="F118" s="518"/>
      <c r="G118" s="517"/>
      <c r="H118" s="518"/>
      <c r="I118" s="517"/>
      <c r="J118" s="517"/>
      <c r="K118" s="517"/>
    </row>
    <row r="119" spans="3:11">
      <c r="C119" s="517"/>
      <c r="D119" s="518"/>
      <c r="E119" s="517"/>
      <c r="F119" s="518"/>
      <c r="G119" s="517"/>
      <c r="H119" s="518"/>
      <c r="I119" s="517"/>
      <c r="J119" s="517"/>
      <c r="K119" s="517"/>
    </row>
    <row r="120" spans="3:11">
      <c r="C120" s="517"/>
      <c r="D120" s="518"/>
      <c r="E120" s="517"/>
      <c r="F120" s="518"/>
      <c r="G120" s="517"/>
      <c r="H120" s="518"/>
      <c r="I120" s="517"/>
      <c r="J120" s="517"/>
      <c r="K120" s="517"/>
    </row>
    <row r="121" spans="3:11">
      <c r="C121" s="517"/>
      <c r="D121" s="518"/>
      <c r="E121" s="517"/>
      <c r="F121" s="518"/>
      <c r="G121" s="517"/>
      <c r="H121" s="518"/>
      <c r="I121" s="517"/>
      <c r="J121" s="517"/>
      <c r="K121" s="517"/>
    </row>
    <row r="122" spans="3:11">
      <c r="C122" s="517"/>
      <c r="D122" s="518"/>
      <c r="E122" s="517"/>
      <c r="F122" s="518"/>
      <c r="G122" s="517"/>
      <c r="H122" s="518"/>
      <c r="I122" s="517"/>
      <c r="J122" s="517"/>
      <c r="K122" s="517"/>
    </row>
    <row r="123" spans="3:11">
      <c r="C123" s="517"/>
      <c r="D123" s="518"/>
      <c r="E123" s="517"/>
      <c r="F123" s="518"/>
      <c r="G123" s="517"/>
      <c r="H123" s="518"/>
      <c r="I123" s="517"/>
      <c r="J123" s="517"/>
      <c r="K123" s="517"/>
    </row>
    <row r="124" spans="3:11">
      <c r="C124" s="517"/>
      <c r="D124" s="518"/>
      <c r="E124" s="517"/>
      <c r="F124" s="518"/>
      <c r="G124" s="517"/>
      <c r="H124" s="518"/>
      <c r="I124" s="517"/>
      <c r="J124" s="517"/>
      <c r="K124" s="517"/>
    </row>
    <row r="125" spans="3:11">
      <c r="C125" s="517"/>
      <c r="D125" s="518"/>
      <c r="E125" s="517"/>
      <c r="F125" s="518"/>
      <c r="G125" s="517"/>
      <c r="H125" s="518"/>
      <c r="I125" s="517"/>
      <c r="J125" s="517"/>
      <c r="K125" s="517"/>
    </row>
    <row r="126" spans="3:11">
      <c r="C126" s="517"/>
      <c r="D126" s="518"/>
      <c r="E126" s="517"/>
      <c r="F126" s="518"/>
      <c r="G126" s="517"/>
      <c r="H126" s="518"/>
      <c r="I126" s="517"/>
      <c r="J126" s="517"/>
      <c r="K126" s="517"/>
    </row>
    <row r="127" spans="3:11">
      <c r="C127" s="517"/>
      <c r="D127" s="518"/>
      <c r="E127" s="517"/>
      <c r="F127" s="518"/>
      <c r="G127" s="517"/>
      <c r="H127" s="518"/>
      <c r="I127" s="517"/>
      <c r="J127" s="517"/>
      <c r="K127" s="517"/>
    </row>
    <row r="128" spans="3:11">
      <c r="C128" s="517"/>
      <c r="D128" s="518"/>
      <c r="E128" s="517"/>
      <c r="F128" s="518"/>
      <c r="G128" s="517"/>
      <c r="H128" s="518"/>
      <c r="I128" s="517"/>
      <c r="J128" s="517"/>
      <c r="K128" s="517"/>
    </row>
    <row r="129" spans="3:11">
      <c r="C129" s="517"/>
      <c r="D129" s="518"/>
      <c r="E129" s="517"/>
      <c r="F129" s="518"/>
      <c r="G129" s="517"/>
      <c r="H129" s="518"/>
      <c r="I129" s="517"/>
      <c r="J129" s="517"/>
      <c r="K129" s="517"/>
    </row>
    <row r="130" spans="3:11">
      <c r="C130" s="517"/>
      <c r="D130" s="518"/>
      <c r="E130" s="517"/>
      <c r="F130" s="518"/>
      <c r="G130" s="517"/>
      <c r="H130" s="518"/>
      <c r="I130" s="517"/>
      <c r="J130" s="517"/>
      <c r="K130" s="517"/>
    </row>
    <row r="131" spans="3:11">
      <c r="C131" s="517"/>
      <c r="D131" s="518"/>
      <c r="E131" s="517"/>
      <c r="F131" s="518"/>
      <c r="G131" s="517"/>
      <c r="H131" s="518"/>
      <c r="I131" s="517"/>
      <c r="J131" s="517"/>
      <c r="K131" s="517"/>
    </row>
    <row r="132" spans="3:11">
      <c r="C132" s="517"/>
      <c r="D132" s="518"/>
      <c r="E132" s="517"/>
      <c r="F132" s="518"/>
      <c r="G132" s="517"/>
      <c r="H132" s="518"/>
      <c r="I132" s="517"/>
      <c r="J132" s="517"/>
      <c r="K132" s="517"/>
    </row>
    <row r="133" spans="3:11">
      <c r="C133" s="517"/>
      <c r="D133" s="518"/>
      <c r="E133" s="517"/>
      <c r="F133" s="518"/>
      <c r="G133" s="517"/>
      <c r="H133" s="518"/>
      <c r="I133" s="517"/>
      <c r="J133" s="517"/>
      <c r="K133" s="517"/>
    </row>
    <row r="134" spans="3:11">
      <c r="C134" s="517"/>
      <c r="D134" s="518"/>
      <c r="E134" s="517"/>
      <c r="F134" s="518"/>
      <c r="G134" s="517"/>
      <c r="H134" s="518"/>
      <c r="I134" s="517"/>
      <c r="J134" s="517"/>
      <c r="K134" s="517"/>
    </row>
    <row r="135" spans="3:11">
      <c r="C135" s="517"/>
      <c r="D135" s="518"/>
      <c r="E135" s="517"/>
      <c r="F135" s="518"/>
      <c r="G135" s="517"/>
      <c r="H135" s="518"/>
      <c r="I135" s="517"/>
      <c r="J135" s="517"/>
      <c r="K135" s="517"/>
    </row>
    <row r="136" spans="3:11">
      <c r="C136" s="517"/>
      <c r="D136" s="518"/>
      <c r="E136" s="517"/>
      <c r="F136" s="518"/>
      <c r="G136" s="517"/>
      <c r="H136" s="518"/>
      <c r="I136" s="517"/>
      <c r="J136" s="517"/>
      <c r="K136" s="517"/>
    </row>
    <row r="137" spans="3:11">
      <c r="C137" s="517"/>
      <c r="D137" s="518"/>
      <c r="E137" s="517"/>
      <c r="F137" s="518"/>
      <c r="G137" s="517"/>
      <c r="H137" s="518"/>
      <c r="I137" s="517"/>
      <c r="J137" s="517"/>
      <c r="K137" s="517"/>
    </row>
    <row r="138" spans="3:11">
      <c r="C138" s="517"/>
      <c r="D138" s="518"/>
      <c r="E138" s="517"/>
      <c r="F138" s="518"/>
      <c r="G138" s="517"/>
      <c r="H138" s="518"/>
      <c r="I138" s="517"/>
      <c r="J138" s="517"/>
      <c r="K138" s="517"/>
    </row>
    <row r="139" spans="3:11">
      <c r="C139" s="517"/>
      <c r="D139" s="518"/>
      <c r="E139" s="517"/>
      <c r="F139" s="518"/>
      <c r="G139" s="517"/>
      <c r="H139" s="518"/>
      <c r="I139" s="517"/>
      <c r="J139" s="517"/>
      <c r="K139" s="517"/>
    </row>
    <row r="140" spans="3:11">
      <c r="C140" s="517"/>
      <c r="D140" s="518"/>
      <c r="E140" s="517"/>
      <c r="F140" s="518"/>
      <c r="G140" s="517"/>
      <c r="H140" s="518"/>
      <c r="I140" s="517"/>
      <c r="J140" s="517"/>
      <c r="K140" s="517"/>
    </row>
    <row r="141" spans="3:11">
      <c r="C141" s="517"/>
      <c r="D141" s="518"/>
      <c r="E141" s="517"/>
      <c r="F141" s="518"/>
      <c r="G141" s="517"/>
      <c r="H141" s="518"/>
      <c r="I141" s="517"/>
      <c r="J141" s="517"/>
      <c r="K141" s="517"/>
    </row>
    <row r="142" spans="3:11">
      <c r="C142" s="517"/>
      <c r="D142" s="518"/>
      <c r="E142" s="517"/>
      <c r="F142" s="518"/>
      <c r="G142" s="517"/>
      <c r="H142" s="518"/>
      <c r="I142" s="517"/>
      <c r="J142" s="517"/>
      <c r="K142" s="517"/>
    </row>
    <row r="143" spans="3:11">
      <c r="C143" s="517"/>
      <c r="D143" s="518"/>
      <c r="E143" s="517"/>
      <c r="F143" s="518"/>
      <c r="G143" s="517"/>
      <c r="H143" s="518"/>
      <c r="I143" s="517"/>
      <c r="J143" s="517"/>
      <c r="K143" s="517"/>
    </row>
    <row r="144" spans="3:11">
      <c r="C144" s="517"/>
      <c r="D144" s="518"/>
      <c r="E144" s="517"/>
      <c r="F144" s="518"/>
      <c r="G144" s="517"/>
      <c r="H144" s="518"/>
      <c r="I144" s="517"/>
      <c r="J144" s="517"/>
      <c r="K144" s="517"/>
    </row>
    <row r="145" spans="3:11">
      <c r="C145" s="517"/>
      <c r="D145" s="518"/>
      <c r="E145" s="517"/>
      <c r="F145" s="518"/>
      <c r="G145" s="517"/>
      <c r="H145" s="518"/>
      <c r="I145" s="517"/>
      <c r="J145" s="517"/>
      <c r="K145" s="517"/>
    </row>
    <row r="146" spans="3:11">
      <c r="C146" s="517"/>
      <c r="D146" s="518"/>
      <c r="E146" s="517"/>
      <c r="F146" s="518"/>
      <c r="G146" s="517"/>
      <c r="H146" s="518"/>
      <c r="I146" s="517"/>
      <c r="J146" s="517"/>
      <c r="K146" s="517"/>
    </row>
    <row r="147" spans="3:11">
      <c r="C147" s="517"/>
      <c r="D147" s="518"/>
      <c r="E147" s="517"/>
      <c r="F147" s="518"/>
      <c r="G147" s="517"/>
      <c r="H147" s="518"/>
      <c r="I147" s="517"/>
      <c r="J147" s="517"/>
      <c r="K147" s="517"/>
    </row>
    <row r="148" spans="3:11">
      <c r="C148" s="517"/>
      <c r="D148" s="518"/>
      <c r="E148" s="517"/>
      <c r="F148" s="518"/>
      <c r="G148" s="517"/>
      <c r="H148" s="518"/>
      <c r="I148" s="517"/>
      <c r="J148" s="517"/>
      <c r="K148" s="517"/>
    </row>
    <row r="149" spans="3:11">
      <c r="C149" s="517"/>
      <c r="D149" s="518"/>
      <c r="E149" s="517"/>
      <c r="F149" s="518"/>
      <c r="G149" s="517"/>
      <c r="H149" s="518"/>
      <c r="I149" s="517"/>
      <c r="J149" s="517"/>
      <c r="K149" s="517"/>
    </row>
    <row r="150" spans="3:11">
      <c r="C150" s="517"/>
      <c r="D150" s="518"/>
      <c r="E150" s="517"/>
      <c r="F150" s="518"/>
      <c r="G150" s="517"/>
      <c r="H150" s="518"/>
      <c r="I150" s="517"/>
      <c r="J150" s="517"/>
      <c r="K150" s="517"/>
    </row>
    <row r="151" spans="3:11">
      <c r="C151" s="517"/>
      <c r="D151" s="518"/>
      <c r="E151" s="517"/>
      <c r="F151" s="518"/>
      <c r="G151" s="517"/>
      <c r="H151" s="518"/>
      <c r="I151" s="517"/>
      <c r="J151" s="517"/>
      <c r="K151" s="517"/>
    </row>
  </sheetData>
  <mergeCells count="6">
    <mergeCell ref="A9:A11"/>
    <mergeCell ref="A4:B5"/>
    <mergeCell ref="C4:D4"/>
    <mergeCell ref="E4:F4"/>
    <mergeCell ref="G4:H4"/>
    <mergeCell ref="A6:A8"/>
  </mergeCells>
  <pageMargins left="0.7" right="0.196527777777778" top="3.9583333333333297E-2" bottom="3.9583333333333297E-2" header="0.511811023622047" footer="0.511811023622047"/>
  <pageSetup paperSize="9" orientation="landscape"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D18"/>
  <sheetViews>
    <sheetView zoomScale="90" zoomScaleNormal="90" workbookViewId="0"/>
  </sheetViews>
  <sheetFormatPr baseColWidth="10" defaultColWidth="11.42578125" defaultRowHeight="15"/>
  <cols>
    <col min="1" max="1" width="59.140625" style="21" customWidth="1"/>
    <col min="2" max="2" width="16.7109375" style="21" customWidth="1"/>
    <col min="3" max="3" width="16.85546875" style="21" customWidth="1"/>
    <col min="4" max="4" width="14.7109375" style="21" customWidth="1"/>
    <col min="5" max="16384" width="11.42578125" style="20"/>
  </cols>
  <sheetData>
    <row r="1" spans="1:3" ht="62.1" customHeight="1">
      <c r="A1" s="22"/>
    </row>
    <row r="2" spans="1:3" ht="18.75">
      <c r="A2" s="45" t="s">
        <v>370</v>
      </c>
    </row>
    <row r="3" spans="1:3">
      <c r="A3" s="21" t="s">
        <v>160</v>
      </c>
    </row>
    <row r="5" spans="1:3">
      <c r="A5" s="82" t="s">
        <v>371</v>
      </c>
      <c r="B5" s="83">
        <v>2024</v>
      </c>
      <c r="C5" s="83">
        <v>2023</v>
      </c>
    </row>
    <row r="6" spans="1:3">
      <c r="A6" s="84" t="s">
        <v>372</v>
      </c>
      <c r="B6" s="85">
        <v>152478.98000000001</v>
      </c>
      <c r="C6" s="86">
        <v>85111.78</v>
      </c>
    </row>
    <row r="7" spans="1:3">
      <c r="A7" s="84" t="s">
        <v>373</v>
      </c>
      <c r="B7" s="85">
        <v>1006382.61</v>
      </c>
      <c r="C7" s="86">
        <v>-4888984.8499999996</v>
      </c>
    </row>
    <row r="8" spans="1:3">
      <c r="A8" s="84" t="s">
        <v>374</v>
      </c>
      <c r="B8" s="85">
        <v>86986.2</v>
      </c>
      <c r="C8" s="86">
        <v>31838.65</v>
      </c>
    </row>
    <row r="9" spans="1:3">
      <c r="A9" s="84" t="s">
        <v>375</v>
      </c>
      <c r="B9" s="85">
        <v>-34127497.390000001</v>
      </c>
      <c r="C9" s="86">
        <v>21056094.600000001</v>
      </c>
    </row>
    <row r="10" spans="1:3">
      <c r="A10" s="84" t="s">
        <v>376</v>
      </c>
      <c r="B10" s="85">
        <v>40720284.219999999</v>
      </c>
      <c r="C10" s="86">
        <v>3084923.77</v>
      </c>
    </row>
    <row r="11" spans="1:3">
      <c r="A11" s="84" t="s">
        <v>377</v>
      </c>
      <c r="B11" s="85">
        <v>-428829.74</v>
      </c>
      <c r="C11" s="86">
        <v>6170.25</v>
      </c>
    </row>
    <row r="12" spans="1:3">
      <c r="A12" s="84" t="s">
        <v>378</v>
      </c>
      <c r="B12" s="85">
        <v>1091722.8799999999</v>
      </c>
      <c r="C12" s="86">
        <v>-754724.86</v>
      </c>
    </row>
    <row r="13" spans="1:3">
      <c r="A13" s="84" t="s">
        <v>379</v>
      </c>
      <c r="B13" s="85">
        <v>-4567.34</v>
      </c>
      <c r="C13" s="86">
        <v>987514.87</v>
      </c>
    </row>
    <row r="14" spans="1:3">
      <c r="A14" s="84" t="s">
        <v>380</v>
      </c>
      <c r="B14" s="85">
        <v>-155421.74000000101</v>
      </c>
      <c r="C14" s="86">
        <v>1807751.42</v>
      </c>
    </row>
    <row r="15" spans="1:3">
      <c r="A15" s="84" t="s">
        <v>381</v>
      </c>
      <c r="B15" s="85">
        <v>-13549.4</v>
      </c>
      <c r="C15" s="86">
        <v>14999</v>
      </c>
    </row>
    <row r="16" spans="1:3">
      <c r="A16" s="82" t="s">
        <v>382</v>
      </c>
      <c r="B16" s="87">
        <v>8327989.2800000003</v>
      </c>
      <c r="C16" s="88">
        <v>21430694.629999999</v>
      </c>
    </row>
    <row r="17" spans="1:3" ht="29.25" customHeight="1">
      <c r="A17" s="9" t="s">
        <v>383</v>
      </c>
      <c r="B17" s="9"/>
      <c r="C17" s="9"/>
    </row>
    <row r="18" spans="1:3">
      <c r="A18" s="89"/>
      <c r="B18" s="90"/>
    </row>
  </sheetData>
  <mergeCells count="1">
    <mergeCell ref="A17:C17"/>
  </mergeCells>
  <pageMargins left="0.78749999999999998" right="0.78749999999999998" top="1.05277777777778" bottom="1.05277777777778" header="0.78749999999999998" footer="0.78749999999999998"/>
  <pageSetup paperSize="9" orientation="portrait" horizontalDpi="300" verticalDpi="300"/>
  <headerFooter>
    <oddHeader>&amp;C&amp;"Times New Roman,Normal"&amp;12&amp;A</oddHeader>
    <oddFooter>&amp;C&amp;"Times New Roman,Normal"&amp;12Página &amp;P</oddFooter>
  </headerFooter>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00B050"/>
  </sheetPr>
  <dimension ref="A1:K151"/>
  <sheetViews>
    <sheetView zoomScale="90" zoomScaleNormal="90" workbookViewId="0">
      <selection activeCell="I5" sqref="I5"/>
    </sheetView>
  </sheetViews>
  <sheetFormatPr baseColWidth="10" defaultColWidth="11.42578125" defaultRowHeight="15"/>
  <cols>
    <col min="1" max="1" width="15.7109375" style="507" customWidth="1"/>
    <col min="2" max="11" width="12.7109375" style="507" customWidth="1"/>
    <col min="12" max="16384" width="11.42578125" style="507"/>
  </cols>
  <sheetData>
    <row r="1" spans="1:9" s="20" customFormat="1" ht="61.35" customHeight="1"/>
    <row r="2" spans="1:9" ht="15.75">
      <c r="A2" s="512" t="s">
        <v>100</v>
      </c>
      <c r="B2" s="509"/>
      <c r="C2" s="509"/>
      <c r="D2" s="509"/>
      <c r="E2" s="509"/>
      <c r="F2" s="509"/>
      <c r="G2" s="509"/>
      <c r="H2" s="509"/>
      <c r="I2" s="509"/>
    </row>
    <row r="3" spans="1:9">
      <c r="A3" s="509"/>
      <c r="B3" s="509"/>
      <c r="C3" s="509"/>
      <c r="D3" s="509"/>
      <c r="E3" s="509"/>
      <c r="F3" s="509"/>
      <c r="G3" s="509"/>
      <c r="H3" s="509"/>
      <c r="I3" s="509"/>
    </row>
    <row r="4" spans="1:9" ht="15" customHeight="1">
      <c r="A4" s="900"/>
      <c r="B4" s="900"/>
      <c r="C4" s="900" t="s">
        <v>2517</v>
      </c>
      <c r="D4" s="900"/>
      <c r="E4" s="900" t="s">
        <v>2518</v>
      </c>
      <c r="F4" s="900"/>
      <c r="G4" s="900" t="s">
        <v>520</v>
      </c>
      <c r="H4" s="900"/>
      <c r="I4" s="509"/>
    </row>
    <row r="5" spans="1:9" ht="24">
      <c r="A5" s="900"/>
      <c r="B5" s="900"/>
      <c r="C5" s="516" t="s">
        <v>2656</v>
      </c>
      <c r="D5" s="516" t="s">
        <v>2893</v>
      </c>
      <c r="E5" s="516" t="s">
        <v>2656</v>
      </c>
      <c r="F5" s="516" t="s">
        <v>2893</v>
      </c>
      <c r="G5" s="516" t="s">
        <v>2906</v>
      </c>
      <c r="H5" s="516" t="s">
        <v>2907</v>
      </c>
      <c r="I5" s="509"/>
    </row>
    <row r="6" spans="1:9" ht="15" customHeight="1">
      <c r="A6" s="897" t="s">
        <v>2665</v>
      </c>
      <c r="B6" s="519" t="s">
        <v>2908</v>
      </c>
      <c r="C6" s="531">
        <v>20837</v>
      </c>
      <c r="D6" s="531">
        <v>416814</v>
      </c>
      <c r="E6" s="531">
        <v>5904</v>
      </c>
      <c r="F6" s="531">
        <v>147566</v>
      </c>
      <c r="G6" s="622">
        <f>C6+E6</f>
        <v>26741</v>
      </c>
      <c r="H6" s="622">
        <f>D6+F6</f>
        <v>564380</v>
      </c>
    </row>
    <row r="7" spans="1:9">
      <c r="A7" s="897"/>
      <c r="B7" s="519" t="s">
        <v>2909</v>
      </c>
      <c r="C7" s="531">
        <v>2984</v>
      </c>
      <c r="D7" s="531">
        <v>11382</v>
      </c>
      <c r="E7" s="531">
        <v>250</v>
      </c>
      <c r="F7" s="531">
        <v>1018</v>
      </c>
      <c r="G7" s="622">
        <f>C7+E7</f>
        <v>3234</v>
      </c>
      <c r="H7" s="622">
        <f>D7+F7</f>
        <v>12400</v>
      </c>
    </row>
    <row r="8" spans="1:9">
      <c r="A8" s="897"/>
      <c r="B8" s="621" t="s">
        <v>452</v>
      </c>
      <c r="C8" s="623">
        <f t="shared" ref="C8:H8" si="0">SUM(C6:C7)</f>
        <v>23821</v>
      </c>
      <c r="D8" s="623">
        <f t="shared" si="0"/>
        <v>428196</v>
      </c>
      <c r="E8" s="623">
        <f t="shared" si="0"/>
        <v>6154</v>
      </c>
      <c r="F8" s="623">
        <f t="shared" si="0"/>
        <v>148584</v>
      </c>
      <c r="G8" s="623">
        <f t="shared" si="0"/>
        <v>29975</v>
      </c>
      <c r="H8" s="623">
        <f t="shared" si="0"/>
        <v>576780</v>
      </c>
    </row>
    <row r="9" spans="1:9" ht="15" customHeight="1">
      <c r="A9" s="897" t="s">
        <v>2666</v>
      </c>
      <c r="B9" s="519" t="s">
        <v>2908</v>
      </c>
      <c r="C9" s="531">
        <v>5970</v>
      </c>
      <c r="D9" s="531">
        <v>111930</v>
      </c>
      <c r="E9" s="531">
        <v>1451</v>
      </c>
      <c r="F9" s="531">
        <v>39268</v>
      </c>
      <c r="G9" s="622">
        <f>C9+E9</f>
        <v>7421</v>
      </c>
      <c r="H9" s="622">
        <v>151197</v>
      </c>
    </row>
    <row r="10" spans="1:9">
      <c r="A10" s="897"/>
      <c r="B10" s="519" t="s">
        <v>2909</v>
      </c>
      <c r="C10" s="531">
        <v>21735</v>
      </c>
      <c r="D10" s="531">
        <v>83886</v>
      </c>
      <c r="E10" s="531">
        <v>522</v>
      </c>
      <c r="F10" s="531">
        <v>2235</v>
      </c>
      <c r="G10" s="622">
        <f>C10+E10</f>
        <v>22257</v>
      </c>
      <c r="H10" s="622">
        <f>D10+F10</f>
        <v>86121</v>
      </c>
    </row>
    <row r="11" spans="1:9">
      <c r="A11" s="897"/>
      <c r="B11" s="621" t="s">
        <v>452</v>
      </c>
      <c r="C11" s="623">
        <f>SUM(C9:C10)</f>
        <v>27705</v>
      </c>
      <c r="D11" s="623">
        <f>SUM(D9:D10)</f>
        <v>195816</v>
      </c>
      <c r="E11" s="623">
        <f>SUM(E9:E10)</f>
        <v>1973</v>
      </c>
      <c r="F11" s="624">
        <v>41502</v>
      </c>
      <c r="G11" s="623">
        <f>SUM(G9:G10)</f>
        <v>29678</v>
      </c>
      <c r="H11" s="623">
        <f>SUM(H9:H10)</f>
        <v>237318</v>
      </c>
    </row>
    <row r="12" spans="1:9">
      <c r="A12" s="526" t="s">
        <v>452</v>
      </c>
      <c r="B12" s="537"/>
      <c r="C12" s="536">
        <f t="shared" ref="C12:H12" si="1">C8+C11</f>
        <v>51526</v>
      </c>
      <c r="D12" s="536">
        <f t="shared" si="1"/>
        <v>624012</v>
      </c>
      <c r="E12" s="536">
        <f t="shared" si="1"/>
        <v>8127</v>
      </c>
      <c r="F12" s="536">
        <f t="shared" si="1"/>
        <v>190086</v>
      </c>
      <c r="G12" s="536">
        <f t="shared" si="1"/>
        <v>59653</v>
      </c>
      <c r="H12" s="536">
        <f t="shared" si="1"/>
        <v>814098</v>
      </c>
    </row>
    <row r="13" spans="1:9">
      <c r="A13" s="534"/>
      <c r="B13" s="517"/>
      <c r="C13" s="517"/>
    </row>
    <row r="14" spans="1:9">
      <c r="A14" s="534"/>
      <c r="B14" s="517"/>
      <c r="C14" s="517"/>
    </row>
    <row r="15" spans="1:9">
      <c r="A15" s="534"/>
      <c r="B15" s="517"/>
      <c r="C15" s="517"/>
    </row>
    <row r="16" spans="1:9">
      <c r="A16" s="534"/>
      <c r="B16" s="517"/>
      <c r="C16" s="517"/>
    </row>
    <row r="17" spans="1:11">
      <c r="A17" s="534"/>
      <c r="B17" s="517"/>
      <c r="C17" s="517"/>
    </row>
    <row r="18" spans="1:11">
      <c r="A18" s="534"/>
      <c r="B18" s="517"/>
      <c r="C18" s="517"/>
    </row>
    <row r="19" spans="1:11">
      <c r="A19" s="509"/>
      <c r="B19" s="509"/>
      <c r="C19" s="534"/>
      <c r="D19" s="544"/>
      <c r="E19" s="534"/>
      <c r="F19" s="544"/>
      <c r="G19" s="534"/>
      <c r="H19" s="544"/>
      <c r="I19" s="534"/>
      <c r="J19" s="517"/>
      <c r="K19" s="517"/>
    </row>
    <row r="20" spans="1:11">
      <c r="A20" s="509"/>
      <c r="B20" s="509"/>
      <c r="C20" s="534"/>
      <c r="D20" s="544"/>
      <c r="E20" s="534"/>
      <c r="F20" s="544"/>
      <c r="G20" s="534"/>
      <c r="H20" s="544"/>
      <c r="I20" s="534"/>
      <c r="J20" s="517"/>
      <c r="K20" s="517"/>
    </row>
    <row r="21" spans="1:11">
      <c r="A21" s="509"/>
      <c r="B21" s="509"/>
      <c r="C21" s="534"/>
      <c r="D21" s="544"/>
      <c r="E21" s="534"/>
      <c r="F21" s="544"/>
      <c r="G21" s="534"/>
      <c r="H21" s="544"/>
      <c r="I21" s="534"/>
      <c r="J21" s="517"/>
      <c r="K21" s="517"/>
    </row>
    <row r="22" spans="1:11">
      <c r="C22" s="517"/>
      <c r="D22" s="518"/>
      <c r="E22" s="517"/>
      <c r="F22" s="518"/>
      <c r="G22" s="517"/>
      <c r="H22" s="518"/>
      <c r="I22" s="517"/>
      <c r="J22" s="517"/>
      <c r="K22" s="517"/>
    </row>
    <row r="23" spans="1:11">
      <c r="C23" s="517"/>
      <c r="D23" s="518"/>
      <c r="E23" s="517"/>
      <c r="F23" s="518"/>
      <c r="G23" s="517"/>
      <c r="H23" s="518"/>
      <c r="I23" s="517"/>
      <c r="J23" s="517"/>
      <c r="K23" s="517"/>
    </row>
    <row r="24" spans="1:11">
      <c r="C24" s="517"/>
      <c r="D24" s="518"/>
      <c r="E24" s="517"/>
      <c r="F24" s="518"/>
      <c r="G24" s="517"/>
      <c r="H24" s="518"/>
      <c r="I24" s="517"/>
      <c r="J24" s="517"/>
      <c r="K24" s="517"/>
    </row>
    <row r="25" spans="1:11">
      <c r="C25" s="517"/>
      <c r="D25" s="518"/>
      <c r="E25" s="517"/>
      <c r="F25" s="518"/>
      <c r="G25" s="517"/>
      <c r="H25" s="518"/>
      <c r="I25" s="517"/>
      <c r="J25" s="517"/>
      <c r="K25" s="517"/>
    </row>
    <row r="26" spans="1:11">
      <c r="C26" s="517"/>
      <c r="D26" s="518"/>
      <c r="E26" s="517"/>
      <c r="F26" s="518"/>
      <c r="G26" s="517"/>
      <c r="H26" s="518"/>
      <c r="I26" s="517"/>
      <c r="J26" s="517"/>
      <c r="K26" s="517"/>
    </row>
    <row r="27" spans="1:11">
      <c r="C27" s="517"/>
      <c r="D27" s="518"/>
      <c r="E27" s="517"/>
      <c r="F27" s="518"/>
      <c r="G27" s="517"/>
      <c r="H27" s="518"/>
      <c r="I27" s="517"/>
      <c r="J27" s="517"/>
      <c r="K27" s="517"/>
    </row>
    <row r="28" spans="1:11">
      <c r="C28" s="517"/>
      <c r="D28" s="518"/>
      <c r="E28" s="517"/>
      <c r="F28" s="518"/>
      <c r="G28" s="517"/>
      <c r="H28" s="518"/>
      <c r="I28" s="517"/>
      <c r="J28" s="517"/>
      <c r="K28" s="517"/>
    </row>
    <row r="29" spans="1:11">
      <c r="C29" s="517"/>
      <c r="D29" s="518"/>
      <c r="E29" s="517"/>
      <c r="F29" s="518"/>
      <c r="G29" s="517"/>
      <c r="H29" s="518"/>
      <c r="I29" s="517"/>
      <c r="J29" s="517"/>
      <c r="K29" s="517"/>
    </row>
    <row r="30" spans="1:11">
      <c r="C30" s="517"/>
      <c r="D30" s="518"/>
      <c r="E30" s="517"/>
      <c r="F30" s="518"/>
      <c r="G30" s="517"/>
      <c r="H30" s="518"/>
      <c r="I30" s="517"/>
      <c r="J30" s="517"/>
      <c r="K30" s="517"/>
    </row>
    <row r="31" spans="1:11">
      <c r="C31" s="517"/>
      <c r="D31" s="518"/>
      <c r="E31" s="517"/>
      <c r="F31" s="518"/>
      <c r="G31" s="517"/>
      <c r="H31" s="518"/>
      <c r="I31" s="517"/>
      <c r="J31" s="517"/>
      <c r="K31" s="517"/>
    </row>
    <row r="32" spans="1:11">
      <c r="C32" s="517"/>
      <c r="D32" s="518"/>
      <c r="E32" s="517"/>
      <c r="F32" s="518"/>
      <c r="G32" s="517"/>
      <c r="H32" s="518"/>
      <c r="I32" s="517"/>
      <c r="J32" s="517"/>
      <c r="K32" s="517"/>
    </row>
    <row r="33" spans="3:11">
      <c r="C33" s="517"/>
      <c r="D33" s="518"/>
      <c r="E33" s="517"/>
      <c r="F33" s="518"/>
      <c r="G33" s="517"/>
      <c r="H33" s="518"/>
      <c r="I33" s="517"/>
      <c r="J33" s="517"/>
      <c r="K33" s="517"/>
    </row>
    <row r="34" spans="3:11">
      <c r="C34" s="517"/>
      <c r="D34" s="518"/>
      <c r="E34" s="517"/>
      <c r="F34" s="518"/>
      <c r="G34" s="517"/>
      <c r="H34" s="518"/>
      <c r="I34" s="517"/>
      <c r="J34" s="517"/>
      <c r="K34" s="517"/>
    </row>
    <row r="35" spans="3:11">
      <c r="C35" s="517"/>
      <c r="D35" s="518"/>
      <c r="E35" s="517"/>
      <c r="F35" s="518"/>
      <c r="G35" s="517"/>
      <c r="H35" s="518"/>
      <c r="I35" s="517"/>
      <c r="J35" s="517"/>
      <c r="K35" s="517"/>
    </row>
    <row r="36" spans="3:11">
      <c r="C36" s="517"/>
      <c r="D36" s="518"/>
      <c r="E36" s="517"/>
      <c r="F36" s="518"/>
      <c r="G36" s="517"/>
      <c r="H36" s="518"/>
      <c r="I36" s="517"/>
      <c r="J36" s="517"/>
      <c r="K36" s="517"/>
    </row>
    <row r="37" spans="3:11">
      <c r="C37" s="517"/>
      <c r="D37" s="518"/>
      <c r="E37" s="517"/>
      <c r="F37" s="518"/>
      <c r="G37" s="517"/>
      <c r="H37" s="518"/>
      <c r="I37" s="517"/>
      <c r="J37" s="517"/>
      <c r="K37" s="517"/>
    </row>
    <row r="38" spans="3:11">
      <c r="C38" s="517"/>
      <c r="D38" s="518"/>
      <c r="E38" s="517"/>
      <c r="F38" s="518"/>
      <c r="G38" s="517"/>
      <c r="H38" s="518"/>
      <c r="I38" s="517"/>
      <c r="J38" s="517"/>
      <c r="K38" s="517"/>
    </row>
    <row r="39" spans="3:11">
      <c r="C39" s="517"/>
      <c r="D39" s="518"/>
      <c r="E39" s="517"/>
      <c r="F39" s="518"/>
      <c r="G39" s="517"/>
      <c r="H39" s="518"/>
      <c r="I39" s="517"/>
      <c r="J39" s="517"/>
      <c r="K39" s="517"/>
    </row>
    <row r="40" spans="3:11">
      <c r="C40" s="517"/>
      <c r="D40" s="518"/>
      <c r="E40" s="517"/>
      <c r="F40" s="518"/>
      <c r="G40" s="517"/>
      <c r="H40" s="518"/>
      <c r="I40" s="517"/>
      <c r="J40" s="517"/>
      <c r="K40" s="517"/>
    </row>
    <row r="41" spans="3:11">
      <c r="C41" s="517"/>
      <c r="D41" s="518"/>
      <c r="E41" s="517"/>
      <c r="F41" s="518"/>
      <c r="G41" s="517"/>
      <c r="H41" s="518"/>
      <c r="I41" s="517"/>
      <c r="J41" s="517"/>
      <c r="K41" s="517"/>
    </row>
    <row r="42" spans="3:11">
      <c r="C42" s="517"/>
      <c r="D42" s="518"/>
      <c r="E42" s="517"/>
      <c r="F42" s="518"/>
      <c r="G42" s="517"/>
      <c r="H42" s="518"/>
      <c r="I42" s="517"/>
      <c r="J42" s="517"/>
      <c r="K42" s="517"/>
    </row>
    <row r="43" spans="3:11">
      <c r="C43" s="517"/>
      <c r="D43" s="518"/>
      <c r="E43" s="517"/>
      <c r="F43" s="518"/>
      <c r="G43" s="517"/>
      <c r="H43" s="518"/>
      <c r="I43" s="517"/>
      <c r="J43" s="517"/>
      <c r="K43" s="517"/>
    </row>
    <row r="44" spans="3:11">
      <c r="C44" s="517"/>
      <c r="D44" s="518"/>
      <c r="E44" s="517"/>
      <c r="F44" s="518"/>
      <c r="G44" s="517"/>
      <c r="H44" s="518"/>
      <c r="I44" s="517"/>
      <c r="J44" s="517"/>
      <c r="K44" s="517"/>
    </row>
    <row r="45" spans="3:11">
      <c r="C45" s="517"/>
      <c r="D45" s="518"/>
      <c r="E45" s="517"/>
      <c r="F45" s="518"/>
      <c r="G45" s="517"/>
      <c r="H45" s="518"/>
      <c r="I45" s="517"/>
      <c r="J45" s="517"/>
      <c r="K45" s="517"/>
    </row>
    <row r="46" spans="3:11">
      <c r="C46" s="517"/>
      <c r="D46" s="518"/>
      <c r="E46" s="517"/>
      <c r="F46" s="518"/>
      <c r="G46" s="517"/>
      <c r="H46" s="518"/>
      <c r="I46" s="517"/>
      <c r="J46" s="517"/>
      <c r="K46" s="517"/>
    </row>
    <row r="47" spans="3:11">
      <c r="C47" s="517"/>
      <c r="D47" s="518"/>
      <c r="E47" s="517"/>
      <c r="F47" s="518"/>
      <c r="G47" s="517"/>
      <c r="H47" s="518"/>
      <c r="I47" s="517"/>
      <c r="J47" s="517"/>
      <c r="K47" s="517"/>
    </row>
    <row r="48" spans="3:11">
      <c r="C48" s="517"/>
      <c r="D48" s="518"/>
      <c r="E48" s="517"/>
      <c r="F48" s="518"/>
      <c r="G48" s="517"/>
      <c r="H48" s="518"/>
      <c r="I48" s="517"/>
      <c r="J48" s="517"/>
      <c r="K48" s="517"/>
    </row>
    <row r="49" spans="3:11">
      <c r="C49" s="517"/>
      <c r="D49" s="518"/>
      <c r="E49" s="517"/>
      <c r="F49" s="518"/>
      <c r="G49" s="517"/>
      <c r="H49" s="518"/>
      <c r="I49" s="517"/>
      <c r="J49" s="517"/>
      <c r="K49" s="517"/>
    </row>
    <row r="50" spans="3:11">
      <c r="C50" s="517"/>
      <c r="D50" s="518"/>
      <c r="E50" s="517"/>
      <c r="F50" s="518"/>
      <c r="G50" s="517"/>
      <c r="H50" s="518"/>
      <c r="I50" s="517"/>
      <c r="J50" s="517"/>
      <c r="K50" s="517"/>
    </row>
    <row r="51" spans="3:11">
      <c r="C51" s="517"/>
      <c r="D51" s="518"/>
      <c r="E51" s="517"/>
      <c r="F51" s="518"/>
      <c r="G51" s="517"/>
      <c r="H51" s="518"/>
      <c r="I51" s="517"/>
      <c r="J51" s="517"/>
      <c r="K51" s="517"/>
    </row>
    <row r="52" spans="3:11">
      <c r="C52" s="517"/>
      <c r="D52" s="518"/>
      <c r="E52" s="517"/>
      <c r="F52" s="518"/>
      <c r="G52" s="517"/>
      <c r="H52" s="518"/>
      <c r="I52" s="517"/>
      <c r="J52" s="517"/>
      <c r="K52" s="517"/>
    </row>
    <row r="53" spans="3:11">
      <c r="C53" s="517"/>
      <c r="D53" s="518"/>
      <c r="E53" s="517"/>
      <c r="F53" s="518"/>
      <c r="G53" s="517"/>
      <c r="H53" s="518"/>
      <c r="I53" s="517"/>
      <c r="J53" s="517"/>
      <c r="K53" s="517"/>
    </row>
    <row r="54" spans="3:11">
      <c r="C54" s="517"/>
      <c r="D54" s="518"/>
      <c r="E54" s="517"/>
      <c r="F54" s="518"/>
      <c r="G54" s="517"/>
      <c r="H54" s="518"/>
      <c r="I54" s="517"/>
      <c r="J54" s="517"/>
      <c r="K54" s="517"/>
    </row>
    <row r="55" spans="3:11">
      <c r="C55" s="517"/>
      <c r="D55" s="518"/>
      <c r="E55" s="517"/>
      <c r="F55" s="518"/>
      <c r="G55" s="517"/>
      <c r="H55" s="518"/>
      <c r="I55" s="517"/>
      <c r="J55" s="517"/>
      <c r="K55" s="517"/>
    </row>
    <row r="56" spans="3:11">
      <c r="C56" s="517"/>
      <c r="D56" s="518"/>
      <c r="E56" s="517"/>
      <c r="F56" s="518"/>
      <c r="G56" s="517"/>
      <c r="H56" s="518"/>
      <c r="I56" s="517"/>
      <c r="J56" s="517"/>
      <c r="K56" s="517"/>
    </row>
    <row r="57" spans="3:11">
      <c r="C57" s="517"/>
      <c r="D57" s="518"/>
      <c r="E57" s="517"/>
      <c r="F57" s="518"/>
      <c r="G57" s="517"/>
      <c r="H57" s="518"/>
      <c r="I57" s="517"/>
      <c r="J57" s="517"/>
      <c r="K57" s="517"/>
    </row>
    <row r="58" spans="3:11">
      <c r="C58" s="517"/>
      <c r="D58" s="518"/>
      <c r="E58" s="517"/>
      <c r="F58" s="518"/>
      <c r="G58" s="517"/>
      <c r="H58" s="518"/>
      <c r="I58" s="517"/>
      <c r="J58" s="517"/>
      <c r="K58" s="517"/>
    </row>
    <row r="59" spans="3:11">
      <c r="C59" s="517"/>
      <c r="D59" s="518"/>
      <c r="E59" s="517"/>
      <c r="F59" s="518"/>
      <c r="G59" s="517"/>
      <c r="H59" s="518"/>
      <c r="I59" s="517"/>
      <c r="J59" s="517"/>
      <c r="K59" s="517"/>
    </row>
    <row r="60" spans="3:11">
      <c r="C60" s="517"/>
      <c r="D60" s="518"/>
      <c r="E60" s="517"/>
      <c r="F60" s="518"/>
      <c r="G60" s="517"/>
      <c r="H60" s="518"/>
      <c r="I60" s="517"/>
      <c r="J60" s="517"/>
      <c r="K60" s="517"/>
    </row>
    <row r="61" spans="3:11">
      <c r="C61" s="517"/>
      <c r="D61" s="518"/>
      <c r="E61" s="517"/>
      <c r="F61" s="518"/>
      <c r="G61" s="517"/>
      <c r="H61" s="518"/>
      <c r="I61" s="517"/>
      <c r="J61" s="517"/>
      <c r="K61" s="517"/>
    </row>
    <row r="62" spans="3:11">
      <c r="C62" s="517"/>
      <c r="D62" s="518"/>
      <c r="E62" s="517"/>
      <c r="F62" s="518"/>
      <c r="G62" s="517"/>
      <c r="H62" s="518"/>
      <c r="I62" s="517"/>
      <c r="J62" s="517"/>
      <c r="K62" s="517"/>
    </row>
    <row r="63" spans="3:11">
      <c r="C63" s="517"/>
      <c r="D63" s="518"/>
      <c r="E63" s="517"/>
      <c r="F63" s="518"/>
      <c r="G63" s="517"/>
      <c r="H63" s="518"/>
      <c r="I63" s="517"/>
      <c r="J63" s="517"/>
      <c r="K63" s="517"/>
    </row>
    <row r="64" spans="3:11">
      <c r="C64" s="517"/>
      <c r="D64" s="518"/>
      <c r="E64" s="517"/>
      <c r="F64" s="518"/>
      <c r="G64" s="517"/>
      <c r="H64" s="518"/>
      <c r="I64" s="517"/>
      <c r="J64" s="517"/>
      <c r="K64" s="517"/>
    </row>
    <row r="65" spans="3:11">
      <c r="C65" s="517"/>
      <c r="D65" s="518"/>
      <c r="E65" s="517"/>
      <c r="F65" s="518"/>
      <c r="G65" s="517"/>
      <c r="H65" s="518"/>
      <c r="I65" s="517"/>
      <c r="J65" s="517"/>
      <c r="K65" s="517"/>
    </row>
    <row r="66" spans="3:11">
      <c r="C66" s="517"/>
      <c r="D66" s="518"/>
      <c r="E66" s="517"/>
      <c r="F66" s="518"/>
      <c r="G66" s="517"/>
      <c r="H66" s="518"/>
      <c r="I66" s="517"/>
      <c r="J66" s="517"/>
      <c r="K66" s="517"/>
    </row>
    <row r="67" spans="3:11">
      <c r="C67" s="517"/>
      <c r="D67" s="518"/>
      <c r="E67" s="517"/>
      <c r="F67" s="518"/>
      <c r="G67" s="517"/>
      <c r="H67" s="518"/>
      <c r="I67" s="517"/>
      <c r="J67" s="517"/>
      <c r="K67" s="517"/>
    </row>
    <row r="68" spans="3:11">
      <c r="C68" s="517"/>
      <c r="D68" s="518"/>
      <c r="E68" s="517"/>
      <c r="F68" s="518"/>
      <c r="G68" s="517"/>
      <c r="H68" s="518"/>
      <c r="I68" s="517"/>
      <c r="J68" s="517"/>
      <c r="K68" s="517"/>
    </row>
    <row r="69" spans="3:11">
      <c r="C69" s="517"/>
      <c r="D69" s="518"/>
      <c r="E69" s="517"/>
      <c r="F69" s="518"/>
      <c r="G69" s="517"/>
      <c r="H69" s="518"/>
      <c r="I69" s="517"/>
      <c r="J69" s="517"/>
      <c r="K69" s="517"/>
    </row>
    <row r="70" spans="3:11">
      <c r="C70" s="517"/>
      <c r="D70" s="518"/>
      <c r="E70" s="517"/>
      <c r="F70" s="518"/>
      <c r="G70" s="517"/>
      <c r="H70" s="518"/>
      <c r="I70" s="517"/>
      <c r="J70" s="517"/>
      <c r="K70" s="517"/>
    </row>
    <row r="71" spans="3:11">
      <c r="C71" s="517"/>
      <c r="D71" s="518"/>
      <c r="E71" s="517"/>
      <c r="F71" s="518"/>
      <c r="G71" s="517"/>
      <c r="H71" s="518"/>
      <c r="I71" s="517"/>
      <c r="J71" s="517"/>
      <c r="K71" s="517"/>
    </row>
    <row r="72" spans="3:11">
      <c r="C72" s="517"/>
      <c r="D72" s="518"/>
      <c r="E72" s="517"/>
      <c r="F72" s="518"/>
      <c r="G72" s="517"/>
      <c r="H72" s="518"/>
      <c r="I72" s="517"/>
      <c r="J72" s="517"/>
      <c r="K72" s="517"/>
    </row>
    <row r="73" spans="3:11">
      <c r="C73" s="517"/>
      <c r="D73" s="518"/>
      <c r="E73" s="517"/>
      <c r="F73" s="518"/>
      <c r="G73" s="517"/>
      <c r="H73" s="518"/>
      <c r="I73" s="517"/>
      <c r="J73" s="517"/>
      <c r="K73" s="517"/>
    </row>
    <row r="74" spans="3:11">
      <c r="C74" s="517"/>
      <c r="D74" s="518"/>
      <c r="E74" s="517"/>
      <c r="F74" s="518"/>
      <c r="G74" s="517"/>
      <c r="H74" s="518"/>
      <c r="I74" s="517"/>
      <c r="J74" s="517"/>
      <c r="K74" s="517"/>
    </row>
    <row r="75" spans="3:11">
      <c r="C75" s="517"/>
      <c r="D75" s="518"/>
      <c r="E75" s="517"/>
      <c r="F75" s="518"/>
      <c r="G75" s="517"/>
      <c r="H75" s="518"/>
      <c r="I75" s="517"/>
      <c r="J75" s="517"/>
      <c r="K75" s="517"/>
    </row>
    <row r="76" spans="3:11">
      <c r="C76" s="517"/>
      <c r="D76" s="518"/>
      <c r="E76" s="517"/>
      <c r="F76" s="518"/>
      <c r="G76" s="517"/>
      <c r="H76" s="518"/>
      <c r="I76" s="517"/>
      <c r="J76" s="517"/>
      <c r="K76" s="517"/>
    </row>
    <row r="77" spans="3:11">
      <c r="C77" s="517"/>
      <c r="D77" s="518"/>
      <c r="E77" s="517"/>
      <c r="F77" s="518"/>
      <c r="G77" s="517"/>
      <c r="H77" s="518"/>
      <c r="I77" s="517"/>
      <c r="J77" s="517"/>
      <c r="K77" s="517"/>
    </row>
    <row r="78" spans="3:11">
      <c r="C78" s="517"/>
      <c r="D78" s="518"/>
      <c r="E78" s="517"/>
      <c r="F78" s="518"/>
      <c r="G78" s="517"/>
      <c r="H78" s="518"/>
      <c r="I78" s="517"/>
      <c r="J78" s="517"/>
      <c r="K78" s="517"/>
    </row>
    <row r="79" spans="3:11">
      <c r="C79" s="517"/>
      <c r="D79" s="518"/>
      <c r="E79" s="517"/>
      <c r="F79" s="518"/>
      <c r="G79" s="517"/>
      <c r="H79" s="518"/>
      <c r="I79" s="517"/>
      <c r="J79" s="517"/>
      <c r="K79" s="517"/>
    </row>
    <row r="80" spans="3:11">
      <c r="C80" s="517"/>
      <c r="D80" s="518"/>
      <c r="E80" s="517"/>
      <c r="F80" s="518"/>
      <c r="G80" s="517"/>
      <c r="H80" s="518"/>
      <c r="I80" s="517"/>
      <c r="J80" s="517"/>
      <c r="K80" s="517"/>
    </row>
    <row r="81" spans="3:11">
      <c r="C81" s="517"/>
      <c r="D81" s="518"/>
      <c r="E81" s="517"/>
      <c r="F81" s="518"/>
      <c r="G81" s="517"/>
      <c r="H81" s="518"/>
      <c r="I81" s="517"/>
      <c r="J81" s="517"/>
      <c r="K81" s="517"/>
    </row>
    <row r="82" spans="3:11">
      <c r="C82" s="517"/>
      <c r="D82" s="518"/>
      <c r="E82" s="517"/>
      <c r="F82" s="518"/>
      <c r="G82" s="517"/>
      <c r="H82" s="518"/>
      <c r="I82" s="517"/>
      <c r="J82" s="517"/>
      <c r="K82" s="517"/>
    </row>
    <row r="83" spans="3:11">
      <c r="C83" s="517"/>
      <c r="D83" s="518"/>
      <c r="E83" s="517"/>
      <c r="F83" s="518"/>
      <c r="G83" s="517"/>
      <c r="H83" s="518"/>
      <c r="I83" s="517"/>
      <c r="J83" s="517"/>
      <c r="K83" s="517"/>
    </row>
    <row r="84" spans="3:11">
      <c r="C84" s="517"/>
      <c r="D84" s="518"/>
      <c r="E84" s="517"/>
      <c r="F84" s="518"/>
      <c r="G84" s="517"/>
      <c r="H84" s="518"/>
      <c r="I84" s="517"/>
      <c r="J84" s="517"/>
      <c r="K84" s="517"/>
    </row>
    <row r="85" spans="3:11">
      <c r="C85" s="517"/>
      <c r="D85" s="518"/>
      <c r="E85" s="517"/>
      <c r="F85" s="518"/>
      <c r="G85" s="517"/>
      <c r="H85" s="518"/>
      <c r="I85" s="517"/>
      <c r="J85" s="517"/>
      <c r="K85" s="517"/>
    </row>
    <row r="86" spans="3:11">
      <c r="C86" s="517"/>
      <c r="D86" s="518"/>
      <c r="E86" s="517"/>
      <c r="F86" s="518"/>
      <c r="G86" s="517"/>
      <c r="H86" s="518"/>
      <c r="I86" s="517"/>
      <c r="J86" s="517"/>
      <c r="K86" s="517"/>
    </row>
    <row r="87" spans="3:11">
      <c r="C87" s="517"/>
      <c r="D87" s="518"/>
      <c r="E87" s="517"/>
      <c r="F87" s="518"/>
      <c r="G87" s="517"/>
      <c r="H87" s="518"/>
      <c r="I87" s="517"/>
      <c r="J87" s="517"/>
      <c r="K87" s="517"/>
    </row>
    <row r="88" spans="3:11">
      <c r="C88" s="517"/>
      <c r="D88" s="518"/>
      <c r="E88" s="517"/>
      <c r="F88" s="518"/>
      <c r="G88" s="517"/>
      <c r="H88" s="518"/>
      <c r="I88" s="517"/>
      <c r="J88" s="517"/>
      <c r="K88" s="517"/>
    </row>
    <row r="89" spans="3:11">
      <c r="C89" s="517"/>
      <c r="D89" s="518"/>
      <c r="E89" s="517"/>
      <c r="F89" s="518"/>
      <c r="G89" s="517"/>
      <c r="H89" s="518"/>
      <c r="I89" s="517"/>
      <c r="J89" s="517"/>
      <c r="K89" s="517"/>
    </row>
    <row r="90" spans="3:11">
      <c r="C90" s="517"/>
      <c r="D90" s="518"/>
      <c r="E90" s="517"/>
      <c r="F90" s="518"/>
      <c r="G90" s="517"/>
      <c r="H90" s="518"/>
      <c r="I90" s="517"/>
      <c r="J90" s="517"/>
      <c r="K90" s="517"/>
    </row>
    <row r="91" spans="3:11">
      <c r="C91" s="517"/>
      <c r="D91" s="518"/>
      <c r="E91" s="517"/>
      <c r="F91" s="518"/>
      <c r="G91" s="517"/>
      <c r="H91" s="518"/>
      <c r="I91" s="517"/>
      <c r="J91" s="517"/>
      <c r="K91" s="517"/>
    </row>
    <row r="92" spans="3:11">
      <c r="C92" s="517"/>
      <c r="D92" s="518"/>
      <c r="E92" s="517"/>
      <c r="F92" s="518"/>
      <c r="G92" s="517"/>
      <c r="H92" s="518"/>
      <c r="I92" s="517"/>
      <c r="J92" s="517"/>
      <c r="K92" s="517"/>
    </row>
    <row r="93" spans="3:11">
      <c r="C93" s="517"/>
      <c r="D93" s="518"/>
      <c r="E93" s="517"/>
      <c r="F93" s="518"/>
      <c r="G93" s="517"/>
      <c r="H93" s="518"/>
      <c r="I93" s="517"/>
      <c r="J93" s="517"/>
      <c r="K93" s="517"/>
    </row>
    <row r="94" spans="3:11">
      <c r="C94" s="517"/>
      <c r="D94" s="518"/>
      <c r="E94" s="517"/>
      <c r="F94" s="518"/>
      <c r="G94" s="517"/>
      <c r="H94" s="518"/>
      <c r="I94" s="517"/>
      <c r="J94" s="517"/>
      <c r="K94" s="517"/>
    </row>
    <row r="95" spans="3:11">
      <c r="C95" s="517"/>
      <c r="D95" s="518"/>
      <c r="E95" s="517"/>
      <c r="F95" s="518"/>
      <c r="G95" s="517"/>
      <c r="H95" s="518"/>
      <c r="I95" s="517"/>
      <c r="J95" s="517"/>
      <c r="K95" s="517"/>
    </row>
    <row r="96" spans="3:11">
      <c r="C96" s="517"/>
      <c r="D96" s="518"/>
      <c r="E96" s="517"/>
      <c r="F96" s="518"/>
      <c r="G96" s="517"/>
      <c r="H96" s="518"/>
      <c r="I96" s="517"/>
      <c r="J96" s="517"/>
      <c r="K96" s="517"/>
    </row>
    <row r="97" spans="3:11">
      <c r="C97" s="517"/>
      <c r="D97" s="518"/>
      <c r="E97" s="517"/>
      <c r="F97" s="518"/>
      <c r="G97" s="517"/>
      <c r="H97" s="518"/>
      <c r="I97" s="517"/>
      <c r="J97" s="517"/>
      <c r="K97" s="517"/>
    </row>
    <row r="98" spans="3:11">
      <c r="C98" s="517"/>
      <c r="D98" s="518"/>
      <c r="E98" s="517"/>
      <c r="F98" s="518"/>
      <c r="G98" s="517"/>
      <c r="H98" s="518"/>
      <c r="I98" s="517"/>
      <c r="J98" s="517"/>
      <c r="K98" s="517"/>
    </row>
    <row r="99" spans="3:11">
      <c r="C99" s="517"/>
      <c r="D99" s="518"/>
      <c r="E99" s="517"/>
      <c r="F99" s="518"/>
      <c r="G99" s="517"/>
      <c r="H99" s="518"/>
      <c r="I99" s="517"/>
      <c r="J99" s="517"/>
      <c r="K99" s="517"/>
    </row>
    <row r="100" spans="3:11">
      <c r="C100" s="517"/>
      <c r="D100" s="518"/>
      <c r="E100" s="517"/>
      <c r="F100" s="518"/>
      <c r="G100" s="517"/>
      <c r="H100" s="518"/>
      <c r="I100" s="517"/>
      <c r="J100" s="517"/>
      <c r="K100" s="517"/>
    </row>
    <row r="101" spans="3:11">
      <c r="C101" s="517"/>
      <c r="D101" s="518"/>
      <c r="E101" s="517"/>
      <c r="F101" s="518"/>
      <c r="G101" s="517"/>
      <c r="H101" s="518"/>
      <c r="I101" s="517"/>
      <c r="J101" s="517"/>
      <c r="K101" s="517"/>
    </row>
    <row r="102" spans="3:11">
      <c r="C102" s="517"/>
      <c r="D102" s="518"/>
      <c r="E102" s="517"/>
      <c r="F102" s="518"/>
      <c r="G102" s="517"/>
      <c r="H102" s="518"/>
      <c r="I102" s="517"/>
      <c r="J102" s="517"/>
      <c r="K102" s="517"/>
    </row>
    <row r="103" spans="3:11">
      <c r="C103" s="517"/>
      <c r="D103" s="518"/>
      <c r="E103" s="517"/>
      <c r="F103" s="518"/>
      <c r="G103" s="517"/>
      <c r="H103" s="518"/>
      <c r="I103" s="517"/>
      <c r="J103" s="517"/>
      <c r="K103" s="517"/>
    </row>
    <row r="104" spans="3:11">
      <c r="C104" s="517"/>
      <c r="D104" s="518"/>
      <c r="E104" s="517"/>
      <c r="F104" s="518"/>
      <c r="G104" s="517"/>
      <c r="H104" s="518"/>
      <c r="I104" s="517"/>
      <c r="J104" s="517"/>
      <c r="K104" s="517"/>
    </row>
    <row r="105" spans="3:11">
      <c r="C105" s="517"/>
      <c r="D105" s="518"/>
      <c r="E105" s="517"/>
      <c r="F105" s="518"/>
      <c r="G105" s="517"/>
      <c r="H105" s="518"/>
      <c r="I105" s="517"/>
      <c r="J105" s="517"/>
      <c r="K105" s="517"/>
    </row>
    <row r="106" spans="3:11">
      <c r="C106" s="517"/>
      <c r="D106" s="518"/>
      <c r="E106" s="517"/>
      <c r="F106" s="518"/>
      <c r="G106" s="517"/>
      <c r="H106" s="518"/>
      <c r="I106" s="517"/>
      <c r="J106" s="517"/>
      <c r="K106" s="517"/>
    </row>
    <row r="107" spans="3:11">
      <c r="C107" s="517"/>
      <c r="D107" s="518"/>
      <c r="E107" s="517"/>
      <c r="F107" s="518"/>
      <c r="G107" s="517"/>
      <c r="H107" s="518"/>
      <c r="I107" s="517"/>
      <c r="J107" s="517"/>
      <c r="K107" s="517"/>
    </row>
    <row r="108" spans="3:11">
      <c r="C108" s="517"/>
      <c r="D108" s="518"/>
      <c r="E108" s="517"/>
      <c r="F108" s="518"/>
      <c r="G108" s="517"/>
      <c r="H108" s="518"/>
      <c r="I108" s="517"/>
      <c r="J108" s="517"/>
      <c r="K108" s="517"/>
    </row>
    <row r="109" spans="3:11">
      <c r="C109" s="517"/>
      <c r="D109" s="518"/>
      <c r="E109" s="517"/>
      <c r="F109" s="518"/>
      <c r="G109" s="517"/>
      <c r="H109" s="518"/>
      <c r="I109" s="517"/>
      <c r="J109" s="517"/>
      <c r="K109" s="517"/>
    </row>
    <row r="110" spans="3:11">
      <c r="C110" s="517"/>
      <c r="D110" s="518"/>
      <c r="E110" s="517"/>
      <c r="F110" s="518"/>
      <c r="G110" s="517"/>
      <c r="H110" s="518"/>
      <c r="I110" s="517"/>
      <c r="J110" s="517"/>
      <c r="K110" s="517"/>
    </row>
    <row r="111" spans="3:11">
      <c r="C111" s="517"/>
      <c r="D111" s="518"/>
      <c r="E111" s="517"/>
      <c r="F111" s="518"/>
      <c r="G111" s="517"/>
      <c r="H111" s="518"/>
      <c r="I111" s="517"/>
      <c r="J111" s="517"/>
      <c r="K111" s="517"/>
    </row>
    <row r="112" spans="3:11">
      <c r="C112" s="517"/>
      <c r="D112" s="518"/>
      <c r="E112" s="517"/>
      <c r="F112" s="518"/>
      <c r="G112" s="517"/>
      <c r="H112" s="518"/>
      <c r="I112" s="517"/>
      <c r="J112" s="517"/>
      <c r="K112" s="517"/>
    </row>
    <row r="113" spans="3:11">
      <c r="C113" s="517"/>
      <c r="D113" s="518"/>
      <c r="E113" s="517"/>
      <c r="F113" s="518"/>
      <c r="G113" s="517"/>
      <c r="H113" s="518"/>
      <c r="I113" s="517"/>
      <c r="J113" s="517"/>
      <c r="K113" s="517"/>
    </row>
    <row r="114" spans="3:11">
      <c r="C114" s="517"/>
      <c r="D114" s="518"/>
      <c r="E114" s="517"/>
      <c r="F114" s="518"/>
      <c r="G114" s="517"/>
      <c r="H114" s="518"/>
      <c r="I114" s="517"/>
      <c r="J114" s="517"/>
      <c r="K114" s="517"/>
    </row>
    <row r="115" spans="3:11">
      <c r="C115" s="517"/>
      <c r="D115" s="518"/>
      <c r="E115" s="517"/>
      <c r="F115" s="518"/>
      <c r="G115" s="517"/>
      <c r="H115" s="518"/>
      <c r="I115" s="517"/>
      <c r="J115" s="517"/>
      <c r="K115" s="517"/>
    </row>
    <row r="116" spans="3:11">
      <c r="C116" s="517"/>
      <c r="D116" s="518"/>
      <c r="E116" s="517"/>
      <c r="F116" s="518"/>
      <c r="G116" s="517"/>
      <c r="H116" s="518"/>
      <c r="I116" s="517"/>
      <c r="J116" s="517"/>
      <c r="K116" s="517"/>
    </row>
    <row r="117" spans="3:11">
      <c r="C117" s="517"/>
      <c r="D117" s="518"/>
      <c r="E117" s="517"/>
      <c r="F117" s="518"/>
      <c r="G117" s="517"/>
      <c r="H117" s="518"/>
      <c r="I117" s="517"/>
      <c r="J117" s="517"/>
      <c r="K117" s="517"/>
    </row>
    <row r="118" spans="3:11">
      <c r="C118" s="517"/>
      <c r="D118" s="518"/>
      <c r="E118" s="517"/>
      <c r="F118" s="518"/>
      <c r="G118" s="517"/>
      <c r="H118" s="518"/>
      <c r="I118" s="517"/>
      <c r="J118" s="517"/>
      <c r="K118" s="517"/>
    </row>
    <row r="119" spans="3:11">
      <c r="C119" s="517"/>
      <c r="D119" s="518"/>
      <c r="E119" s="517"/>
      <c r="F119" s="518"/>
      <c r="G119" s="517"/>
      <c r="H119" s="518"/>
      <c r="I119" s="517"/>
      <c r="J119" s="517"/>
      <c r="K119" s="517"/>
    </row>
    <row r="120" spans="3:11">
      <c r="C120" s="517"/>
      <c r="D120" s="518"/>
      <c r="E120" s="517"/>
      <c r="F120" s="518"/>
      <c r="G120" s="517"/>
      <c r="H120" s="518"/>
      <c r="I120" s="517"/>
      <c r="J120" s="517"/>
      <c r="K120" s="517"/>
    </row>
    <row r="121" spans="3:11">
      <c r="C121" s="517"/>
      <c r="D121" s="518"/>
      <c r="E121" s="517"/>
      <c r="F121" s="518"/>
      <c r="G121" s="517"/>
      <c r="H121" s="518"/>
      <c r="I121" s="517"/>
      <c r="J121" s="517"/>
      <c r="K121" s="517"/>
    </row>
    <row r="122" spans="3:11">
      <c r="C122" s="517"/>
      <c r="D122" s="518"/>
      <c r="E122" s="517"/>
      <c r="F122" s="518"/>
      <c r="G122" s="517"/>
      <c r="H122" s="518"/>
      <c r="I122" s="517"/>
      <c r="J122" s="517"/>
      <c r="K122" s="517"/>
    </row>
    <row r="123" spans="3:11">
      <c r="C123" s="517"/>
      <c r="D123" s="518"/>
      <c r="E123" s="517"/>
      <c r="F123" s="518"/>
      <c r="G123" s="517"/>
      <c r="H123" s="518"/>
      <c r="I123" s="517"/>
      <c r="J123" s="517"/>
      <c r="K123" s="517"/>
    </row>
    <row r="124" spans="3:11">
      <c r="C124" s="517"/>
      <c r="D124" s="518"/>
      <c r="E124" s="517"/>
      <c r="F124" s="518"/>
      <c r="G124" s="517"/>
      <c r="H124" s="518"/>
      <c r="I124" s="517"/>
      <c r="J124" s="517"/>
      <c r="K124" s="517"/>
    </row>
    <row r="125" spans="3:11">
      <c r="C125" s="517"/>
      <c r="D125" s="518"/>
      <c r="E125" s="517"/>
      <c r="F125" s="518"/>
      <c r="G125" s="517"/>
      <c r="H125" s="518"/>
      <c r="I125" s="517"/>
      <c r="J125" s="517"/>
      <c r="K125" s="517"/>
    </row>
    <row r="126" spans="3:11">
      <c r="C126" s="517"/>
      <c r="D126" s="518"/>
      <c r="E126" s="517"/>
      <c r="F126" s="518"/>
      <c r="G126" s="517"/>
      <c r="H126" s="518"/>
      <c r="I126" s="517"/>
      <c r="J126" s="517"/>
      <c r="K126" s="517"/>
    </row>
    <row r="127" spans="3:11">
      <c r="C127" s="517"/>
      <c r="D127" s="518"/>
      <c r="E127" s="517"/>
      <c r="F127" s="518"/>
      <c r="G127" s="517"/>
      <c r="H127" s="518"/>
      <c r="I127" s="517"/>
      <c r="J127" s="517"/>
      <c r="K127" s="517"/>
    </row>
    <row r="128" spans="3:11">
      <c r="C128" s="517"/>
      <c r="D128" s="518"/>
      <c r="E128" s="517"/>
      <c r="F128" s="518"/>
      <c r="G128" s="517"/>
      <c r="H128" s="518"/>
      <c r="I128" s="517"/>
      <c r="J128" s="517"/>
      <c r="K128" s="517"/>
    </row>
    <row r="129" spans="3:11">
      <c r="C129" s="517"/>
      <c r="D129" s="518"/>
      <c r="E129" s="517"/>
      <c r="F129" s="518"/>
      <c r="G129" s="517"/>
      <c r="H129" s="518"/>
      <c r="I129" s="517"/>
      <c r="J129" s="517"/>
      <c r="K129" s="517"/>
    </row>
    <row r="130" spans="3:11">
      <c r="C130" s="517"/>
      <c r="D130" s="518"/>
      <c r="E130" s="517"/>
      <c r="F130" s="518"/>
      <c r="G130" s="517"/>
      <c r="H130" s="518"/>
      <c r="I130" s="517"/>
      <c r="J130" s="517"/>
      <c r="K130" s="517"/>
    </row>
    <row r="131" spans="3:11">
      <c r="C131" s="517"/>
      <c r="D131" s="518"/>
      <c r="E131" s="517"/>
      <c r="F131" s="518"/>
      <c r="G131" s="517"/>
      <c r="H131" s="518"/>
      <c r="I131" s="517"/>
      <c r="J131" s="517"/>
      <c r="K131" s="517"/>
    </row>
    <row r="132" spans="3:11">
      <c r="C132" s="517"/>
      <c r="D132" s="518"/>
      <c r="E132" s="517"/>
      <c r="F132" s="518"/>
      <c r="G132" s="517"/>
      <c r="H132" s="518"/>
      <c r="I132" s="517"/>
      <c r="J132" s="517"/>
      <c r="K132" s="517"/>
    </row>
    <row r="133" spans="3:11">
      <c r="C133" s="517"/>
      <c r="D133" s="518"/>
      <c r="E133" s="517"/>
      <c r="F133" s="518"/>
      <c r="G133" s="517"/>
      <c r="H133" s="518"/>
      <c r="I133" s="517"/>
      <c r="J133" s="517"/>
      <c r="K133" s="517"/>
    </row>
    <row r="134" spans="3:11">
      <c r="C134" s="517"/>
      <c r="D134" s="518"/>
      <c r="E134" s="517"/>
      <c r="F134" s="518"/>
      <c r="G134" s="517"/>
      <c r="H134" s="518"/>
      <c r="I134" s="517"/>
      <c r="J134" s="517"/>
      <c r="K134" s="517"/>
    </row>
    <row r="135" spans="3:11">
      <c r="C135" s="517"/>
      <c r="D135" s="518"/>
      <c r="E135" s="517"/>
      <c r="F135" s="518"/>
      <c r="G135" s="517"/>
      <c r="H135" s="518"/>
      <c r="I135" s="517"/>
      <c r="J135" s="517"/>
      <c r="K135" s="517"/>
    </row>
    <row r="136" spans="3:11">
      <c r="C136" s="517"/>
      <c r="D136" s="518"/>
      <c r="E136" s="517"/>
      <c r="F136" s="518"/>
      <c r="G136" s="517"/>
      <c r="H136" s="518"/>
      <c r="I136" s="517"/>
      <c r="J136" s="517"/>
      <c r="K136" s="517"/>
    </row>
    <row r="137" spans="3:11">
      <c r="C137" s="517"/>
      <c r="D137" s="518"/>
      <c r="E137" s="517"/>
      <c r="F137" s="518"/>
      <c r="G137" s="517"/>
      <c r="H137" s="518"/>
      <c r="I137" s="517"/>
      <c r="J137" s="517"/>
      <c r="K137" s="517"/>
    </row>
    <row r="138" spans="3:11">
      <c r="C138" s="517"/>
      <c r="D138" s="518"/>
      <c r="E138" s="517"/>
      <c r="F138" s="518"/>
      <c r="G138" s="517"/>
      <c r="H138" s="518"/>
      <c r="I138" s="517"/>
      <c r="J138" s="517"/>
      <c r="K138" s="517"/>
    </row>
    <row r="139" spans="3:11">
      <c r="C139" s="517"/>
      <c r="D139" s="518"/>
      <c r="E139" s="517"/>
      <c r="F139" s="518"/>
      <c r="G139" s="517"/>
      <c r="H139" s="518"/>
      <c r="I139" s="517"/>
      <c r="J139" s="517"/>
      <c r="K139" s="517"/>
    </row>
    <row r="140" spans="3:11">
      <c r="C140" s="517"/>
      <c r="D140" s="518"/>
      <c r="E140" s="517"/>
      <c r="F140" s="518"/>
      <c r="G140" s="517"/>
      <c r="H140" s="518"/>
      <c r="I140" s="517"/>
      <c r="J140" s="517"/>
      <c r="K140" s="517"/>
    </row>
    <row r="141" spans="3:11">
      <c r="C141" s="517"/>
      <c r="D141" s="518"/>
      <c r="E141" s="517"/>
      <c r="F141" s="518"/>
      <c r="G141" s="517"/>
      <c r="H141" s="518"/>
      <c r="I141" s="517"/>
      <c r="J141" s="517"/>
      <c r="K141" s="517"/>
    </row>
    <row r="142" spans="3:11">
      <c r="C142" s="517"/>
      <c r="D142" s="518"/>
      <c r="E142" s="517"/>
      <c r="F142" s="518"/>
      <c r="G142" s="517"/>
      <c r="H142" s="518"/>
      <c r="I142" s="517"/>
      <c r="J142" s="517"/>
      <c r="K142" s="517"/>
    </row>
    <row r="143" spans="3:11">
      <c r="C143" s="517"/>
      <c r="D143" s="518"/>
      <c r="E143" s="517"/>
      <c r="F143" s="518"/>
      <c r="G143" s="517"/>
      <c r="H143" s="518"/>
      <c r="I143" s="517"/>
      <c r="J143" s="517"/>
      <c r="K143" s="517"/>
    </row>
    <row r="144" spans="3:11">
      <c r="C144" s="517"/>
      <c r="D144" s="518"/>
      <c r="E144" s="517"/>
      <c r="F144" s="518"/>
      <c r="G144" s="517"/>
      <c r="H144" s="518"/>
      <c r="I144" s="517"/>
      <c r="J144" s="517"/>
      <c r="K144" s="517"/>
    </row>
    <row r="145" spans="3:11">
      <c r="C145" s="517"/>
      <c r="D145" s="518"/>
      <c r="E145" s="517"/>
      <c r="F145" s="518"/>
      <c r="G145" s="517"/>
      <c r="H145" s="518"/>
      <c r="I145" s="517"/>
      <c r="J145" s="517"/>
      <c r="K145" s="517"/>
    </row>
    <row r="146" spans="3:11">
      <c r="C146" s="517"/>
      <c r="D146" s="518"/>
      <c r="E146" s="517"/>
      <c r="F146" s="518"/>
      <c r="G146" s="517"/>
      <c r="H146" s="518"/>
      <c r="I146" s="517"/>
      <c r="J146" s="517"/>
      <c r="K146" s="517"/>
    </row>
    <row r="147" spans="3:11">
      <c r="C147" s="517"/>
      <c r="D147" s="518"/>
      <c r="E147" s="517"/>
      <c r="F147" s="518"/>
      <c r="G147" s="517"/>
      <c r="H147" s="518"/>
      <c r="I147" s="517"/>
      <c r="J147" s="517"/>
      <c r="K147" s="517"/>
    </row>
    <row r="148" spans="3:11">
      <c r="C148" s="517"/>
      <c r="D148" s="518"/>
      <c r="E148" s="517"/>
      <c r="F148" s="518"/>
      <c r="G148" s="517"/>
      <c r="H148" s="518"/>
      <c r="I148" s="517"/>
      <c r="J148" s="517"/>
      <c r="K148" s="517"/>
    </row>
    <row r="149" spans="3:11">
      <c r="C149" s="517"/>
      <c r="D149" s="518"/>
      <c r="E149" s="517"/>
      <c r="F149" s="518"/>
      <c r="G149" s="517"/>
      <c r="H149" s="518"/>
      <c r="I149" s="517"/>
      <c r="J149" s="517"/>
      <c r="K149" s="517"/>
    </row>
    <row r="150" spans="3:11">
      <c r="C150" s="517"/>
      <c r="D150" s="518"/>
      <c r="E150" s="517"/>
      <c r="F150" s="518"/>
      <c r="G150" s="517"/>
      <c r="H150" s="518"/>
      <c r="I150" s="517"/>
      <c r="J150" s="517"/>
      <c r="K150" s="517"/>
    </row>
    <row r="151" spans="3:11">
      <c r="C151" s="517"/>
      <c r="D151" s="518"/>
      <c r="E151" s="517"/>
      <c r="F151" s="518"/>
      <c r="G151" s="517"/>
      <c r="H151" s="518"/>
      <c r="I151" s="517"/>
      <c r="J151" s="517"/>
      <c r="K151" s="517"/>
    </row>
  </sheetData>
  <mergeCells count="6">
    <mergeCell ref="A9:A11"/>
    <mergeCell ref="A4:B5"/>
    <mergeCell ref="C4:D4"/>
    <mergeCell ref="E4:F4"/>
    <mergeCell ref="G4:H4"/>
    <mergeCell ref="A6:A8"/>
  </mergeCells>
  <pageMargins left="0.7" right="0.196527777777778" top="3.9583333333333297E-2" bottom="3.9583333333333297E-2" header="0.511811023622047" footer="0.511811023622047"/>
  <pageSetup paperSize="9" orientation="landscape" horizontalDpi="300" verticalDpi="300"/>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00B050"/>
  </sheetPr>
  <dimension ref="A1:K151"/>
  <sheetViews>
    <sheetView zoomScale="90" zoomScaleNormal="90" workbookViewId="0">
      <selection activeCell="M13" sqref="M13"/>
    </sheetView>
  </sheetViews>
  <sheetFormatPr baseColWidth="10" defaultColWidth="11.42578125" defaultRowHeight="15"/>
  <cols>
    <col min="1" max="1" width="15.7109375" style="507" customWidth="1"/>
    <col min="2" max="11" width="12.7109375" style="507" customWidth="1"/>
    <col min="12" max="16384" width="11.42578125" style="507"/>
  </cols>
  <sheetData>
    <row r="1" spans="1:8" s="20" customFormat="1" ht="74.650000000000006" customHeight="1"/>
    <row r="2" spans="1:8" ht="15.75">
      <c r="A2" s="512" t="s">
        <v>101</v>
      </c>
      <c r="B2" s="509"/>
      <c r="C2" s="509"/>
      <c r="D2" s="509"/>
      <c r="E2" s="509"/>
      <c r="F2" s="509"/>
      <c r="G2" s="509"/>
      <c r="H2" s="509"/>
    </row>
    <row r="3" spans="1:8">
      <c r="A3" s="509"/>
      <c r="B3" s="509"/>
      <c r="C3" s="509"/>
      <c r="D3" s="509"/>
      <c r="E3" s="509"/>
      <c r="F3" s="509"/>
      <c r="G3" s="509"/>
      <c r="H3" s="509"/>
    </row>
    <row r="4" spans="1:8" ht="15" customHeight="1">
      <c r="A4" s="915"/>
      <c r="B4" s="915"/>
      <c r="C4" s="900" t="s">
        <v>2517</v>
      </c>
      <c r="D4" s="900"/>
      <c r="E4" s="900" t="s">
        <v>2518</v>
      </c>
      <c r="F4" s="900"/>
      <c r="G4" s="900" t="s">
        <v>520</v>
      </c>
      <c r="H4" s="900"/>
    </row>
    <row r="5" spans="1:8" ht="24">
      <c r="A5" s="915"/>
      <c r="B5" s="915"/>
      <c r="C5" s="516" t="s">
        <v>2656</v>
      </c>
      <c r="D5" s="516" t="s">
        <v>2893</v>
      </c>
      <c r="E5" s="516" t="s">
        <v>2656</v>
      </c>
      <c r="F5" s="516" t="s">
        <v>2893</v>
      </c>
      <c r="G5" s="516" t="s">
        <v>2906</v>
      </c>
      <c r="H5" s="516" t="s">
        <v>2907</v>
      </c>
    </row>
    <row r="6" spans="1:8" ht="15" customHeight="1">
      <c r="A6" s="897" t="s">
        <v>2665</v>
      </c>
      <c r="B6" s="519" t="s">
        <v>2908</v>
      </c>
      <c r="C6" s="531">
        <v>3397</v>
      </c>
      <c r="D6" s="531">
        <v>69721</v>
      </c>
      <c r="E6" s="531">
        <v>716</v>
      </c>
      <c r="F6" s="531">
        <v>18765</v>
      </c>
      <c r="G6" s="622">
        <f>C6+E6</f>
        <v>4113</v>
      </c>
      <c r="H6" s="622">
        <f>D6+F6</f>
        <v>88486</v>
      </c>
    </row>
    <row r="7" spans="1:8">
      <c r="A7" s="897"/>
      <c r="B7" s="519" t="s">
        <v>2909</v>
      </c>
      <c r="C7" s="531">
        <v>0</v>
      </c>
      <c r="D7" s="531">
        <v>0</v>
      </c>
      <c r="E7" s="531">
        <v>1</v>
      </c>
      <c r="F7" s="531">
        <v>3</v>
      </c>
      <c r="G7" s="622">
        <f>C7+E7</f>
        <v>1</v>
      </c>
      <c r="H7" s="622">
        <f>D7+F7</f>
        <v>3</v>
      </c>
    </row>
    <row r="8" spans="1:8">
      <c r="A8" s="897"/>
      <c r="B8" s="621" t="s">
        <v>452</v>
      </c>
      <c r="C8" s="623">
        <f t="shared" ref="C8:H8" si="0">SUM(C6:C7)</f>
        <v>3397</v>
      </c>
      <c r="D8" s="623">
        <f t="shared" si="0"/>
        <v>69721</v>
      </c>
      <c r="E8" s="623">
        <f t="shared" si="0"/>
        <v>717</v>
      </c>
      <c r="F8" s="623">
        <f t="shared" si="0"/>
        <v>18768</v>
      </c>
      <c r="G8" s="623">
        <f t="shared" si="0"/>
        <v>4114</v>
      </c>
      <c r="H8" s="623">
        <f t="shared" si="0"/>
        <v>88489</v>
      </c>
    </row>
    <row r="9" spans="1:8" ht="15" customHeight="1">
      <c r="A9" s="897" t="s">
        <v>2666</v>
      </c>
      <c r="B9" s="519" t="s">
        <v>2908</v>
      </c>
      <c r="C9" s="531">
        <v>3433</v>
      </c>
      <c r="D9" s="531">
        <v>70318</v>
      </c>
      <c r="E9" s="531">
        <v>712</v>
      </c>
      <c r="F9" s="531">
        <v>18532</v>
      </c>
      <c r="G9" s="622">
        <f>C9+E9</f>
        <v>4145</v>
      </c>
      <c r="H9" s="622">
        <f>D9+F9</f>
        <v>88850</v>
      </c>
    </row>
    <row r="10" spans="1:8">
      <c r="A10" s="897"/>
      <c r="B10" s="519" t="s">
        <v>2909</v>
      </c>
      <c r="C10" s="531">
        <v>1</v>
      </c>
      <c r="D10" s="531">
        <v>5</v>
      </c>
      <c r="E10" s="531">
        <v>1</v>
      </c>
      <c r="F10" s="531">
        <v>3</v>
      </c>
      <c r="G10" s="622">
        <f>C10+E10</f>
        <v>2</v>
      </c>
      <c r="H10" s="622">
        <f>D10+F10</f>
        <v>8</v>
      </c>
    </row>
    <row r="11" spans="1:8">
      <c r="A11" s="897"/>
      <c r="B11" s="621" t="s">
        <v>452</v>
      </c>
      <c r="C11" s="623">
        <f t="shared" ref="C11:H11" si="1">SUM(C9:C10)</f>
        <v>3434</v>
      </c>
      <c r="D11" s="623">
        <f t="shared" si="1"/>
        <v>70323</v>
      </c>
      <c r="E11" s="623">
        <f t="shared" si="1"/>
        <v>713</v>
      </c>
      <c r="F11" s="623">
        <f t="shared" si="1"/>
        <v>18535</v>
      </c>
      <c r="G11" s="623">
        <f t="shared" si="1"/>
        <v>4147</v>
      </c>
      <c r="H11" s="623">
        <f t="shared" si="1"/>
        <v>88858</v>
      </c>
    </row>
    <row r="12" spans="1:8">
      <c r="A12" s="526" t="s">
        <v>452</v>
      </c>
      <c r="B12" s="537"/>
      <c r="C12" s="536">
        <f t="shared" ref="C12:H12" si="2">C8+C11</f>
        <v>6831</v>
      </c>
      <c r="D12" s="536">
        <f t="shared" si="2"/>
        <v>140044</v>
      </c>
      <c r="E12" s="536">
        <f t="shared" si="2"/>
        <v>1430</v>
      </c>
      <c r="F12" s="536">
        <f t="shared" si="2"/>
        <v>37303</v>
      </c>
      <c r="G12" s="536">
        <f t="shared" si="2"/>
        <v>8261</v>
      </c>
      <c r="H12" s="536">
        <f t="shared" si="2"/>
        <v>177347</v>
      </c>
    </row>
    <row r="13" spans="1:8">
      <c r="A13" s="517"/>
      <c r="B13" s="517"/>
      <c r="C13" s="517"/>
    </row>
    <row r="14" spans="1:8">
      <c r="A14" s="517"/>
      <c r="B14" s="517"/>
      <c r="C14" s="517"/>
    </row>
    <row r="15" spans="1:8">
      <c r="A15" s="517"/>
      <c r="B15" s="517"/>
      <c r="C15" s="517"/>
    </row>
    <row r="16" spans="1:8">
      <c r="A16" s="517"/>
      <c r="B16" s="517"/>
      <c r="C16" s="517"/>
    </row>
    <row r="17" spans="3:11">
      <c r="C17" s="517"/>
      <c r="D17" s="518"/>
      <c r="E17" s="517"/>
      <c r="F17" s="518"/>
      <c r="G17" s="517"/>
      <c r="H17" s="518"/>
      <c r="I17" s="517"/>
      <c r="J17" s="517"/>
      <c r="K17" s="517"/>
    </row>
    <row r="18" spans="3:11">
      <c r="C18" s="517"/>
      <c r="D18" s="518"/>
      <c r="E18" s="517"/>
      <c r="F18" s="518"/>
      <c r="G18" s="517"/>
      <c r="H18" s="518"/>
      <c r="I18" s="517"/>
      <c r="J18" s="517"/>
      <c r="K18" s="517"/>
    </row>
    <row r="19" spans="3:11">
      <c r="C19" s="517"/>
      <c r="D19" s="518"/>
      <c r="E19" s="517"/>
      <c r="F19" s="518"/>
      <c r="G19" s="517"/>
      <c r="H19" s="518"/>
      <c r="I19" s="517"/>
      <c r="J19" s="517"/>
      <c r="K19" s="517"/>
    </row>
    <row r="20" spans="3:11">
      <c r="C20" s="517"/>
      <c r="D20" s="518"/>
      <c r="E20" s="517"/>
      <c r="F20" s="518"/>
      <c r="G20" s="517"/>
      <c r="H20" s="518"/>
      <c r="I20" s="517"/>
      <c r="J20" s="517"/>
      <c r="K20" s="517"/>
    </row>
    <row r="21" spans="3:11">
      <c r="C21" s="517"/>
      <c r="D21" s="518"/>
      <c r="E21" s="517"/>
      <c r="F21" s="518"/>
      <c r="G21" s="517"/>
      <c r="H21" s="518"/>
      <c r="I21" s="517"/>
      <c r="J21" s="517"/>
      <c r="K21" s="517"/>
    </row>
    <row r="22" spans="3:11">
      <c r="C22" s="517"/>
      <c r="D22" s="518"/>
      <c r="E22" s="517"/>
      <c r="F22" s="518"/>
      <c r="G22" s="517"/>
      <c r="H22" s="518"/>
      <c r="I22" s="517"/>
      <c r="J22" s="517"/>
      <c r="K22" s="517"/>
    </row>
    <row r="23" spans="3:11">
      <c r="C23" s="517"/>
      <c r="D23" s="518"/>
      <c r="E23" s="517"/>
      <c r="F23" s="518"/>
      <c r="G23" s="517"/>
      <c r="H23" s="518"/>
      <c r="I23" s="517"/>
      <c r="J23" s="517"/>
      <c r="K23" s="517"/>
    </row>
    <row r="24" spans="3:11">
      <c r="C24" s="517"/>
      <c r="D24" s="518"/>
      <c r="E24" s="517"/>
      <c r="F24" s="518"/>
      <c r="G24" s="517"/>
      <c r="H24" s="518"/>
      <c r="I24" s="517"/>
      <c r="J24" s="517"/>
      <c r="K24" s="517"/>
    </row>
    <row r="25" spans="3:11">
      <c r="C25" s="517"/>
      <c r="D25" s="518"/>
      <c r="E25" s="517"/>
      <c r="F25" s="518"/>
      <c r="G25" s="517"/>
      <c r="H25" s="518"/>
      <c r="I25" s="517"/>
      <c r="J25" s="517"/>
      <c r="K25" s="517"/>
    </row>
    <row r="26" spans="3:11">
      <c r="C26" s="517"/>
      <c r="D26" s="518"/>
      <c r="E26" s="517"/>
      <c r="F26" s="518"/>
      <c r="G26" s="517"/>
      <c r="H26" s="518"/>
      <c r="I26" s="517"/>
      <c r="J26" s="517"/>
      <c r="K26" s="517"/>
    </row>
    <row r="27" spans="3:11">
      <c r="C27" s="517"/>
      <c r="D27" s="518"/>
      <c r="E27" s="517"/>
      <c r="F27" s="518"/>
      <c r="G27" s="517"/>
      <c r="H27" s="518"/>
      <c r="I27" s="517"/>
      <c r="J27" s="517"/>
      <c r="K27" s="517"/>
    </row>
    <row r="28" spans="3:11">
      <c r="C28" s="517"/>
      <c r="D28" s="518"/>
      <c r="E28" s="517"/>
      <c r="F28" s="518"/>
      <c r="G28" s="517"/>
      <c r="H28" s="518"/>
      <c r="I28" s="517"/>
      <c r="J28" s="517"/>
      <c r="K28" s="517"/>
    </row>
    <row r="29" spans="3:11">
      <c r="C29" s="517"/>
      <c r="D29" s="518"/>
      <c r="E29" s="517"/>
      <c r="F29" s="518"/>
      <c r="G29" s="517"/>
      <c r="H29" s="518"/>
      <c r="I29" s="517"/>
      <c r="J29" s="517"/>
      <c r="K29" s="517"/>
    </row>
    <row r="30" spans="3:11">
      <c r="C30" s="517"/>
      <c r="D30" s="518"/>
      <c r="E30" s="517"/>
      <c r="F30" s="518"/>
      <c r="G30" s="517"/>
      <c r="H30" s="518"/>
      <c r="I30" s="517"/>
      <c r="J30" s="517"/>
      <c r="K30" s="517"/>
    </row>
    <row r="31" spans="3:11">
      <c r="C31" s="517"/>
      <c r="D31" s="518"/>
      <c r="E31" s="517"/>
      <c r="F31" s="518"/>
      <c r="G31" s="517"/>
      <c r="H31" s="518"/>
      <c r="I31" s="517"/>
      <c r="J31" s="517"/>
      <c r="K31" s="517"/>
    </row>
    <row r="32" spans="3:11">
      <c r="C32" s="517"/>
      <c r="D32" s="518"/>
      <c r="E32" s="517"/>
      <c r="F32" s="518"/>
      <c r="G32" s="517"/>
      <c r="H32" s="518"/>
      <c r="I32" s="517"/>
      <c r="J32" s="517"/>
      <c r="K32" s="517"/>
    </row>
    <row r="33" spans="3:11">
      <c r="C33" s="517"/>
      <c r="D33" s="518"/>
      <c r="E33" s="517"/>
      <c r="F33" s="518"/>
      <c r="G33" s="517"/>
      <c r="H33" s="518"/>
      <c r="I33" s="517"/>
      <c r="J33" s="517"/>
      <c r="K33" s="517"/>
    </row>
    <row r="34" spans="3:11">
      <c r="C34" s="517"/>
      <c r="D34" s="518"/>
      <c r="E34" s="517"/>
      <c r="F34" s="518"/>
      <c r="G34" s="517"/>
      <c r="H34" s="518"/>
      <c r="I34" s="517"/>
      <c r="J34" s="517"/>
      <c r="K34" s="517"/>
    </row>
    <row r="35" spans="3:11">
      <c r="C35" s="517"/>
      <c r="D35" s="518"/>
      <c r="E35" s="517"/>
      <c r="F35" s="518"/>
      <c r="G35" s="517"/>
      <c r="H35" s="518"/>
      <c r="I35" s="517"/>
      <c r="J35" s="517"/>
      <c r="K35" s="517"/>
    </row>
    <row r="36" spans="3:11">
      <c r="C36" s="517"/>
      <c r="D36" s="518"/>
      <c r="E36" s="517"/>
      <c r="F36" s="518"/>
      <c r="G36" s="517"/>
      <c r="H36" s="518"/>
      <c r="I36" s="517"/>
      <c r="J36" s="517"/>
      <c r="K36" s="517"/>
    </row>
    <row r="37" spans="3:11">
      <c r="C37" s="517"/>
      <c r="D37" s="518"/>
      <c r="E37" s="517"/>
      <c r="F37" s="518"/>
      <c r="G37" s="517"/>
      <c r="H37" s="518"/>
      <c r="I37" s="517"/>
      <c r="J37" s="517"/>
      <c r="K37" s="517"/>
    </row>
    <row r="38" spans="3:11">
      <c r="C38" s="517"/>
      <c r="D38" s="518"/>
      <c r="E38" s="517"/>
      <c r="F38" s="518"/>
      <c r="G38" s="517"/>
      <c r="H38" s="518"/>
      <c r="I38" s="517"/>
      <c r="J38" s="517"/>
      <c r="K38" s="517"/>
    </row>
    <row r="39" spans="3:11">
      <c r="C39" s="517"/>
      <c r="D39" s="518"/>
      <c r="E39" s="517"/>
      <c r="F39" s="518"/>
      <c r="G39" s="517"/>
      <c r="H39" s="518"/>
      <c r="I39" s="517"/>
      <c r="J39" s="517"/>
      <c r="K39" s="517"/>
    </row>
    <row r="40" spans="3:11">
      <c r="C40" s="517"/>
      <c r="D40" s="518"/>
      <c r="E40" s="517"/>
      <c r="F40" s="518"/>
      <c r="G40" s="517"/>
      <c r="H40" s="518"/>
      <c r="I40" s="517"/>
      <c r="J40" s="517"/>
      <c r="K40" s="517"/>
    </row>
    <row r="41" spans="3:11">
      <c r="C41" s="517"/>
      <c r="D41" s="518"/>
      <c r="E41" s="517"/>
      <c r="F41" s="518"/>
      <c r="G41" s="517"/>
      <c r="H41" s="518"/>
      <c r="I41" s="517"/>
      <c r="J41" s="517"/>
      <c r="K41" s="517"/>
    </row>
    <row r="42" spans="3:11">
      <c r="C42" s="517"/>
      <c r="D42" s="518"/>
      <c r="E42" s="517"/>
      <c r="F42" s="518"/>
      <c r="G42" s="517"/>
      <c r="H42" s="518"/>
      <c r="I42" s="517"/>
      <c r="J42" s="517"/>
      <c r="K42" s="517"/>
    </row>
    <row r="43" spans="3:11">
      <c r="C43" s="517"/>
      <c r="D43" s="518"/>
      <c r="E43" s="517"/>
      <c r="F43" s="518"/>
      <c r="G43" s="517"/>
      <c r="H43" s="518"/>
      <c r="I43" s="517"/>
      <c r="J43" s="517"/>
      <c r="K43" s="517"/>
    </row>
    <row r="44" spans="3:11">
      <c r="C44" s="517"/>
      <c r="D44" s="518"/>
      <c r="E44" s="517"/>
      <c r="F44" s="518"/>
      <c r="G44" s="517"/>
      <c r="H44" s="518"/>
      <c r="I44" s="517"/>
      <c r="J44" s="517"/>
      <c r="K44" s="517"/>
    </row>
    <row r="45" spans="3:11">
      <c r="C45" s="517"/>
      <c r="D45" s="518"/>
      <c r="E45" s="517"/>
      <c r="F45" s="518"/>
      <c r="G45" s="517"/>
      <c r="H45" s="518"/>
      <c r="I45" s="517"/>
      <c r="J45" s="517"/>
      <c r="K45" s="517"/>
    </row>
    <row r="46" spans="3:11">
      <c r="C46" s="517"/>
      <c r="D46" s="518"/>
      <c r="E46" s="517"/>
      <c r="F46" s="518"/>
      <c r="G46" s="517"/>
      <c r="H46" s="518"/>
      <c r="I46" s="517"/>
      <c r="J46" s="517"/>
      <c r="K46" s="517"/>
    </row>
    <row r="47" spans="3:11">
      <c r="C47" s="517"/>
      <c r="D47" s="518"/>
      <c r="E47" s="517"/>
      <c r="F47" s="518"/>
      <c r="G47" s="517"/>
      <c r="H47" s="518"/>
      <c r="I47" s="517"/>
      <c r="J47" s="517"/>
      <c r="K47" s="517"/>
    </row>
    <row r="48" spans="3:11">
      <c r="C48" s="517"/>
      <c r="D48" s="518"/>
      <c r="E48" s="517"/>
      <c r="F48" s="518"/>
      <c r="G48" s="517"/>
      <c r="H48" s="518"/>
      <c r="I48" s="517"/>
      <c r="J48" s="517"/>
      <c r="K48" s="517"/>
    </row>
    <row r="49" spans="3:11">
      <c r="C49" s="517"/>
      <c r="D49" s="518"/>
      <c r="E49" s="517"/>
      <c r="F49" s="518"/>
      <c r="G49" s="517"/>
      <c r="H49" s="518"/>
      <c r="I49" s="517"/>
      <c r="J49" s="517"/>
      <c r="K49" s="517"/>
    </row>
    <row r="50" spans="3:11">
      <c r="C50" s="517"/>
      <c r="D50" s="518"/>
      <c r="E50" s="517"/>
      <c r="F50" s="518"/>
      <c r="G50" s="517"/>
      <c r="H50" s="518"/>
      <c r="I50" s="517"/>
      <c r="J50" s="517"/>
      <c r="K50" s="517"/>
    </row>
    <row r="51" spans="3:11">
      <c r="C51" s="517"/>
      <c r="D51" s="518"/>
      <c r="E51" s="517"/>
      <c r="F51" s="518"/>
      <c r="G51" s="517"/>
      <c r="H51" s="518"/>
      <c r="I51" s="517"/>
      <c r="J51" s="517"/>
      <c r="K51" s="517"/>
    </row>
    <row r="52" spans="3:11">
      <c r="C52" s="517"/>
      <c r="D52" s="518"/>
      <c r="E52" s="517"/>
      <c r="F52" s="518"/>
      <c r="G52" s="517"/>
      <c r="H52" s="518"/>
      <c r="I52" s="517"/>
      <c r="J52" s="517"/>
      <c r="K52" s="517"/>
    </row>
    <row r="53" spans="3:11">
      <c r="C53" s="517"/>
      <c r="D53" s="518"/>
      <c r="E53" s="517"/>
      <c r="F53" s="518"/>
      <c r="G53" s="517"/>
      <c r="H53" s="518"/>
      <c r="I53" s="517"/>
      <c r="J53" s="517"/>
      <c r="K53" s="517"/>
    </row>
    <row r="54" spans="3:11">
      <c r="C54" s="517"/>
      <c r="D54" s="518"/>
      <c r="E54" s="517"/>
      <c r="F54" s="518"/>
      <c r="G54" s="517"/>
      <c r="H54" s="518"/>
      <c r="I54" s="517"/>
      <c r="J54" s="517"/>
      <c r="K54" s="517"/>
    </row>
    <row r="55" spans="3:11">
      <c r="C55" s="517"/>
      <c r="D55" s="518"/>
      <c r="E55" s="517"/>
      <c r="F55" s="518"/>
      <c r="G55" s="517"/>
      <c r="H55" s="518"/>
      <c r="I55" s="517"/>
      <c r="J55" s="517"/>
      <c r="K55" s="517"/>
    </row>
    <row r="56" spans="3:11">
      <c r="C56" s="517"/>
      <c r="D56" s="518"/>
      <c r="E56" s="517"/>
      <c r="F56" s="518"/>
      <c r="G56" s="517"/>
      <c r="H56" s="518"/>
      <c r="I56" s="517"/>
      <c r="J56" s="517"/>
      <c r="K56" s="517"/>
    </row>
    <row r="57" spans="3:11">
      <c r="C57" s="517"/>
      <c r="D57" s="518"/>
      <c r="E57" s="517"/>
      <c r="F57" s="518"/>
      <c r="G57" s="517"/>
      <c r="H57" s="518"/>
      <c r="I57" s="517"/>
      <c r="J57" s="517"/>
      <c r="K57" s="517"/>
    </row>
    <row r="58" spans="3:11">
      <c r="C58" s="517"/>
      <c r="D58" s="518"/>
      <c r="E58" s="517"/>
      <c r="F58" s="518"/>
      <c r="G58" s="517"/>
      <c r="H58" s="518"/>
      <c r="I58" s="517"/>
      <c r="J58" s="517"/>
      <c r="K58" s="517"/>
    </row>
    <row r="59" spans="3:11">
      <c r="C59" s="517"/>
      <c r="D59" s="518"/>
      <c r="E59" s="517"/>
      <c r="F59" s="518"/>
      <c r="G59" s="517"/>
      <c r="H59" s="518"/>
      <c r="I59" s="517"/>
      <c r="J59" s="517"/>
      <c r="K59" s="517"/>
    </row>
    <row r="60" spans="3:11">
      <c r="C60" s="517"/>
      <c r="D60" s="518"/>
      <c r="E60" s="517"/>
      <c r="F60" s="518"/>
      <c r="G60" s="517"/>
      <c r="H60" s="518"/>
      <c r="I60" s="517"/>
      <c r="J60" s="517"/>
      <c r="K60" s="517"/>
    </row>
    <row r="61" spans="3:11">
      <c r="C61" s="517"/>
      <c r="D61" s="518"/>
      <c r="E61" s="517"/>
      <c r="F61" s="518"/>
      <c r="G61" s="517"/>
      <c r="H61" s="518"/>
      <c r="I61" s="517"/>
      <c r="J61" s="517"/>
      <c r="K61" s="517"/>
    </row>
    <row r="62" spans="3:11">
      <c r="C62" s="517"/>
      <c r="D62" s="518"/>
      <c r="E62" s="517"/>
      <c r="F62" s="518"/>
      <c r="G62" s="517"/>
      <c r="H62" s="518"/>
      <c r="I62" s="517"/>
      <c r="J62" s="517"/>
      <c r="K62" s="517"/>
    </row>
    <row r="63" spans="3:11">
      <c r="C63" s="517"/>
      <c r="D63" s="518"/>
      <c r="E63" s="517"/>
      <c r="F63" s="518"/>
      <c r="G63" s="517"/>
      <c r="H63" s="518"/>
      <c r="I63" s="517"/>
      <c r="J63" s="517"/>
      <c r="K63" s="517"/>
    </row>
    <row r="64" spans="3:11">
      <c r="C64" s="517"/>
      <c r="D64" s="518"/>
      <c r="E64" s="517"/>
      <c r="F64" s="518"/>
      <c r="G64" s="517"/>
      <c r="H64" s="518"/>
      <c r="I64" s="517"/>
      <c r="J64" s="517"/>
      <c r="K64" s="517"/>
    </row>
    <row r="65" spans="3:11">
      <c r="C65" s="517"/>
      <c r="D65" s="518"/>
      <c r="E65" s="517"/>
      <c r="F65" s="518"/>
      <c r="G65" s="517"/>
      <c r="H65" s="518"/>
      <c r="I65" s="517"/>
      <c r="J65" s="517"/>
      <c r="K65" s="517"/>
    </row>
    <row r="66" spans="3:11">
      <c r="C66" s="517"/>
      <c r="D66" s="518"/>
      <c r="E66" s="517"/>
      <c r="F66" s="518"/>
      <c r="G66" s="517"/>
      <c r="H66" s="518"/>
      <c r="I66" s="517"/>
      <c r="J66" s="517"/>
      <c r="K66" s="517"/>
    </row>
    <row r="67" spans="3:11">
      <c r="C67" s="517"/>
      <c r="D67" s="518"/>
      <c r="E67" s="517"/>
      <c r="F67" s="518"/>
      <c r="G67" s="517"/>
      <c r="H67" s="518"/>
      <c r="I67" s="517"/>
      <c r="J67" s="517"/>
      <c r="K67" s="517"/>
    </row>
    <row r="68" spans="3:11">
      <c r="C68" s="517"/>
      <c r="D68" s="518"/>
      <c r="E68" s="517"/>
      <c r="F68" s="518"/>
      <c r="G68" s="517"/>
      <c r="H68" s="518"/>
      <c r="I68" s="517"/>
      <c r="J68" s="517"/>
      <c r="K68" s="517"/>
    </row>
    <row r="69" spans="3:11">
      <c r="C69" s="517"/>
      <c r="D69" s="518"/>
      <c r="E69" s="517"/>
      <c r="F69" s="518"/>
      <c r="G69" s="517"/>
      <c r="H69" s="518"/>
      <c r="I69" s="517"/>
      <c r="J69" s="517"/>
      <c r="K69" s="517"/>
    </row>
    <row r="70" spans="3:11">
      <c r="C70" s="517"/>
      <c r="D70" s="518"/>
      <c r="E70" s="517"/>
      <c r="F70" s="518"/>
      <c r="G70" s="517"/>
      <c r="H70" s="518"/>
      <c r="I70" s="517"/>
      <c r="J70" s="517"/>
      <c r="K70" s="517"/>
    </row>
    <row r="71" spans="3:11">
      <c r="C71" s="517"/>
      <c r="D71" s="518"/>
      <c r="E71" s="517"/>
      <c r="F71" s="518"/>
      <c r="G71" s="517"/>
      <c r="H71" s="518"/>
      <c r="I71" s="517"/>
      <c r="J71" s="517"/>
      <c r="K71" s="517"/>
    </row>
    <row r="72" spans="3:11">
      <c r="C72" s="517"/>
      <c r="D72" s="518"/>
      <c r="E72" s="517"/>
      <c r="F72" s="518"/>
      <c r="G72" s="517"/>
      <c r="H72" s="518"/>
      <c r="I72" s="517"/>
      <c r="J72" s="517"/>
      <c r="K72" s="517"/>
    </row>
    <row r="73" spans="3:11">
      <c r="C73" s="517"/>
      <c r="D73" s="518"/>
      <c r="E73" s="517"/>
      <c r="F73" s="518"/>
      <c r="G73" s="517"/>
      <c r="H73" s="518"/>
      <c r="I73" s="517"/>
      <c r="J73" s="517"/>
      <c r="K73" s="517"/>
    </row>
    <row r="74" spans="3:11">
      <c r="C74" s="517"/>
      <c r="D74" s="518"/>
      <c r="E74" s="517"/>
      <c r="F74" s="518"/>
      <c r="G74" s="517"/>
      <c r="H74" s="518"/>
      <c r="I74" s="517"/>
      <c r="J74" s="517"/>
      <c r="K74" s="517"/>
    </row>
    <row r="75" spans="3:11">
      <c r="C75" s="517"/>
      <c r="D75" s="518"/>
      <c r="E75" s="517"/>
      <c r="F75" s="518"/>
      <c r="G75" s="517"/>
      <c r="H75" s="518"/>
      <c r="I75" s="517"/>
      <c r="J75" s="517"/>
      <c r="K75" s="517"/>
    </row>
    <row r="76" spans="3:11">
      <c r="C76" s="517"/>
      <c r="D76" s="518"/>
      <c r="E76" s="517"/>
      <c r="F76" s="518"/>
      <c r="G76" s="517"/>
      <c r="H76" s="518"/>
      <c r="I76" s="517"/>
      <c r="J76" s="517"/>
      <c r="K76" s="517"/>
    </row>
    <row r="77" spans="3:11">
      <c r="C77" s="517"/>
      <c r="D77" s="518"/>
      <c r="E77" s="517"/>
      <c r="F77" s="518"/>
      <c r="G77" s="517"/>
      <c r="H77" s="518"/>
      <c r="I77" s="517"/>
      <c r="J77" s="517"/>
      <c r="K77" s="517"/>
    </row>
    <row r="78" spans="3:11">
      <c r="C78" s="517"/>
      <c r="D78" s="518"/>
      <c r="E78" s="517"/>
      <c r="F78" s="518"/>
      <c r="G78" s="517"/>
      <c r="H78" s="518"/>
      <c r="I78" s="517"/>
      <c r="J78" s="517"/>
      <c r="K78" s="517"/>
    </row>
    <row r="79" spans="3:11">
      <c r="C79" s="517"/>
      <c r="D79" s="518"/>
      <c r="E79" s="517"/>
      <c r="F79" s="518"/>
      <c r="G79" s="517"/>
      <c r="H79" s="518"/>
      <c r="I79" s="517"/>
      <c r="J79" s="517"/>
      <c r="K79" s="517"/>
    </row>
    <row r="80" spans="3:11">
      <c r="C80" s="517"/>
      <c r="D80" s="518"/>
      <c r="E80" s="517"/>
      <c r="F80" s="518"/>
      <c r="G80" s="517"/>
      <c r="H80" s="518"/>
      <c r="I80" s="517"/>
      <c r="J80" s="517"/>
      <c r="K80" s="517"/>
    </row>
    <row r="81" spans="3:11">
      <c r="C81" s="517"/>
      <c r="D81" s="518"/>
      <c r="E81" s="517"/>
      <c r="F81" s="518"/>
      <c r="G81" s="517"/>
      <c r="H81" s="518"/>
      <c r="I81" s="517"/>
      <c r="J81" s="517"/>
      <c r="K81" s="517"/>
    </row>
    <row r="82" spans="3:11">
      <c r="C82" s="517"/>
      <c r="D82" s="518"/>
      <c r="E82" s="517"/>
      <c r="F82" s="518"/>
      <c r="G82" s="517"/>
      <c r="H82" s="518"/>
      <c r="I82" s="517"/>
      <c r="J82" s="517"/>
      <c r="K82" s="517"/>
    </row>
    <row r="83" spans="3:11">
      <c r="C83" s="517"/>
      <c r="D83" s="518"/>
      <c r="E83" s="517"/>
      <c r="F83" s="518"/>
      <c r="G83" s="517"/>
      <c r="H83" s="518"/>
      <c r="I83" s="517"/>
      <c r="J83" s="517"/>
      <c r="K83" s="517"/>
    </row>
    <row r="84" spans="3:11">
      <c r="C84" s="517"/>
      <c r="D84" s="518"/>
      <c r="E84" s="517"/>
      <c r="F84" s="518"/>
      <c r="G84" s="517"/>
      <c r="H84" s="518"/>
      <c r="I84" s="517"/>
      <c r="J84" s="517"/>
      <c r="K84" s="517"/>
    </row>
    <row r="85" spans="3:11">
      <c r="C85" s="517"/>
      <c r="D85" s="518"/>
      <c r="E85" s="517"/>
      <c r="F85" s="518"/>
      <c r="G85" s="517"/>
      <c r="H85" s="518"/>
      <c r="I85" s="517"/>
      <c r="J85" s="517"/>
      <c r="K85" s="517"/>
    </row>
    <row r="86" spans="3:11">
      <c r="C86" s="517"/>
      <c r="D86" s="518"/>
      <c r="E86" s="517"/>
      <c r="F86" s="518"/>
      <c r="G86" s="517"/>
      <c r="H86" s="518"/>
      <c r="I86" s="517"/>
      <c r="J86" s="517"/>
      <c r="K86" s="517"/>
    </row>
    <row r="87" spans="3:11">
      <c r="C87" s="517"/>
      <c r="D87" s="518"/>
      <c r="E87" s="517"/>
      <c r="F87" s="518"/>
      <c r="G87" s="517"/>
      <c r="H87" s="518"/>
      <c r="I87" s="517"/>
      <c r="J87" s="517"/>
      <c r="K87" s="517"/>
    </row>
    <row r="88" spans="3:11">
      <c r="C88" s="517"/>
      <c r="D88" s="518"/>
      <c r="E88" s="517"/>
      <c r="F88" s="518"/>
      <c r="G88" s="517"/>
      <c r="H88" s="518"/>
      <c r="I88" s="517"/>
      <c r="J88" s="517"/>
      <c r="K88" s="517"/>
    </row>
    <row r="89" spans="3:11">
      <c r="C89" s="517"/>
      <c r="D89" s="518"/>
      <c r="E89" s="517"/>
      <c r="F89" s="518"/>
      <c r="G89" s="517"/>
      <c r="H89" s="518"/>
      <c r="I89" s="517"/>
      <c r="J89" s="517"/>
      <c r="K89" s="517"/>
    </row>
    <row r="90" spans="3:11">
      <c r="C90" s="517"/>
      <c r="D90" s="518"/>
      <c r="E90" s="517"/>
      <c r="F90" s="518"/>
      <c r="G90" s="517"/>
      <c r="H90" s="518"/>
      <c r="I90" s="517"/>
      <c r="J90" s="517"/>
      <c r="K90" s="517"/>
    </row>
    <row r="91" spans="3:11">
      <c r="C91" s="517"/>
      <c r="D91" s="518"/>
      <c r="E91" s="517"/>
      <c r="F91" s="518"/>
      <c r="G91" s="517"/>
      <c r="H91" s="518"/>
      <c r="I91" s="517"/>
      <c r="J91" s="517"/>
      <c r="K91" s="517"/>
    </row>
    <row r="92" spans="3:11">
      <c r="C92" s="517"/>
      <c r="D92" s="518"/>
      <c r="E92" s="517"/>
      <c r="F92" s="518"/>
      <c r="G92" s="517"/>
      <c r="H92" s="518"/>
      <c r="I92" s="517"/>
      <c r="J92" s="517"/>
      <c r="K92" s="517"/>
    </row>
    <row r="93" spans="3:11">
      <c r="C93" s="517"/>
      <c r="D93" s="518"/>
      <c r="E93" s="517"/>
      <c r="F93" s="518"/>
      <c r="G93" s="517"/>
      <c r="H93" s="518"/>
      <c r="I93" s="517"/>
      <c r="J93" s="517"/>
      <c r="K93" s="517"/>
    </row>
    <row r="94" spans="3:11">
      <c r="C94" s="517"/>
      <c r="D94" s="518"/>
      <c r="E94" s="517"/>
      <c r="F94" s="518"/>
      <c r="G94" s="517"/>
      <c r="H94" s="518"/>
      <c r="I94" s="517"/>
      <c r="J94" s="517"/>
      <c r="K94" s="517"/>
    </row>
    <row r="95" spans="3:11">
      <c r="C95" s="517"/>
      <c r="D95" s="518"/>
      <c r="E95" s="517"/>
      <c r="F95" s="518"/>
      <c r="G95" s="517"/>
      <c r="H95" s="518"/>
      <c r="I95" s="517"/>
      <c r="J95" s="517"/>
      <c r="K95" s="517"/>
    </row>
    <row r="96" spans="3:11">
      <c r="C96" s="517"/>
      <c r="D96" s="518"/>
      <c r="E96" s="517"/>
      <c r="F96" s="518"/>
      <c r="G96" s="517"/>
      <c r="H96" s="518"/>
      <c r="I96" s="517"/>
      <c r="J96" s="517"/>
      <c r="K96" s="517"/>
    </row>
    <row r="97" spans="3:11">
      <c r="C97" s="517"/>
      <c r="D97" s="518"/>
      <c r="E97" s="517"/>
      <c r="F97" s="518"/>
      <c r="G97" s="517"/>
      <c r="H97" s="518"/>
      <c r="I97" s="517"/>
      <c r="J97" s="517"/>
      <c r="K97" s="517"/>
    </row>
    <row r="98" spans="3:11">
      <c r="C98" s="517"/>
      <c r="D98" s="518"/>
      <c r="E98" s="517"/>
      <c r="F98" s="518"/>
      <c r="G98" s="517"/>
      <c r="H98" s="518"/>
      <c r="I98" s="517"/>
      <c r="J98" s="517"/>
      <c r="K98" s="517"/>
    </row>
    <row r="99" spans="3:11">
      <c r="C99" s="517"/>
      <c r="D99" s="518"/>
      <c r="E99" s="517"/>
      <c r="F99" s="518"/>
      <c r="G99" s="517"/>
      <c r="H99" s="518"/>
      <c r="I99" s="517"/>
      <c r="J99" s="517"/>
      <c r="K99" s="517"/>
    </row>
    <row r="100" spans="3:11">
      <c r="C100" s="517"/>
      <c r="D100" s="518"/>
      <c r="E100" s="517"/>
      <c r="F100" s="518"/>
      <c r="G100" s="517"/>
      <c r="H100" s="518"/>
      <c r="I100" s="517"/>
      <c r="J100" s="517"/>
      <c r="K100" s="517"/>
    </row>
    <row r="101" spans="3:11">
      <c r="C101" s="517"/>
      <c r="D101" s="518"/>
      <c r="E101" s="517"/>
      <c r="F101" s="518"/>
      <c r="G101" s="517"/>
      <c r="H101" s="518"/>
      <c r="I101" s="517"/>
      <c r="J101" s="517"/>
      <c r="K101" s="517"/>
    </row>
    <row r="102" spans="3:11">
      <c r="C102" s="517"/>
      <c r="D102" s="518"/>
      <c r="E102" s="517"/>
      <c r="F102" s="518"/>
      <c r="G102" s="517"/>
      <c r="H102" s="518"/>
      <c r="I102" s="517"/>
      <c r="J102" s="517"/>
      <c r="K102" s="517"/>
    </row>
    <row r="103" spans="3:11">
      <c r="C103" s="517"/>
      <c r="D103" s="518"/>
      <c r="E103" s="517"/>
      <c r="F103" s="518"/>
      <c r="G103" s="517"/>
      <c r="H103" s="518"/>
      <c r="I103" s="517"/>
      <c r="J103" s="517"/>
      <c r="K103" s="517"/>
    </row>
    <row r="104" spans="3:11">
      <c r="C104" s="517"/>
      <c r="D104" s="518"/>
      <c r="E104" s="517"/>
      <c r="F104" s="518"/>
      <c r="G104" s="517"/>
      <c r="H104" s="518"/>
      <c r="I104" s="517"/>
      <c r="J104" s="517"/>
      <c r="K104" s="517"/>
    </row>
    <row r="105" spans="3:11">
      <c r="C105" s="517"/>
      <c r="D105" s="518"/>
      <c r="E105" s="517"/>
      <c r="F105" s="518"/>
      <c r="G105" s="517"/>
      <c r="H105" s="518"/>
      <c r="I105" s="517"/>
      <c r="J105" s="517"/>
      <c r="K105" s="517"/>
    </row>
    <row r="106" spans="3:11">
      <c r="C106" s="517"/>
      <c r="D106" s="518"/>
      <c r="E106" s="517"/>
      <c r="F106" s="518"/>
      <c r="G106" s="517"/>
      <c r="H106" s="518"/>
      <c r="I106" s="517"/>
      <c r="J106" s="517"/>
      <c r="K106" s="517"/>
    </row>
    <row r="107" spans="3:11">
      <c r="C107" s="517"/>
      <c r="D107" s="518"/>
      <c r="E107" s="517"/>
      <c r="F107" s="518"/>
      <c r="G107" s="517"/>
      <c r="H107" s="518"/>
      <c r="I107" s="517"/>
      <c r="J107" s="517"/>
      <c r="K107" s="517"/>
    </row>
    <row r="108" spans="3:11">
      <c r="C108" s="517"/>
      <c r="D108" s="518"/>
      <c r="E108" s="517"/>
      <c r="F108" s="518"/>
      <c r="G108" s="517"/>
      <c r="H108" s="518"/>
      <c r="I108" s="517"/>
      <c r="J108" s="517"/>
      <c r="K108" s="517"/>
    </row>
    <row r="109" spans="3:11">
      <c r="C109" s="517"/>
      <c r="D109" s="518"/>
      <c r="E109" s="517"/>
      <c r="F109" s="518"/>
      <c r="G109" s="517"/>
      <c r="H109" s="518"/>
      <c r="I109" s="517"/>
      <c r="J109" s="517"/>
      <c r="K109" s="517"/>
    </row>
    <row r="110" spans="3:11">
      <c r="C110" s="517"/>
      <c r="D110" s="518"/>
      <c r="E110" s="517"/>
      <c r="F110" s="518"/>
      <c r="G110" s="517"/>
      <c r="H110" s="518"/>
      <c r="I110" s="517"/>
      <c r="J110" s="517"/>
      <c r="K110" s="517"/>
    </row>
    <row r="111" spans="3:11">
      <c r="C111" s="517"/>
      <c r="D111" s="518"/>
      <c r="E111" s="517"/>
      <c r="F111" s="518"/>
      <c r="G111" s="517"/>
      <c r="H111" s="518"/>
      <c r="I111" s="517"/>
      <c r="J111" s="517"/>
      <c r="K111" s="517"/>
    </row>
    <row r="112" spans="3:11">
      <c r="C112" s="517"/>
      <c r="D112" s="518"/>
      <c r="E112" s="517"/>
      <c r="F112" s="518"/>
      <c r="G112" s="517"/>
      <c r="H112" s="518"/>
      <c r="I112" s="517"/>
      <c r="J112" s="517"/>
      <c r="K112" s="517"/>
    </row>
    <row r="113" spans="3:11">
      <c r="C113" s="517"/>
      <c r="D113" s="518"/>
      <c r="E113" s="517"/>
      <c r="F113" s="518"/>
      <c r="G113" s="517"/>
      <c r="H113" s="518"/>
      <c r="I113" s="517"/>
      <c r="J113" s="517"/>
      <c r="K113" s="517"/>
    </row>
    <row r="114" spans="3:11">
      <c r="C114" s="517"/>
      <c r="D114" s="518"/>
      <c r="E114" s="517"/>
      <c r="F114" s="518"/>
      <c r="G114" s="517"/>
      <c r="H114" s="518"/>
      <c r="I114" s="517"/>
      <c r="J114" s="517"/>
      <c r="K114" s="517"/>
    </row>
    <row r="115" spans="3:11">
      <c r="C115" s="517"/>
      <c r="D115" s="518"/>
      <c r="E115" s="517"/>
      <c r="F115" s="518"/>
      <c r="G115" s="517"/>
      <c r="H115" s="518"/>
      <c r="I115" s="517"/>
      <c r="J115" s="517"/>
      <c r="K115" s="517"/>
    </row>
    <row r="116" spans="3:11">
      <c r="C116" s="517"/>
      <c r="D116" s="518"/>
      <c r="E116" s="517"/>
      <c r="F116" s="518"/>
      <c r="G116" s="517"/>
      <c r="H116" s="518"/>
      <c r="I116" s="517"/>
      <c r="J116" s="517"/>
      <c r="K116" s="517"/>
    </row>
    <row r="117" spans="3:11">
      <c r="C117" s="517"/>
      <c r="D117" s="518"/>
      <c r="E117" s="517"/>
      <c r="F117" s="518"/>
      <c r="G117" s="517"/>
      <c r="H117" s="518"/>
      <c r="I117" s="517"/>
      <c r="J117" s="517"/>
      <c r="K117" s="517"/>
    </row>
    <row r="118" spans="3:11">
      <c r="C118" s="517"/>
      <c r="D118" s="518"/>
      <c r="E118" s="517"/>
      <c r="F118" s="518"/>
      <c r="G118" s="517"/>
      <c r="H118" s="518"/>
      <c r="I118" s="517"/>
      <c r="J118" s="517"/>
      <c r="K118" s="517"/>
    </row>
    <row r="119" spans="3:11">
      <c r="C119" s="517"/>
      <c r="D119" s="518"/>
      <c r="E119" s="517"/>
      <c r="F119" s="518"/>
      <c r="G119" s="517"/>
      <c r="H119" s="518"/>
      <c r="I119" s="517"/>
      <c r="J119" s="517"/>
      <c r="K119" s="517"/>
    </row>
    <row r="120" spans="3:11">
      <c r="C120" s="517"/>
      <c r="D120" s="518"/>
      <c r="E120" s="517"/>
      <c r="F120" s="518"/>
      <c r="G120" s="517"/>
      <c r="H120" s="518"/>
      <c r="I120" s="517"/>
      <c r="J120" s="517"/>
      <c r="K120" s="517"/>
    </row>
    <row r="121" spans="3:11">
      <c r="C121" s="517"/>
      <c r="D121" s="518"/>
      <c r="E121" s="517"/>
      <c r="F121" s="518"/>
      <c r="G121" s="517"/>
      <c r="H121" s="518"/>
      <c r="I121" s="517"/>
      <c r="J121" s="517"/>
      <c r="K121" s="517"/>
    </row>
    <row r="122" spans="3:11">
      <c r="C122" s="517"/>
      <c r="D122" s="518"/>
      <c r="E122" s="517"/>
      <c r="F122" s="518"/>
      <c r="G122" s="517"/>
      <c r="H122" s="518"/>
      <c r="I122" s="517"/>
      <c r="J122" s="517"/>
      <c r="K122" s="517"/>
    </row>
    <row r="123" spans="3:11">
      <c r="C123" s="517"/>
      <c r="D123" s="518"/>
      <c r="E123" s="517"/>
      <c r="F123" s="518"/>
      <c r="G123" s="517"/>
      <c r="H123" s="518"/>
      <c r="I123" s="517"/>
      <c r="J123" s="517"/>
      <c r="K123" s="517"/>
    </row>
    <row r="124" spans="3:11">
      <c r="C124" s="517"/>
      <c r="D124" s="518"/>
      <c r="E124" s="517"/>
      <c r="F124" s="518"/>
      <c r="G124" s="517"/>
      <c r="H124" s="518"/>
      <c r="I124" s="517"/>
      <c r="J124" s="517"/>
      <c r="K124" s="517"/>
    </row>
    <row r="125" spans="3:11">
      <c r="C125" s="517"/>
      <c r="D125" s="518"/>
      <c r="E125" s="517"/>
      <c r="F125" s="518"/>
      <c r="G125" s="517"/>
      <c r="H125" s="518"/>
      <c r="I125" s="517"/>
      <c r="J125" s="517"/>
      <c r="K125" s="517"/>
    </row>
    <row r="126" spans="3:11">
      <c r="C126" s="517"/>
      <c r="D126" s="518"/>
      <c r="E126" s="517"/>
      <c r="F126" s="518"/>
      <c r="G126" s="517"/>
      <c r="H126" s="518"/>
      <c r="I126" s="517"/>
      <c r="J126" s="517"/>
      <c r="K126" s="517"/>
    </row>
    <row r="127" spans="3:11">
      <c r="C127" s="517"/>
      <c r="D127" s="518"/>
      <c r="E127" s="517"/>
      <c r="F127" s="518"/>
      <c r="G127" s="517"/>
      <c r="H127" s="518"/>
      <c r="I127" s="517"/>
      <c r="J127" s="517"/>
      <c r="K127" s="517"/>
    </row>
    <row r="128" spans="3:11">
      <c r="C128" s="517"/>
      <c r="D128" s="518"/>
      <c r="E128" s="517"/>
      <c r="F128" s="518"/>
      <c r="G128" s="517"/>
      <c r="H128" s="518"/>
      <c r="I128" s="517"/>
      <c r="J128" s="517"/>
      <c r="K128" s="517"/>
    </row>
    <row r="129" spans="3:11">
      <c r="C129" s="517"/>
      <c r="D129" s="518"/>
      <c r="E129" s="517"/>
      <c r="F129" s="518"/>
      <c r="G129" s="517"/>
      <c r="H129" s="518"/>
      <c r="I129" s="517"/>
      <c r="J129" s="517"/>
      <c r="K129" s="517"/>
    </row>
    <row r="130" spans="3:11">
      <c r="C130" s="517"/>
      <c r="D130" s="518"/>
      <c r="E130" s="517"/>
      <c r="F130" s="518"/>
      <c r="G130" s="517"/>
      <c r="H130" s="518"/>
      <c r="I130" s="517"/>
      <c r="J130" s="517"/>
      <c r="K130" s="517"/>
    </row>
    <row r="131" spans="3:11">
      <c r="C131" s="517"/>
      <c r="D131" s="518"/>
      <c r="E131" s="517"/>
      <c r="F131" s="518"/>
      <c r="G131" s="517"/>
      <c r="H131" s="518"/>
      <c r="I131" s="517"/>
      <c r="J131" s="517"/>
      <c r="K131" s="517"/>
    </row>
    <row r="132" spans="3:11">
      <c r="C132" s="517"/>
      <c r="D132" s="518"/>
      <c r="E132" s="517"/>
      <c r="F132" s="518"/>
      <c r="G132" s="517"/>
      <c r="H132" s="518"/>
      <c r="I132" s="517"/>
      <c r="J132" s="517"/>
      <c r="K132" s="517"/>
    </row>
    <row r="133" spans="3:11">
      <c r="C133" s="517"/>
      <c r="D133" s="518"/>
      <c r="E133" s="517"/>
      <c r="F133" s="518"/>
      <c r="G133" s="517"/>
      <c r="H133" s="518"/>
      <c r="I133" s="517"/>
      <c r="J133" s="517"/>
      <c r="K133" s="517"/>
    </row>
    <row r="134" spans="3:11">
      <c r="C134" s="517"/>
      <c r="D134" s="518"/>
      <c r="E134" s="517"/>
      <c r="F134" s="518"/>
      <c r="G134" s="517"/>
      <c r="H134" s="518"/>
      <c r="I134" s="517"/>
      <c r="J134" s="517"/>
      <c r="K134" s="517"/>
    </row>
    <row r="135" spans="3:11">
      <c r="C135" s="517"/>
      <c r="D135" s="518"/>
      <c r="E135" s="517"/>
      <c r="F135" s="518"/>
      <c r="G135" s="517"/>
      <c r="H135" s="518"/>
      <c r="I135" s="517"/>
      <c r="J135" s="517"/>
      <c r="K135" s="517"/>
    </row>
    <row r="136" spans="3:11">
      <c r="C136" s="517"/>
      <c r="D136" s="518"/>
      <c r="E136" s="517"/>
      <c r="F136" s="518"/>
      <c r="G136" s="517"/>
      <c r="H136" s="518"/>
      <c r="I136" s="517"/>
      <c r="J136" s="517"/>
      <c r="K136" s="517"/>
    </row>
    <row r="137" spans="3:11">
      <c r="C137" s="517"/>
      <c r="D137" s="518"/>
      <c r="E137" s="517"/>
      <c r="F137" s="518"/>
      <c r="G137" s="517"/>
      <c r="H137" s="518"/>
      <c r="I137" s="517"/>
      <c r="J137" s="517"/>
      <c r="K137" s="517"/>
    </row>
    <row r="138" spans="3:11">
      <c r="C138" s="517"/>
      <c r="D138" s="518"/>
      <c r="E138" s="517"/>
      <c r="F138" s="518"/>
      <c r="G138" s="517"/>
      <c r="H138" s="518"/>
      <c r="I138" s="517"/>
      <c r="J138" s="517"/>
      <c r="K138" s="517"/>
    </row>
    <row r="139" spans="3:11">
      <c r="C139" s="517"/>
      <c r="D139" s="518"/>
      <c r="E139" s="517"/>
      <c r="F139" s="518"/>
      <c r="G139" s="517"/>
      <c r="H139" s="518"/>
      <c r="I139" s="517"/>
      <c r="J139" s="517"/>
      <c r="K139" s="517"/>
    </row>
    <row r="140" spans="3:11">
      <c r="C140" s="517"/>
      <c r="D140" s="518"/>
      <c r="E140" s="517"/>
      <c r="F140" s="518"/>
      <c r="G140" s="517"/>
      <c r="H140" s="518"/>
      <c r="I140" s="517"/>
      <c r="J140" s="517"/>
      <c r="K140" s="517"/>
    </row>
    <row r="141" spans="3:11">
      <c r="C141" s="517"/>
      <c r="D141" s="518"/>
      <c r="E141" s="517"/>
      <c r="F141" s="518"/>
      <c r="G141" s="517"/>
      <c r="H141" s="518"/>
      <c r="I141" s="517"/>
      <c r="J141" s="517"/>
      <c r="K141" s="517"/>
    </row>
    <row r="142" spans="3:11">
      <c r="C142" s="517"/>
      <c r="D142" s="518"/>
      <c r="E142" s="517"/>
      <c r="F142" s="518"/>
      <c r="G142" s="517"/>
      <c r="H142" s="518"/>
      <c r="I142" s="517"/>
      <c r="J142" s="517"/>
      <c r="K142" s="517"/>
    </row>
    <row r="143" spans="3:11">
      <c r="C143" s="517"/>
      <c r="D143" s="518"/>
      <c r="E143" s="517"/>
      <c r="F143" s="518"/>
      <c r="G143" s="517"/>
      <c r="H143" s="518"/>
      <c r="I143" s="517"/>
      <c r="J143" s="517"/>
      <c r="K143" s="517"/>
    </row>
    <row r="144" spans="3:11">
      <c r="C144" s="517"/>
      <c r="D144" s="518"/>
      <c r="E144" s="517"/>
      <c r="F144" s="518"/>
      <c r="G144" s="517"/>
      <c r="H144" s="518"/>
      <c r="I144" s="517"/>
      <c r="J144" s="517"/>
      <c r="K144" s="517"/>
    </row>
    <row r="145" spans="3:11">
      <c r="C145" s="517"/>
      <c r="D145" s="518"/>
      <c r="E145" s="517"/>
      <c r="F145" s="518"/>
      <c r="G145" s="517"/>
      <c r="H145" s="518"/>
      <c r="I145" s="517"/>
      <c r="J145" s="517"/>
      <c r="K145" s="517"/>
    </row>
    <row r="146" spans="3:11">
      <c r="C146" s="517"/>
      <c r="D146" s="518"/>
      <c r="E146" s="517"/>
      <c r="F146" s="518"/>
      <c r="G146" s="517"/>
      <c r="H146" s="518"/>
      <c r="I146" s="517"/>
      <c r="J146" s="517"/>
      <c r="K146" s="517"/>
    </row>
    <row r="147" spans="3:11">
      <c r="C147" s="517"/>
      <c r="D147" s="518"/>
      <c r="E147" s="517"/>
      <c r="F147" s="518"/>
      <c r="G147" s="517"/>
      <c r="H147" s="518"/>
      <c r="I147" s="517"/>
      <c r="J147" s="517"/>
      <c r="K147" s="517"/>
    </row>
    <row r="148" spans="3:11">
      <c r="C148" s="517"/>
      <c r="D148" s="518"/>
      <c r="E148" s="517"/>
      <c r="F148" s="518"/>
      <c r="G148" s="517"/>
      <c r="H148" s="518"/>
      <c r="I148" s="517"/>
      <c r="J148" s="517"/>
      <c r="K148" s="517"/>
    </row>
    <row r="149" spans="3:11">
      <c r="C149" s="517"/>
      <c r="D149" s="518"/>
      <c r="E149" s="517"/>
      <c r="F149" s="518"/>
      <c r="G149" s="517"/>
      <c r="H149" s="518"/>
      <c r="I149" s="517"/>
      <c r="J149" s="517"/>
      <c r="K149" s="517"/>
    </row>
    <row r="150" spans="3:11">
      <c r="C150" s="517"/>
      <c r="D150" s="518"/>
      <c r="E150" s="517"/>
      <c r="F150" s="518"/>
      <c r="G150" s="517"/>
      <c r="H150" s="518"/>
      <c r="I150" s="517"/>
      <c r="J150" s="517"/>
      <c r="K150" s="517"/>
    </row>
    <row r="151" spans="3:11">
      <c r="C151" s="517"/>
      <c r="D151" s="518"/>
      <c r="E151" s="517"/>
      <c r="F151" s="518"/>
      <c r="G151" s="517"/>
      <c r="H151" s="518"/>
      <c r="I151" s="517"/>
      <c r="J151" s="517"/>
      <c r="K151" s="517"/>
    </row>
  </sheetData>
  <mergeCells count="6">
    <mergeCell ref="A9:A11"/>
    <mergeCell ref="A4:B5"/>
    <mergeCell ref="C4:D4"/>
    <mergeCell ref="E4:F4"/>
    <mergeCell ref="G4:H4"/>
    <mergeCell ref="A6:A8"/>
  </mergeCells>
  <pageMargins left="0.7" right="0.196527777777778" top="3.9583333333333297E-2" bottom="3.9583333333333297E-2" header="0.511811023622047" footer="0.511811023622047"/>
  <pageSetup paperSize="9" orientation="landscape" horizontalDpi="300" verticalDpi="300"/>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00B050"/>
  </sheetPr>
  <dimension ref="A1:K141"/>
  <sheetViews>
    <sheetView zoomScale="90" zoomScaleNormal="90" workbookViewId="0">
      <selection activeCell="I8" sqref="I8"/>
    </sheetView>
  </sheetViews>
  <sheetFormatPr baseColWidth="10" defaultColWidth="11.42578125" defaultRowHeight="15"/>
  <cols>
    <col min="1" max="1" width="15.7109375" style="507" customWidth="1"/>
    <col min="2" max="11" width="12.7109375" style="507" customWidth="1"/>
    <col min="12" max="16384" width="11.42578125" style="507"/>
  </cols>
  <sheetData>
    <row r="1" spans="1:11" s="20" customFormat="1" ht="67.150000000000006" customHeight="1"/>
    <row r="2" spans="1:11" ht="15.75">
      <c r="A2" s="512" t="s">
        <v>102</v>
      </c>
      <c r="B2" s="509"/>
      <c r="C2" s="509"/>
      <c r="D2" s="509"/>
      <c r="E2" s="509"/>
      <c r="F2" s="509"/>
      <c r="G2" s="509"/>
      <c r="H2" s="509"/>
    </row>
    <row r="3" spans="1:11">
      <c r="A3" s="509"/>
      <c r="B3" s="509"/>
      <c r="C3" s="509"/>
      <c r="D3" s="509"/>
      <c r="E3" s="509"/>
      <c r="F3" s="509"/>
      <c r="G3" s="509"/>
      <c r="H3" s="509"/>
    </row>
    <row r="4" spans="1:11" ht="15" customHeight="1">
      <c r="A4" s="915"/>
      <c r="B4" s="915"/>
      <c r="C4" s="900" t="s">
        <v>2517</v>
      </c>
      <c r="D4" s="900"/>
      <c r="E4" s="900" t="s">
        <v>2518</v>
      </c>
      <c r="F4" s="900"/>
      <c r="G4" s="900" t="s">
        <v>520</v>
      </c>
      <c r="H4" s="900"/>
    </row>
    <row r="5" spans="1:11" ht="24">
      <c r="A5" s="915"/>
      <c r="B5" s="915"/>
      <c r="C5" s="516" t="s">
        <v>2656</v>
      </c>
      <c r="D5" s="516" t="s">
        <v>2893</v>
      </c>
      <c r="E5" s="516" t="s">
        <v>2656</v>
      </c>
      <c r="F5" s="516" t="s">
        <v>2893</v>
      </c>
      <c r="G5" s="516" t="s">
        <v>2906</v>
      </c>
      <c r="H5" s="516" t="s">
        <v>2907</v>
      </c>
    </row>
    <row r="6" spans="1:11" ht="15" customHeight="1">
      <c r="A6" s="897" t="s">
        <v>2665</v>
      </c>
      <c r="B6" s="519" t="s">
        <v>2908</v>
      </c>
      <c r="C6" s="531">
        <v>37651</v>
      </c>
      <c r="D6" s="531">
        <v>416814</v>
      </c>
      <c r="E6" s="531">
        <v>10523</v>
      </c>
      <c r="F6" s="531">
        <v>147566</v>
      </c>
      <c r="G6" s="622">
        <v>48173</v>
      </c>
      <c r="H6" s="622">
        <f>D6+F6</f>
        <v>564380</v>
      </c>
      <c r="I6" s="518"/>
      <c r="J6" s="518"/>
      <c r="K6" s="518"/>
    </row>
    <row r="7" spans="1:11">
      <c r="A7" s="897"/>
      <c r="B7" s="519" t="s">
        <v>2909</v>
      </c>
      <c r="C7" s="531">
        <v>5160</v>
      </c>
      <c r="D7" s="531">
        <v>11382</v>
      </c>
      <c r="E7" s="531">
        <v>473</v>
      </c>
      <c r="F7" s="531">
        <v>1018</v>
      </c>
      <c r="G7" s="622">
        <f>C7+E7</f>
        <v>5633</v>
      </c>
      <c r="H7" s="622">
        <f>D7+F7</f>
        <v>12400</v>
      </c>
      <c r="I7" s="518"/>
      <c r="J7" s="518"/>
      <c r="K7" s="518"/>
    </row>
    <row r="8" spans="1:11">
      <c r="A8" s="897"/>
      <c r="B8" s="621" t="s">
        <v>452</v>
      </c>
      <c r="C8" s="623">
        <v>42810</v>
      </c>
      <c r="D8" s="623">
        <f>SUM(D6:D7)</f>
        <v>428196</v>
      </c>
      <c r="E8" s="623">
        <f>SUM(E6:E7)</f>
        <v>10996</v>
      </c>
      <c r="F8" s="623">
        <f>SUM(F6:F7)</f>
        <v>148584</v>
      </c>
      <c r="G8" s="623">
        <f>SUM(G6:G7)</f>
        <v>53806</v>
      </c>
      <c r="H8" s="623">
        <f>SUM(H6:H7)</f>
        <v>576780</v>
      </c>
      <c r="I8" s="518"/>
      <c r="J8" s="518"/>
      <c r="K8" s="518"/>
    </row>
    <row r="9" spans="1:11" ht="15" customHeight="1">
      <c r="A9" s="897" t="s">
        <v>2666</v>
      </c>
      <c r="B9" s="519" t="s">
        <v>2908</v>
      </c>
      <c r="C9" s="531">
        <v>10365</v>
      </c>
      <c r="D9" s="531">
        <v>111930</v>
      </c>
      <c r="E9" s="531">
        <v>2127</v>
      </c>
      <c r="F9" s="531">
        <v>39268</v>
      </c>
      <c r="G9" s="622">
        <f>C9+E9</f>
        <v>12492</v>
      </c>
      <c r="H9" s="622">
        <v>151197</v>
      </c>
      <c r="I9" s="518"/>
      <c r="J9" s="518"/>
      <c r="K9" s="518"/>
    </row>
    <row r="10" spans="1:11">
      <c r="A10" s="897"/>
      <c r="B10" s="519" t="s">
        <v>2909</v>
      </c>
      <c r="C10" s="531">
        <v>39898</v>
      </c>
      <c r="D10" s="531">
        <v>83886</v>
      </c>
      <c r="E10" s="531">
        <v>970</v>
      </c>
      <c r="F10" s="531">
        <v>2235</v>
      </c>
      <c r="G10" s="622">
        <f>C10+E10</f>
        <v>40868</v>
      </c>
      <c r="H10" s="622">
        <f>D10+F10</f>
        <v>86121</v>
      </c>
      <c r="I10" s="518"/>
      <c r="J10" s="518"/>
      <c r="K10" s="518"/>
    </row>
    <row r="11" spans="1:11">
      <c r="A11" s="897"/>
      <c r="B11" s="621" t="s">
        <v>452</v>
      </c>
      <c r="C11" s="623">
        <f>SUM(C9:C10)</f>
        <v>50263</v>
      </c>
      <c r="D11" s="623">
        <f>SUM(D9:D10)</f>
        <v>195816</v>
      </c>
      <c r="E11" s="623">
        <f>SUM(E9:E10)</f>
        <v>3097</v>
      </c>
      <c r="F11" s="623">
        <v>41502</v>
      </c>
      <c r="G11" s="623">
        <f>SUM(G9:G10)</f>
        <v>53360</v>
      </c>
      <c r="H11" s="623">
        <f>SUM(H9:H10)</f>
        <v>237318</v>
      </c>
      <c r="I11" s="518"/>
      <c r="J11" s="518"/>
      <c r="K11" s="518"/>
    </row>
    <row r="12" spans="1:11">
      <c r="A12" s="526" t="s">
        <v>452</v>
      </c>
      <c r="B12" s="537"/>
      <c r="C12" s="536">
        <f t="shared" ref="C12:H12" si="0">C8+C11</f>
        <v>93073</v>
      </c>
      <c r="D12" s="536">
        <f t="shared" si="0"/>
        <v>624012</v>
      </c>
      <c r="E12" s="536">
        <f t="shared" si="0"/>
        <v>14093</v>
      </c>
      <c r="F12" s="536">
        <f t="shared" si="0"/>
        <v>190086</v>
      </c>
      <c r="G12" s="536">
        <f t="shared" si="0"/>
        <v>107166</v>
      </c>
      <c r="H12" s="536">
        <f t="shared" si="0"/>
        <v>814098</v>
      </c>
      <c r="I12" s="518"/>
      <c r="J12" s="518"/>
      <c r="K12" s="518"/>
    </row>
    <row r="13" spans="1:11">
      <c r="C13" s="518"/>
      <c r="D13" s="518"/>
      <c r="E13" s="518"/>
      <c r="F13" s="518"/>
      <c r="G13" s="518"/>
      <c r="H13" s="518"/>
      <c r="I13" s="518"/>
      <c r="J13" s="518"/>
      <c r="K13" s="518"/>
    </row>
    <row r="14" spans="1:11">
      <c r="C14" s="518"/>
      <c r="D14" s="518"/>
      <c r="E14" s="518"/>
      <c r="F14" s="518"/>
      <c r="G14" s="518"/>
      <c r="H14" s="518"/>
      <c r="I14" s="518"/>
      <c r="J14" s="518"/>
      <c r="K14" s="518"/>
    </row>
    <row r="15" spans="1:11">
      <c r="C15" s="518"/>
      <c r="D15" s="518"/>
      <c r="E15" s="518"/>
      <c r="F15" s="518"/>
      <c r="G15" s="518"/>
      <c r="H15" s="518"/>
      <c r="I15" s="518"/>
      <c r="J15" s="518"/>
      <c r="K15" s="518"/>
    </row>
    <row r="16" spans="1:11">
      <c r="C16" s="518"/>
      <c r="D16" s="518"/>
      <c r="E16" s="518"/>
      <c r="F16" s="518"/>
      <c r="G16" s="518"/>
      <c r="H16" s="518"/>
      <c r="I16" s="518"/>
      <c r="J16" s="518"/>
      <c r="K16" s="518"/>
    </row>
    <row r="17" spans="3:11">
      <c r="C17" s="518"/>
      <c r="D17" s="518"/>
      <c r="E17" s="518"/>
      <c r="F17" s="518"/>
      <c r="G17" s="518"/>
      <c r="H17" s="518"/>
      <c r="I17" s="518"/>
      <c r="J17" s="518"/>
      <c r="K17" s="518"/>
    </row>
    <row r="18" spans="3:11">
      <c r="C18" s="518"/>
      <c r="D18" s="518"/>
      <c r="E18" s="518"/>
      <c r="F18" s="518"/>
      <c r="G18" s="518"/>
      <c r="H18" s="518"/>
      <c r="I18" s="518"/>
      <c r="J18" s="518"/>
      <c r="K18" s="518"/>
    </row>
    <row r="19" spans="3:11">
      <c r="C19" s="518"/>
      <c r="D19" s="518"/>
      <c r="E19" s="518"/>
      <c r="F19" s="518"/>
      <c r="G19" s="518"/>
      <c r="H19" s="518"/>
      <c r="I19" s="518"/>
      <c r="J19" s="518"/>
      <c r="K19" s="518"/>
    </row>
    <row r="20" spans="3:11">
      <c r="C20" s="518"/>
      <c r="D20" s="518"/>
      <c r="E20" s="518"/>
      <c r="F20" s="518"/>
      <c r="G20" s="518"/>
      <c r="H20" s="518"/>
      <c r="I20" s="518"/>
      <c r="J20" s="518"/>
      <c r="K20" s="518"/>
    </row>
    <row r="21" spans="3:11">
      <c r="C21" s="518"/>
      <c r="D21" s="518"/>
      <c r="E21" s="518"/>
      <c r="F21" s="518"/>
      <c r="G21" s="518"/>
      <c r="H21" s="518"/>
      <c r="I21" s="518"/>
      <c r="J21" s="518"/>
      <c r="K21" s="518"/>
    </row>
    <row r="22" spans="3:11">
      <c r="C22" s="518"/>
      <c r="D22" s="518"/>
      <c r="E22" s="518"/>
      <c r="F22" s="518"/>
      <c r="G22" s="518"/>
      <c r="H22" s="518"/>
      <c r="I22" s="518"/>
      <c r="J22" s="518"/>
      <c r="K22" s="518"/>
    </row>
    <row r="23" spans="3:11">
      <c r="C23" s="518"/>
      <c r="D23" s="518"/>
      <c r="E23" s="518"/>
      <c r="F23" s="518"/>
      <c r="G23" s="518"/>
      <c r="H23" s="518"/>
      <c r="I23" s="518"/>
      <c r="J23" s="518"/>
      <c r="K23" s="518"/>
    </row>
    <row r="24" spans="3:11">
      <c r="C24" s="518"/>
      <c r="D24" s="518"/>
      <c r="E24" s="518"/>
      <c r="F24" s="518"/>
      <c r="G24" s="518"/>
      <c r="H24" s="518"/>
      <c r="I24" s="518"/>
      <c r="J24" s="518"/>
      <c r="K24" s="518"/>
    </row>
    <row r="25" spans="3:11">
      <c r="C25" s="518"/>
      <c r="D25" s="518"/>
      <c r="E25" s="518"/>
      <c r="F25" s="518"/>
      <c r="G25" s="518"/>
      <c r="H25" s="518"/>
      <c r="I25" s="518"/>
      <c r="J25" s="518"/>
      <c r="K25" s="518"/>
    </row>
    <row r="26" spans="3:11">
      <c r="C26" s="518"/>
      <c r="D26" s="518"/>
      <c r="E26" s="518"/>
      <c r="F26" s="518"/>
      <c r="G26" s="518"/>
      <c r="H26" s="518"/>
      <c r="I26" s="518"/>
      <c r="J26" s="518"/>
      <c r="K26" s="518"/>
    </row>
    <row r="27" spans="3:11">
      <c r="C27" s="518"/>
      <c r="D27" s="518"/>
      <c r="E27" s="518"/>
      <c r="F27" s="518"/>
      <c r="G27" s="518"/>
      <c r="H27" s="518"/>
      <c r="I27" s="518"/>
      <c r="J27" s="518"/>
      <c r="K27" s="518"/>
    </row>
    <row r="28" spans="3:11">
      <c r="C28" s="518"/>
      <c r="D28" s="518"/>
      <c r="E28" s="518"/>
      <c r="F28" s="518"/>
      <c r="G28" s="518"/>
      <c r="H28" s="518"/>
      <c r="I28" s="518"/>
      <c r="J28" s="518"/>
      <c r="K28" s="518"/>
    </row>
    <row r="29" spans="3:11">
      <c r="C29" s="518"/>
      <c r="D29" s="518"/>
      <c r="E29" s="518"/>
      <c r="F29" s="518"/>
      <c r="G29" s="518"/>
      <c r="H29" s="518"/>
      <c r="I29" s="518"/>
      <c r="J29" s="518"/>
      <c r="K29" s="518"/>
    </row>
    <row r="30" spans="3:11">
      <c r="C30" s="518"/>
      <c r="D30" s="518"/>
      <c r="E30" s="518"/>
      <c r="F30" s="518"/>
      <c r="G30" s="518"/>
      <c r="H30" s="518"/>
      <c r="I30" s="518"/>
      <c r="J30" s="518"/>
      <c r="K30" s="518"/>
    </row>
    <row r="31" spans="3:11">
      <c r="C31" s="518"/>
      <c r="D31" s="518"/>
      <c r="E31" s="518"/>
      <c r="F31" s="518"/>
      <c r="G31" s="518"/>
      <c r="H31" s="518"/>
      <c r="I31" s="518"/>
      <c r="J31" s="518"/>
      <c r="K31" s="518"/>
    </row>
    <row r="32" spans="3:11">
      <c r="C32" s="518"/>
      <c r="D32" s="518"/>
      <c r="E32" s="518"/>
      <c r="F32" s="518"/>
      <c r="G32" s="518"/>
      <c r="H32" s="518"/>
      <c r="I32" s="518"/>
      <c r="J32" s="518"/>
      <c r="K32" s="518"/>
    </row>
    <row r="33" spans="3:11">
      <c r="C33" s="518"/>
      <c r="D33" s="518"/>
      <c r="E33" s="518"/>
      <c r="F33" s="518"/>
      <c r="G33" s="518"/>
      <c r="H33" s="518"/>
      <c r="I33" s="518"/>
      <c r="J33" s="518"/>
      <c r="K33" s="518"/>
    </row>
    <row r="34" spans="3:11">
      <c r="C34" s="518"/>
      <c r="D34" s="518"/>
      <c r="E34" s="518"/>
      <c r="F34" s="518"/>
      <c r="G34" s="518"/>
      <c r="H34" s="518"/>
      <c r="I34" s="518"/>
      <c r="J34" s="518"/>
      <c r="K34" s="518"/>
    </row>
    <row r="35" spans="3:11">
      <c r="C35" s="518"/>
      <c r="D35" s="518"/>
      <c r="E35" s="518"/>
      <c r="F35" s="518"/>
      <c r="G35" s="518"/>
      <c r="H35" s="518"/>
      <c r="I35" s="518"/>
      <c r="J35" s="518"/>
      <c r="K35" s="518"/>
    </row>
    <row r="36" spans="3:11">
      <c r="C36" s="518"/>
      <c r="D36" s="518"/>
      <c r="E36" s="518"/>
      <c r="F36" s="518"/>
      <c r="G36" s="518"/>
      <c r="H36" s="518"/>
      <c r="I36" s="518"/>
      <c r="J36" s="518"/>
      <c r="K36" s="518"/>
    </row>
    <row r="37" spans="3:11">
      <c r="C37" s="518"/>
      <c r="D37" s="518"/>
      <c r="E37" s="518"/>
      <c r="F37" s="518"/>
      <c r="G37" s="518"/>
      <c r="H37" s="518"/>
      <c r="I37" s="518"/>
      <c r="J37" s="518"/>
      <c r="K37" s="518"/>
    </row>
    <row r="38" spans="3:11">
      <c r="C38" s="518"/>
      <c r="D38" s="518"/>
      <c r="E38" s="518"/>
      <c r="F38" s="518"/>
      <c r="G38" s="518"/>
      <c r="H38" s="518"/>
      <c r="I38" s="518"/>
      <c r="J38" s="518"/>
      <c r="K38" s="518"/>
    </row>
    <row r="39" spans="3:11">
      <c r="C39" s="518"/>
      <c r="D39" s="518"/>
      <c r="E39" s="518"/>
      <c r="F39" s="518"/>
      <c r="G39" s="518"/>
      <c r="H39" s="518"/>
      <c r="I39" s="518"/>
      <c r="J39" s="518"/>
      <c r="K39" s="518"/>
    </row>
    <row r="40" spans="3:11">
      <c r="C40" s="518"/>
      <c r="D40" s="518"/>
      <c r="E40" s="518"/>
      <c r="F40" s="518"/>
      <c r="G40" s="518"/>
      <c r="H40" s="518"/>
      <c r="I40" s="518"/>
      <c r="J40" s="518"/>
      <c r="K40" s="518"/>
    </row>
    <row r="41" spans="3:11">
      <c r="C41" s="518"/>
      <c r="D41" s="518"/>
      <c r="E41" s="518"/>
      <c r="F41" s="518"/>
      <c r="G41" s="518"/>
      <c r="H41" s="518"/>
      <c r="I41" s="518"/>
      <c r="J41" s="518"/>
      <c r="K41" s="518"/>
    </row>
    <row r="42" spans="3:11">
      <c r="C42" s="518"/>
      <c r="D42" s="518"/>
      <c r="E42" s="518"/>
      <c r="F42" s="518"/>
      <c r="G42" s="518"/>
      <c r="H42" s="518"/>
      <c r="I42" s="518"/>
      <c r="J42" s="518"/>
      <c r="K42" s="518"/>
    </row>
    <row r="43" spans="3:11">
      <c r="C43" s="518"/>
      <c r="D43" s="518"/>
      <c r="E43" s="518"/>
      <c r="F43" s="518"/>
      <c r="G43" s="518"/>
      <c r="H43" s="518"/>
      <c r="I43" s="518"/>
      <c r="J43" s="518"/>
      <c r="K43" s="518"/>
    </row>
    <row r="44" spans="3:11">
      <c r="C44" s="518"/>
      <c r="D44" s="518"/>
      <c r="E44" s="518"/>
      <c r="F44" s="518"/>
      <c r="G44" s="518"/>
      <c r="H44" s="518"/>
      <c r="I44" s="518"/>
      <c r="J44" s="518"/>
      <c r="K44" s="518"/>
    </row>
    <row r="45" spans="3:11">
      <c r="C45" s="518"/>
      <c r="D45" s="518"/>
      <c r="E45" s="518"/>
      <c r="F45" s="518"/>
      <c r="G45" s="518"/>
      <c r="H45" s="518"/>
      <c r="I45" s="518"/>
      <c r="J45" s="518"/>
      <c r="K45" s="518"/>
    </row>
    <row r="46" spans="3:11">
      <c r="C46" s="518"/>
      <c r="D46" s="518"/>
      <c r="E46" s="518"/>
      <c r="F46" s="518"/>
      <c r="G46" s="518"/>
      <c r="H46" s="518"/>
      <c r="I46" s="518"/>
      <c r="J46" s="518"/>
      <c r="K46" s="518"/>
    </row>
    <row r="47" spans="3:11">
      <c r="C47" s="518"/>
      <c r="D47" s="518"/>
      <c r="E47" s="518"/>
      <c r="F47" s="518"/>
      <c r="G47" s="518"/>
      <c r="H47" s="518"/>
      <c r="I47" s="518"/>
      <c r="J47" s="518"/>
      <c r="K47" s="518"/>
    </row>
    <row r="48" spans="3:11">
      <c r="C48" s="518"/>
      <c r="D48" s="518"/>
      <c r="E48" s="518"/>
      <c r="F48" s="518"/>
      <c r="G48" s="518"/>
      <c r="H48" s="518"/>
      <c r="I48" s="518"/>
      <c r="J48" s="518"/>
      <c r="K48" s="518"/>
    </row>
    <row r="49" spans="3:11">
      <c r="C49" s="518"/>
      <c r="D49" s="518"/>
      <c r="E49" s="518"/>
      <c r="F49" s="518"/>
      <c r="G49" s="518"/>
      <c r="H49" s="518"/>
      <c r="I49" s="518"/>
      <c r="J49" s="518"/>
      <c r="K49" s="518"/>
    </row>
    <row r="50" spans="3:11">
      <c r="C50" s="518"/>
      <c r="D50" s="518"/>
      <c r="E50" s="518"/>
      <c r="F50" s="518"/>
      <c r="G50" s="518"/>
      <c r="H50" s="518"/>
      <c r="I50" s="518"/>
      <c r="J50" s="518"/>
      <c r="K50" s="518"/>
    </row>
    <row r="51" spans="3:11">
      <c r="C51" s="518"/>
      <c r="D51" s="518"/>
      <c r="E51" s="518"/>
      <c r="F51" s="518"/>
      <c r="G51" s="518"/>
      <c r="H51" s="518"/>
      <c r="I51" s="518"/>
      <c r="J51" s="518"/>
      <c r="K51" s="518"/>
    </row>
    <row r="52" spans="3:11">
      <c r="C52" s="518"/>
      <c r="D52" s="518"/>
      <c r="E52" s="518"/>
      <c r="F52" s="518"/>
      <c r="G52" s="518"/>
      <c r="H52" s="518"/>
      <c r="I52" s="518"/>
      <c r="J52" s="518"/>
      <c r="K52" s="518"/>
    </row>
    <row r="53" spans="3:11">
      <c r="C53" s="518"/>
      <c r="D53" s="518"/>
      <c r="E53" s="518"/>
      <c r="F53" s="518"/>
      <c r="G53" s="518"/>
      <c r="H53" s="518"/>
      <c r="I53" s="518"/>
      <c r="J53" s="518"/>
      <c r="K53" s="518"/>
    </row>
    <row r="54" spans="3:11">
      <c r="C54" s="518"/>
      <c r="D54" s="518"/>
      <c r="E54" s="518"/>
      <c r="F54" s="518"/>
      <c r="G54" s="518"/>
      <c r="H54" s="518"/>
      <c r="I54" s="518"/>
      <c r="J54" s="518"/>
      <c r="K54" s="518"/>
    </row>
    <row r="55" spans="3:11">
      <c r="C55" s="518"/>
      <c r="D55" s="518"/>
      <c r="E55" s="518"/>
      <c r="F55" s="518"/>
      <c r="G55" s="518"/>
      <c r="H55" s="518"/>
      <c r="I55" s="518"/>
      <c r="J55" s="518"/>
      <c r="K55" s="518"/>
    </row>
    <row r="56" spans="3:11">
      <c r="C56" s="518"/>
      <c r="D56" s="518"/>
      <c r="E56" s="518"/>
      <c r="F56" s="518"/>
      <c r="G56" s="518"/>
      <c r="H56" s="518"/>
      <c r="I56" s="518"/>
      <c r="J56" s="518"/>
      <c r="K56" s="518"/>
    </row>
    <row r="57" spans="3:11">
      <c r="C57" s="518"/>
      <c r="D57" s="518"/>
      <c r="E57" s="518"/>
      <c r="F57" s="518"/>
      <c r="G57" s="518"/>
      <c r="H57" s="518"/>
      <c r="I57" s="518"/>
      <c r="J57" s="518"/>
      <c r="K57" s="518"/>
    </row>
    <row r="58" spans="3:11">
      <c r="C58" s="518"/>
      <c r="D58" s="518"/>
      <c r="E58" s="518"/>
      <c r="F58" s="518"/>
      <c r="G58" s="518"/>
      <c r="H58" s="518"/>
      <c r="I58" s="518"/>
      <c r="J58" s="518"/>
      <c r="K58" s="518"/>
    </row>
    <row r="59" spans="3:11">
      <c r="C59" s="518"/>
      <c r="D59" s="518"/>
      <c r="E59" s="518"/>
      <c r="F59" s="518"/>
      <c r="G59" s="518"/>
      <c r="H59" s="518"/>
      <c r="I59" s="518"/>
      <c r="J59" s="518"/>
      <c r="K59" s="518"/>
    </row>
    <row r="60" spans="3:11">
      <c r="C60" s="518"/>
      <c r="D60" s="518"/>
      <c r="E60" s="518"/>
      <c r="F60" s="518"/>
      <c r="G60" s="518"/>
      <c r="H60" s="518"/>
      <c r="I60" s="518"/>
      <c r="J60" s="518"/>
      <c r="K60" s="518"/>
    </row>
    <row r="61" spans="3:11">
      <c r="C61" s="518"/>
      <c r="D61" s="518"/>
      <c r="E61" s="518"/>
      <c r="F61" s="518"/>
      <c r="G61" s="518"/>
      <c r="H61" s="518"/>
      <c r="I61" s="518"/>
      <c r="J61" s="518"/>
      <c r="K61" s="518"/>
    </row>
    <row r="62" spans="3:11">
      <c r="C62" s="518"/>
      <c r="D62" s="518"/>
      <c r="E62" s="518"/>
      <c r="F62" s="518"/>
      <c r="G62" s="518"/>
      <c r="H62" s="518"/>
      <c r="I62" s="518"/>
      <c r="J62" s="518"/>
      <c r="K62" s="518"/>
    </row>
    <row r="63" spans="3:11">
      <c r="C63" s="518"/>
      <c r="D63" s="518"/>
      <c r="E63" s="518"/>
      <c r="F63" s="518"/>
      <c r="G63" s="518"/>
      <c r="H63" s="518"/>
      <c r="I63" s="518"/>
      <c r="J63" s="518"/>
      <c r="K63" s="518"/>
    </row>
    <row r="64" spans="3:11">
      <c r="C64" s="518"/>
      <c r="D64" s="518"/>
      <c r="E64" s="518"/>
      <c r="F64" s="518"/>
      <c r="G64" s="518"/>
      <c r="H64" s="518"/>
      <c r="I64" s="518"/>
      <c r="J64" s="518"/>
      <c r="K64" s="518"/>
    </row>
    <row r="65" spans="3:11">
      <c r="C65" s="518"/>
      <c r="D65" s="518"/>
      <c r="E65" s="518"/>
      <c r="F65" s="518"/>
      <c r="G65" s="518"/>
      <c r="H65" s="518"/>
      <c r="I65" s="518"/>
      <c r="J65" s="518"/>
      <c r="K65" s="518"/>
    </row>
    <row r="66" spans="3:11">
      <c r="C66" s="518"/>
      <c r="D66" s="518"/>
      <c r="E66" s="518"/>
      <c r="F66" s="518"/>
      <c r="G66" s="518"/>
      <c r="H66" s="518"/>
      <c r="I66" s="518"/>
      <c r="J66" s="518"/>
      <c r="K66" s="518"/>
    </row>
    <row r="67" spans="3:11">
      <c r="C67" s="518"/>
      <c r="D67" s="518"/>
      <c r="E67" s="518"/>
      <c r="F67" s="518"/>
      <c r="G67" s="518"/>
      <c r="H67" s="518"/>
      <c r="I67" s="518"/>
      <c r="J67" s="518"/>
      <c r="K67" s="518"/>
    </row>
    <row r="68" spans="3:11">
      <c r="C68" s="518"/>
      <c r="D68" s="518"/>
      <c r="E68" s="518"/>
      <c r="F68" s="518"/>
      <c r="G68" s="518"/>
      <c r="H68" s="518"/>
      <c r="I68" s="518"/>
      <c r="J68" s="518"/>
      <c r="K68" s="518"/>
    </row>
    <row r="69" spans="3:11">
      <c r="C69" s="518"/>
      <c r="D69" s="518"/>
      <c r="E69" s="518"/>
      <c r="F69" s="518"/>
      <c r="G69" s="518"/>
      <c r="H69" s="518"/>
      <c r="I69" s="518"/>
      <c r="J69" s="518"/>
      <c r="K69" s="518"/>
    </row>
    <row r="70" spans="3:11">
      <c r="C70" s="518"/>
      <c r="D70" s="518"/>
      <c r="E70" s="518"/>
      <c r="F70" s="518"/>
      <c r="G70" s="518"/>
      <c r="H70" s="518"/>
      <c r="I70" s="518"/>
      <c r="J70" s="518"/>
      <c r="K70" s="518"/>
    </row>
    <row r="71" spans="3:11">
      <c r="C71" s="518"/>
      <c r="D71" s="518"/>
      <c r="E71" s="518"/>
      <c r="F71" s="518"/>
      <c r="G71" s="518"/>
      <c r="H71" s="518"/>
      <c r="I71" s="518"/>
      <c r="J71" s="518"/>
      <c r="K71" s="518"/>
    </row>
    <row r="72" spans="3:11">
      <c r="C72" s="518"/>
      <c r="D72" s="518"/>
      <c r="E72" s="518"/>
      <c r="F72" s="518"/>
      <c r="G72" s="518"/>
      <c r="H72" s="518"/>
      <c r="I72" s="518"/>
      <c r="J72" s="518"/>
      <c r="K72" s="518"/>
    </row>
    <row r="73" spans="3:11">
      <c r="C73" s="518"/>
      <c r="D73" s="518"/>
      <c r="E73" s="518"/>
      <c r="F73" s="518"/>
      <c r="G73" s="518"/>
      <c r="H73" s="518"/>
      <c r="I73" s="518"/>
      <c r="J73" s="518"/>
      <c r="K73" s="518"/>
    </row>
    <row r="74" spans="3:11">
      <c r="C74" s="518"/>
      <c r="D74" s="518"/>
      <c r="E74" s="518"/>
      <c r="F74" s="518"/>
      <c r="G74" s="518"/>
      <c r="H74" s="518"/>
      <c r="I74" s="518"/>
      <c r="J74" s="518"/>
      <c r="K74" s="518"/>
    </row>
    <row r="75" spans="3:11">
      <c r="C75" s="518"/>
      <c r="D75" s="518"/>
      <c r="E75" s="518"/>
      <c r="F75" s="518"/>
      <c r="G75" s="518"/>
      <c r="H75" s="518"/>
      <c r="I75" s="518"/>
      <c r="J75" s="518"/>
      <c r="K75" s="518"/>
    </row>
    <row r="76" spans="3:11">
      <c r="C76" s="518"/>
      <c r="D76" s="518"/>
      <c r="E76" s="518"/>
      <c r="F76" s="518"/>
      <c r="G76" s="518"/>
      <c r="H76" s="518"/>
      <c r="I76" s="518"/>
      <c r="J76" s="518"/>
      <c r="K76" s="518"/>
    </row>
    <row r="77" spans="3:11">
      <c r="C77" s="518"/>
      <c r="D77" s="518"/>
      <c r="E77" s="518"/>
      <c r="F77" s="518"/>
      <c r="G77" s="518"/>
      <c r="H77" s="518"/>
      <c r="I77" s="518"/>
      <c r="J77" s="518"/>
      <c r="K77" s="518"/>
    </row>
    <row r="78" spans="3:11">
      <c r="C78" s="518"/>
      <c r="D78" s="518"/>
      <c r="E78" s="518"/>
      <c r="F78" s="518"/>
      <c r="G78" s="518"/>
      <c r="H78" s="518"/>
      <c r="I78" s="518"/>
      <c r="J78" s="518"/>
      <c r="K78" s="518"/>
    </row>
    <row r="79" spans="3:11">
      <c r="C79" s="518"/>
      <c r="D79" s="518"/>
      <c r="E79" s="518"/>
      <c r="F79" s="518"/>
      <c r="G79" s="518"/>
      <c r="H79" s="518"/>
      <c r="I79" s="518"/>
      <c r="J79" s="518"/>
      <c r="K79" s="518"/>
    </row>
    <row r="80" spans="3:11">
      <c r="C80" s="518"/>
      <c r="D80" s="518"/>
      <c r="E80" s="518"/>
      <c r="F80" s="518"/>
      <c r="G80" s="518"/>
      <c r="H80" s="518"/>
      <c r="I80" s="518"/>
      <c r="J80" s="518"/>
      <c r="K80" s="518"/>
    </row>
    <row r="81" spans="3:11">
      <c r="C81" s="518"/>
      <c r="D81" s="518"/>
      <c r="E81" s="518"/>
      <c r="F81" s="518"/>
      <c r="G81" s="518"/>
      <c r="H81" s="518"/>
      <c r="I81" s="518"/>
      <c r="J81" s="518"/>
      <c r="K81" s="518"/>
    </row>
    <row r="82" spans="3:11">
      <c r="C82" s="518"/>
      <c r="D82" s="518"/>
      <c r="E82" s="518"/>
      <c r="F82" s="518"/>
      <c r="G82" s="518"/>
      <c r="H82" s="518"/>
      <c r="I82" s="518"/>
      <c r="J82" s="518"/>
      <c r="K82" s="518"/>
    </row>
    <row r="83" spans="3:11">
      <c r="C83" s="518"/>
      <c r="D83" s="518"/>
      <c r="E83" s="518"/>
      <c r="F83" s="518"/>
      <c r="G83" s="518"/>
      <c r="H83" s="518"/>
      <c r="I83" s="518"/>
      <c r="J83" s="518"/>
      <c r="K83" s="518"/>
    </row>
    <row r="84" spans="3:11">
      <c r="C84" s="518"/>
      <c r="D84" s="518"/>
      <c r="E84" s="518"/>
      <c r="F84" s="518"/>
      <c r="G84" s="518"/>
      <c r="H84" s="518"/>
      <c r="I84" s="518"/>
      <c r="J84" s="518"/>
      <c r="K84" s="518"/>
    </row>
    <row r="85" spans="3:11">
      <c r="C85" s="518"/>
      <c r="D85" s="518"/>
      <c r="E85" s="518"/>
      <c r="F85" s="518"/>
      <c r="G85" s="518"/>
      <c r="H85" s="518"/>
      <c r="I85" s="518"/>
      <c r="J85" s="518"/>
      <c r="K85" s="518"/>
    </row>
    <row r="86" spans="3:11">
      <c r="C86" s="518"/>
      <c r="D86" s="518"/>
      <c r="E86" s="518"/>
      <c r="F86" s="518"/>
      <c r="G86" s="518"/>
      <c r="H86" s="518"/>
      <c r="I86" s="518"/>
      <c r="J86" s="518"/>
      <c r="K86" s="518"/>
    </row>
    <row r="87" spans="3:11">
      <c r="C87" s="518"/>
      <c r="D87" s="518"/>
      <c r="E87" s="518"/>
      <c r="F87" s="518"/>
      <c r="G87" s="518"/>
      <c r="H87" s="518"/>
      <c r="I87" s="518"/>
      <c r="J87" s="518"/>
      <c r="K87" s="518"/>
    </row>
    <row r="88" spans="3:11">
      <c r="C88" s="518"/>
      <c r="D88" s="518"/>
      <c r="E88" s="518"/>
      <c r="F88" s="518"/>
      <c r="G88" s="518"/>
      <c r="H88" s="518"/>
      <c r="I88" s="518"/>
      <c r="J88" s="518"/>
      <c r="K88" s="518"/>
    </row>
    <row r="89" spans="3:11">
      <c r="C89" s="518"/>
      <c r="D89" s="518"/>
      <c r="E89" s="518"/>
      <c r="F89" s="518"/>
      <c r="G89" s="518"/>
      <c r="H89" s="518"/>
      <c r="I89" s="518"/>
      <c r="J89" s="518"/>
      <c r="K89" s="518"/>
    </row>
    <row r="90" spans="3:11">
      <c r="C90" s="518"/>
      <c r="D90" s="518"/>
      <c r="E90" s="518"/>
      <c r="F90" s="518"/>
      <c r="G90" s="518"/>
      <c r="H90" s="518"/>
      <c r="I90" s="518"/>
      <c r="J90" s="518"/>
      <c r="K90" s="518"/>
    </row>
    <row r="91" spans="3:11">
      <c r="C91" s="518"/>
      <c r="D91" s="518"/>
      <c r="E91" s="518"/>
      <c r="F91" s="518"/>
      <c r="G91" s="518"/>
      <c r="H91" s="518"/>
      <c r="I91" s="518"/>
      <c r="J91" s="518"/>
      <c r="K91" s="518"/>
    </row>
    <row r="92" spans="3:11">
      <c r="C92" s="518"/>
      <c r="D92" s="518"/>
      <c r="E92" s="518"/>
      <c r="F92" s="518"/>
      <c r="G92" s="518"/>
      <c r="H92" s="518"/>
      <c r="I92" s="518"/>
      <c r="J92" s="518"/>
      <c r="K92" s="518"/>
    </row>
    <row r="93" spans="3:11">
      <c r="C93" s="518"/>
      <c r="D93" s="518"/>
      <c r="E93" s="518"/>
      <c r="F93" s="518"/>
      <c r="G93" s="518"/>
      <c r="H93" s="518"/>
      <c r="I93" s="518"/>
      <c r="J93" s="518"/>
      <c r="K93" s="518"/>
    </row>
    <row r="94" spans="3:11">
      <c r="C94" s="518"/>
      <c r="D94" s="518"/>
      <c r="E94" s="518"/>
      <c r="F94" s="518"/>
      <c r="G94" s="518"/>
      <c r="H94" s="518"/>
      <c r="I94" s="518"/>
      <c r="J94" s="518"/>
      <c r="K94" s="518"/>
    </row>
    <row r="95" spans="3:11">
      <c r="C95" s="518"/>
      <c r="D95" s="518"/>
      <c r="E95" s="518"/>
      <c r="F95" s="518"/>
      <c r="G95" s="518"/>
      <c r="H95" s="518"/>
      <c r="I95" s="518"/>
      <c r="J95" s="518"/>
      <c r="K95" s="518"/>
    </row>
    <row r="96" spans="3:11">
      <c r="C96" s="518"/>
      <c r="D96" s="518"/>
      <c r="E96" s="518"/>
      <c r="F96" s="518"/>
      <c r="G96" s="518"/>
      <c r="H96" s="518"/>
      <c r="I96" s="518"/>
      <c r="J96" s="518"/>
      <c r="K96" s="518"/>
    </row>
    <row r="97" spans="3:11">
      <c r="C97" s="518"/>
      <c r="D97" s="518"/>
      <c r="E97" s="518"/>
      <c r="F97" s="518"/>
      <c r="G97" s="518"/>
      <c r="H97" s="518"/>
      <c r="I97" s="518"/>
      <c r="J97" s="518"/>
      <c r="K97" s="518"/>
    </row>
    <row r="98" spans="3:11">
      <c r="C98" s="518"/>
      <c r="D98" s="518"/>
      <c r="E98" s="518"/>
      <c r="F98" s="518"/>
      <c r="G98" s="518"/>
      <c r="H98" s="518"/>
      <c r="I98" s="518"/>
      <c r="J98" s="518"/>
      <c r="K98" s="518"/>
    </row>
    <row r="99" spans="3:11">
      <c r="C99" s="518"/>
      <c r="D99" s="518"/>
      <c r="E99" s="518"/>
      <c r="F99" s="518"/>
      <c r="G99" s="518"/>
      <c r="H99" s="518"/>
      <c r="I99" s="518"/>
      <c r="J99" s="518"/>
      <c r="K99" s="518"/>
    </row>
    <row r="100" spans="3:11">
      <c r="C100" s="518"/>
      <c r="D100" s="518"/>
      <c r="E100" s="518"/>
      <c r="F100" s="518"/>
      <c r="G100" s="518"/>
      <c r="H100" s="518"/>
      <c r="I100" s="518"/>
      <c r="J100" s="518"/>
      <c r="K100" s="518"/>
    </row>
    <row r="101" spans="3:11">
      <c r="C101" s="518"/>
      <c r="D101" s="518"/>
      <c r="E101" s="518"/>
      <c r="F101" s="518"/>
      <c r="G101" s="518"/>
      <c r="H101" s="518"/>
      <c r="I101" s="518"/>
      <c r="J101" s="518"/>
      <c r="K101" s="518"/>
    </row>
    <row r="102" spans="3:11">
      <c r="C102" s="518"/>
      <c r="D102" s="518"/>
      <c r="E102" s="518"/>
      <c r="F102" s="518"/>
      <c r="G102" s="518"/>
      <c r="H102" s="518"/>
      <c r="I102" s="518"/>
      <c r="J102" s="518"/>
      <c r="K102" s="518"/>
    </row>
    <row r="103" spans="3:11">
      <c r="C103" s="518"/>
      <c r="D103" s="518"/>
      <c r="E103" s="518"/>
      <c r="F103" s="518"/>
      <c r="G103" s="518"/>
      <c r="H103" s="518"/>
      <c r="I103" s="518"/>
      <c r="J103" s="518"/>
      <c r="K103" s="518"/>
    </row>
    <row r="104" spans="3:11">
      <c r="C104" s="518"/>
      <c r="D104" s="518"/>
      <c r="E104" s="518"/>
      <c r="F104" s="518"/>
      <c r="G104" s="518"/>
      <c r="H104" s="518"/>
      <c r="I104" s="518"/>
      <c r="J104" s="518"/>
      <c r="K104" s="518"/>
    </row>
    <row r="105" spans="3:11">
      <c r="C105" s="518"/>
      <c r="D105" s="518"/>
      <c r="E105" s="518"/>
      <c r="F105" s="518"/>
      <c r="G105" s="518"/>
      <c r="H105" s="518"/>
      <c r="I105" s="518"/>
      <c r="J105" s="518"/>
      <c r="K105" s="518"/>
    </row>
    <row r="106" spans="3:11">
      <c r="C106" s="518"/>
      <c r="D106" s="518"/>
      <c r="E106" s="518"/>
      <c r="F106" s="518"/>
      <c r="G106" s="518"/>
      <c r="H106" s="518"/>
      <c r="I106" s="518"/>
      <c r="J106" s="518"/>
      <c r="K106" s="518"/>
    </row>
    <row r="107" spans="3:11">
      <c r="C107" s="518"/>
      <c r="D107" s="518"/>
      <c r="E107" s="518"/>
      <c r="F107" s="518"/>
      <c r="G107" s="518"/>
      <c r="H107" s="518"/>
      <c r="I107" s="518"/>
      <c r="J107" s="518"/>
      <c r="K107" s="518"/>
    </row>
    <row r="108" spans="3:11">
      <c r="C108" s="518"/>
      <c r="D108" s="518"/>
      <c r="E108" s="518"/>
      <c r="F108" s="518"/>
      <c r="G108" s="518"/>
      <c r="H108" s="518"/>
      <c r="I108" s="518"/>
      <c r="J108" s="518"/>
      <c r="K108" s="518"/>
    </row>
    <row r="109" spans="3:11">
      <c r="C109" s="518"/>
      <c r="D109" s="518"/>
      <c r="E109" s="518"/>
      <c r="F109" s="518"/>
      <c r="G109" s="518"/>
      <c r="H109" s="518"/>
      <c r="I109" s="518"/>
      <c r="J109" s="518"/>
      <c r="K109" s="518"/>
    </row>
    <row r="110" spans="3:11">
      <c r="C110" s="518"/>
      <c r="D110" s="518"/>
      <c r="E110" s="518"/>
      <c r="F110" s="518"/>
      <c r="G110" s="518"/>
      <c r="H110" s="518"/>
      <c r="I110" s="518"/>
      <c r="J110" s="518"/>
      <c r="K110" s="518"/>
    </row>
    <row r="111" spans="3:11">
      <c r="C111" s="518"/>
      <c r="D111" s="518"/>
      <c r="E111" s="518"/>
      <c r="F111" s="518"/>
      <c r="G111" s="518"/>
      <c r="H111" s="518"/>
      <c r="I111" s="518"/>
      <c r="J111" s="518"/>
      <c r="K111" s="518"/>
    </row>
    <row r="112" spans="3:11">
      <c r="C112" s="518"/>
      <c r="D112" s="518"/>
      <c r="E112" s="518"/>
      <c r="F112" s="518"/>
      <c r="G112" s="518"/>
      <c r="H112" s="518"/>
      <c r="I112" s="518"/>
      <c r="J112" s="518"/>
      <c r="K112" s="518"/>
    </row>
    <row r="113" spans="3:11">
      <c r="C113" s="518"/>
      <c r="D113" s="518"/>
      <c r="E113" s="518"/>
      <c r="F113" s="518"/>
      <c r="G113" s="518"/>
      <c r="H113" s="518"/>
      <c r="I113" s="518"/>
      <c r="J113" s="518"/>
      <c r="K113" s="518"/>
    </row>
    <row r="114" spans="3:11">
      <c r="C114" s="518"/>
      <c r="D114" s="518"/>
      <c r="E114" s="518"/>
      <c r="F114" s="518"/>
      <c r="G114" s="518"/>
      <c r="H114" s="518"/>
      <c r="I114" s="518"/>
      <c r="J114" s="518"/>
      <c r="K114" s="518"/>
    </row>
    <row r="115" spans="3:11">
      <c r="C115" s="518"/>
      <c r="D115" s="518"/>
      <c r="E115" s="518"/>
      <c r="F115" s="518"/>
      <c r="G115" s="518"/>
      <c r="H115" s="518"/>
      <c r="I115" s="518"/>
      <c r="J115" s="518"/>
      <c r="K115" s="518"/>
    </row>
    <row r="116" spans="3:11">
      <c r="C116" s="518"/>
      <c r="D116" s="518"/>
      <c r="E116" s="518"/>
      <c r="F116" s="518"/>
      <c r="G116" s="518"/>
      <c r="H116" s="518"/>
      <c r="I116" s="518"/>
      <c r="J116" s="518"/>
      <c r="K116" s="518"/>
    </row>
    <row r="117" spans="3:11">
      <c r="C117" s="518"/>
      <c r="D117" s="518"/>
      <c r="E117" s="518"/>
      <c r="F117" s="518"/>
      <c r="G117" s="518"/>
      <c r="H117" s="518"/>
      <c r="I117" s="518"/>
      <c r="J117" s="518"/>
      <c r="K117" s="518"/>
    </row>
    <row r="118" spans="3:11">
      <c r="C118" s="518"/>
      <c r="D118" s="518"/>
      <c r="E118" s="518"/>
      <c r="F118" s="518"/>
      <c r="G118" s="518"/>
      <c r="H118" s="518"/>
      <c r="I118" s="518"/>
      <c r="J118" s="518"/>
      <c r="K118" s="518"/>
    </row>
    <row r="119" spans="3:11">
      <c r="C119" s="518"/>
      <c r="D119" s="518"/>
      <c r="E119" s="518"/>
      <c r="F119" s="518"/>
      <c r="G119" s="518"/>
      <c r="H119" s="518"/>
      <c r="I119" s="518"/>
      <c r="J119" s="518"/>
      <c r="K119" s="518"/>
    </row>
    <row r="120" spans="3:11">
      <c r="C120" s="518"/>
      <c r="D120" s="518"/>
      <c r="E120" s="518"/>
      <c r="F120" s="518"/>
      <c r="G120" s="518"/>
      <c r="H120" s="518"/>
      <c r="I120" s="518"/>
      <c r="J120" s="518"/>
      <c r="K120" s="518"/>
    </row>
    <row r="121" spans="3:11">
      <c r="C121" s="518"/>
      <c r="D121" s="518"/>
      <c r="E121" s="518"/>
      <c r="F121" s="518"/>
      <c r="G121" s="518"/>
      <c r="H121" s="518"/>
      <c r="I121" s="518"/>
      <c r="J121" s="518"/>
      <c r="K121" s="518"/>
    </row>
    <row r="122" spans="3:11">
      <c r="C122" s="518"/>
      <c r="D122" s="518"/>
      <c r="E122" s="518"/>
      <c r="F122" s="518"/>
      <c r="G122" s="518"/>
      <c r="H122" s="518"/>
      <c r="I122" s="518"/>
      <c r="J122" s="518"/>
      <c r="K122" s="518"/>
    </row>
    <row r="123" spans="3:11">
      <c r="C123" s="518"/>
      <c r="D123" s="518"/>
      <c r="E123" s="518"/>
      <c r="F123" s="518"/>
      <c r="G123" s="518"/>
      <c r="H123" s="518"/>
      <c r="I123" s="518"/>
      <c r="J123" s="518"/>
      <c r="K123" s="518"/>
    </row>
    <row r="124" spans="3:11">
      <c r="C124" s="518"/>
      <c r="D124" s="518"/>
      <c r="E124" s="518"/>
      <c r="F124" s="518"/>
      <c r="G124" s="518"/>
      <c r="H124" s="518"/>
      <c r="I124" s="518"/>
      <c r="J124" s="518"/>
      <c r="K124" s="518"/>
    </row>
    <row r="125" spans="3:11">
      <c r="C125" s="518"/>
      <c r="D125" s="518"/>
      <c r="E125" s="518"/>
      <c r="F125" s="518"/>
      <c r="G125" s="518"/>
      <c r="H125" s="518"/>
      <c r="I125" s="518"/>
      <c r="J125" s="518"/>
      <c r="K125" s="518"/>
    </row>
    <row r="126" spans="3:11">
      <c r="C126" s="518"/>
      <c r="D126" s="518"/>
      <c r="E126" s="518"/>
      <c r="F126" s="518"/>
      <c r="G126" s="518"/>
      <c r="H126" s="518"/>
      <c r="I126" s="518"/>
      <c r="J126" s="518"/>
      <c r="K126" s="518"/>
    </row>
    <row r="127" spans="3:11">
      <c r="C127" s="518"/>
      <c r="D127" s="518"/>
      <c r="E127" s="518"/>
      <c r="F127" s="518"/>
      <c r="G127" s="518"/>
      <c r="H127" s="518"/>
      <c r="I127" s="518"/>
      <c r="J127" s="518"/>
      <c r="K127" s="518"/>
    </row>
    <row r="128" spans="3:11">
      <c r="C128" s="518"/>
      <c r="D128" s="518"/>
      <c r="E128" s="518"/>
      <c r="F128" s="518"/>
      <c r="G128" s="518"/>
      <c r="H128" s="518"/>
      <c r="I128" s="518"/>
      <c r="J128" s="518"/>
      <c r="K128" s="518"/>
    </row>
    <row r="129" spans="3:11">
      <c r="C129" s="518"/>
      <c r="D129" s="518"/>
      <c r="E129" s="518"/>
      <c r="F129" s="518"/>
      <c r="G129" s="518"/>
      <c r="H129" s="518"/>
      <c r="I129" s="518"/>
      <c r="J129" s="518"/>
      <c r="K129" s="518"/>
    </row>
    <row r="130" spans="3:11">
      <c r="C130" s="518"/>
      <c r="D130" s="518"/>
      <c r="E130" s="518"/>
      <c r="F130" s="518"/>
      <c r="G130" s="518"/>
      <c r="H130" s="518"/>
      <c r="I130" s="518"/>
      <c r="J130" s="518"/>
      <c r="K130" s="518"/>
    </row>
    <row r="131" spans="3:11">
      <c r="C131" s="518"/>
      <c r="D131" s="518"/>
      <c r="E131" s="518"/>
      <c r="F131" s="518"/>
      <c r="G131" s="518"/>
      <c r="H131" s="518"/>
      <c r="I131" s="518"/>
      <c r="J131" s="518"/>
      <c r="K131" s="518"/>
    </row>
    <row r="132" spans="3:11">
      <c r="C132" s="518"/>
      <c r="D132" s="518"/>
      <c r="E132" s="518"/>
      <c r="F132" s="518"/>
      <c r="G132" s="518"/>
      <c r="H132" s="518"/>
      <c r="I132" s="518"/>
      <c r="J132" s="518"/>
      <c r="K132" s="518"/>
    </row>
    <row r="133" spans="3:11">
      <c r="C133" s="518"/>
      <c r="D133" s="518"/>
      <c r="E133" s="518"/>
      <c r="F133" s="518"/>
      <c r="G133" s="518"/>
      <c r="H133" s="518"/>
      <c r="I133" s="518"/>
      <c r="J133" s="518"/>
      <c r="K133" s="518"/>
    </row>
    <row r="134" spans="3:11">
      <c r="C134" s="518"/>
      <c r="D134" s="518"/>
      <c r="E134" s="518"/>
      <c r="F134" s="518"/>
      <c r="G134" s="518"/>
      <c r="H134" s="518"/>
      <c r="I134" s="518"/>
      <c r="J134" s="518"/>
      <c r="K134" s="518"/>
    </row>
    <row r="135" spans="3:11">
      <c r="C135" s="518"/>
      <c r="D135" s="518"/>
      <c r="E135" s="518"/>
      <c r="F135" s="518"/>
      <c r="G135" s="518"/>
      <c r="H135" s="518"/>
      <c r="I135" s="518"/>
      <c r="J135" s="518"/>
      <c r="K135" s="518"/>
    </row>
    <row r="136" spans="3:11">
      <c r="C136" s="518"/>
      <c r="D136" s="518"/>
      <c r="E136" s="518"/>
      <c r="F136" s="518"/>
      <c r="G136" s="518"/>
      <c r="H136" s="518"/>
      <c r="I136" s="518"/>
      <c r="J136" s="518"/>
      <c r="K136" s="518"/>
    </row>
    <row r="137" spans="3:11">
      <c r="C137" s="518"/>
      <c r="D137" s="518"/>
      <c r="E137" s="518"/>
      <c r="F137" s="518"/>
      <c r="G137" s="518"/>
      <c r="H137" s="518"/>
      <c r="I137" s="518"/>
      <c r="J137" s="518"/>
      <c r="K137" s="518"/>
    </row>
    <row r="138" spans="3:11">
      <c r="C138" s="518"/>
      <c r="D138" s="518"/>
      <c r="E138" s="518"/>
      <c r="F138" s="518"/>
      <c r="G138" s="518"/>
      <c r="H138" s="518"/>
      <c r="I138" s="518"/>
      <c r="J138" s="518"/>
      <c r="K138" s="518"/>
    </row>
    <row r="139" spans="3:11">
      <c r="C139" s="518"/>
      <c r="D139" s="518"/>
      <c r="E139" s="518"/>
      <c r="F139" s="518"/>
      <c r="G139" s="518"/>
      <c r="H139" s="518"/>
      <c r="I139" s="518"/>
      <c r="J139" s="518"/>
      <c r="K139" s="518"/>
    </row>
    <row r="140" spans="3:11">
      <c r="C140" s="518"/>
      <c r="D140" s="518"/>
      <c r="E140" s="518"/>
      <c r="F140" s="518"/>
      <c r="G140" s="518"/>
      <c r="H140" s="518"/>
      <c r="I140" s="518"/>
      <c r="J140" s="518"/>
      <c r="K140" s="518"/>
    </row>
    <row r="141" spans="3:11">
      <c r="C141" s="518"/>
      <c r="D141" s="518"/>
      <c r="E141" s="518"/>
      <c r="F141" s="518"/>
      <c r="G141" s="518"/>
      <c r="H141" s="518"/>
      <c r="I141" s="518"/>
      <c r="J141" s="518"/>
      <c r="K141" s="518"/>
    </row>
  </sheetData>
  <mergeCells count="6">
    <mergeCell ref="A9:A11"/>
    <mergeCell ref="A4:B5"/>
    <mergeCell ref="C4:D4"/>
    <mergeCell ref="E4:F4"/>
    <mergeCell ref="G4:H4"/>
    <mergeCell ref="A6:A8"/>
  </mergeCells>
  <pageMargins left="0.7" right="0.196527777777778" top="3.9583333333333297E-2" bottom="3.9583333333333297E-2" header="0.511811023622047" footer="0.511811023622047"/>
  <pageSetup paperSize="9" orientation="landscape" horizontalDpi="300" verticalDpi="300"/>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00B050"/>
  </sheetPr>
  <dimension ref="A1:K141"/>
  <sheetViews>
    <sheetView zoomScale="90" zoomScaleNormal="90" workbookViewId="0">
      <selection activeCell="I9" sqref="I9"/>
    </sheetView>
  </sheetViews>
  <sheetFormatPr baseColWidth="10" defaultColWidth="11.42578125" defaultRowHeight="15"/>
  <cols>
    <col min="1" max="1" width="15.7109375" style="507" customWidth="1"/>
    <col min="2" max="11" width="12.7109375" style="507" customWidth="1"/>
    <col min="12" max="16384" width="11.42578125" style="507"/>
  </cols>
  <sheetData>
    <row r="1" spans="1:11" s="20" customFormat="1" ht="72.2" customHeight="1"/>
    <row r="2" spans="1:11" ht="15.75">
      <c r="A2" s="512" t="s">
        <v>103</v>
      </c>
      <c r="B2" s="509"/>
      <c r="C2" s="509"/>
      <c r="D2" s="509"/>
      <c r="E2" s="509"/>
      <c r="F2" s="509"/>
      <c r="G2" s="509"/>
      <c r="H2" s="509"/>
    </row>
    <row r="3" spans="1:11">
      <c r="A3" s="509"/>
      <c r="B3" s="509"/>
      <c r="C3" s="509"/>
      <c r="D3" s="509"/>
      <c r="E3" s="509"/>
      <c r="F3" s="509"/>
      <c r="G3" s="509"/>
      <c r="H3" s="509"/>
    </row>
    <row r="4" spans="1:11" ht="15" customHeight="1">
      <c r="A4" s="915"/>
      <c r="B4" s="915"/>
      <c r="C4" s="900" t="s">
        <v>2517</v>
      </c>
      <c r="D4" s="900"/>
      <c r="E4" s="900" t="s">
        <v>2518</v>
      </c>
      <c r="F4" s="900"/>
      <c r="G4" s="900" t="s">
        <v>520</v>
      </c>
      <c r="H4" s="900"/>
    </row>
    <row r="5" spans="1:11" ht="24">
      <c r="A5" s="915"/>
      <c r="B5" s="915"/>
      <c r="C5" s="516" t="s">
        <v>2656</v>
      </c>
      <c r="D5" s="516" t="s">
        <v>2893</v>
      </c>
      <c r="E5" s="516" t="s">
        <v>2656</v>
      </c>
      <c r="F5" s="516" t="s">
        <v>2893</v>
      </c>
      <c r="G5" s="516" t="s">
        <v>2906</v>
      </c>
      <c r="H5" s="516" t="s">
        <v>2907</v>
      </c>
    </row>
    <row r="6" spans="1:11" ht="15" customHeight="1">
      <c r="A6" s="897" t="s">
        <v>2665</v>
      </c>
      <c r="B6" s="519" t="s">
        <v>2908</v>
      </c>
      <c r="C6" s="531">
        <v>5474</v>
      </c>
      <c r="D6" s="531">
        <v>69721</v>
      </c>
      <c r="E6" s="531">
        <v>868</v>
      </c>
      <c r="F6" s="531">
        <v>18765</v>
      </c>
      <c r="G6" s="622">
        <f>C6+E6</f>
        <v>6342</v>
      </c>
      <c r="H6" s="622">
        <f>D6+F6</f>
        <v>88486</v>
      </c>
      <c r="I6" s="518"/>
      <c r="J6" s="518"/>
      <c r="K6" s="518"/>
    </row>
    <row r="7" spans="1:11">
      <c r="A7" s="897"/>
      <c r="B7" s="519" t="s">
        <v>2909</v>
      </c>
      <c r="C7" s="531">
        <v>0</v>
      </c>
      <c r="D7" s="531">
        <v>0</v>
      </c>
      <c r="E7" s="531">
        <v>1</v>
      </c>
      <c r="F7" s="531">
        <v>3</v>
      </c>
      <c r="G7" s="622">
        <f>C7+E7</f>
        <v>1</v>
      </c>
      <c r="H7" s="622">
        <f>D7+F7</f>
        <v>3</v>
      </c>
      <c r="I7" s="518"/>
      <c r="J7" s="518"/>
      <c r="K7" s="518"/>
    </row>
    <row r="8" spans="1:11">
      <c r="A8" s="897"/>
      <c r="B8" s="621" t="s">
        <v>452</v>
      </c>
      <c r="C8" s="623">
        <f t="shared" ref="C8:H8" si="0">SUM(C6:C7)</f>
        <v>5474</v>
      </c>
      <c r="D8" s="623">
        <f t="shared" si="0"/>
        <v>69721</v>
      </c>
      <c r="E8" s="623">
        <f t="shared" si="0"/>
        <v>869</v>
      </c>
      <c r="F8" s="623">
        <f t="shared" si="0"/>
        <v>18768</v>
      </c>
      <c r="G8" s="623">
        <f t="shared" si="0"/>
        <v>6343</v>
      </c>
      <c r="H8" s="623">
        <f t="shared" si="0"/>
        <v>88489</v>
      </c>
      <c r="I8" s="518"/>
      <c r="J8" s="518"/>
      <c r="K8" s="518"/>
    </row>
    <row r="9" spans="1:11" ht="15" customHeight="1">
      <c r="A9" s="897" t="s">
        <v>2666</v>
      </c>
      <c r="B9" s="519" t="s">
        <v>2908</v>
      </c>
      <c r="C9" s="531">
        <v>5538</v>
      </c>
      <c r="D9" s="531">
        <v>70318</v>
      </c>
      <c r="E9" s="531">
        <v>860</v>
      </c>
      <c r="F9" s="531">
        <v>18532</v>
      </c>
      <c r="G9" s="622">
        <f>C9+E9</f>
        <v>6398</v>
      </c>
      <c r="H9" s="622">
        <f>D9+F9</f>
        <v>88850</v>
      </c>
      <c r="I9" s="518"/>
      <c r="J9" s="518"/>
      <c r="K9" s="518"/>
    </row>
    <row r="10" spans="1:11">
      <c r="A10" s="897"/>
      <c r="B10" s="519" t="s">
        <v>2909</v>
      </c>
      <c r="C10" s="531">
        <v>2</v>
      </c>
      <c r="D10" s="531">
        <v>5</v>
      </c>
      <c r="E10" s="531">
        <v>1</v>
      </c>
      <c r="F10" s="531">
        <v>3</v>
      </c>
      <c r="G10" s="622">
        <f>C10+E10</f>
        <v>3</v>
      </c>
      <c r="H10" s="622">
        <f>D10+F10</f>
        <v>8</v>
      </c>
      <c r="I10" s="518"/>
      <c r="J10" s="518"/>
      <c r="K10" s="518"/>
    </row>
    <row r="11" spans="1:11">
      <c r="A11" s="897"/>
      <c r="B11" s="621" t="s">
        <v>452</v>
      </c>
      <c r="C11" s="623">
        <f t="shared" ref="C11:H11" si="1">SUM(C9:C10)</f>
        <v>5540</v>
      </c>
      <c r="D11" s="623">
        <f t="shared" si="1"/>
        <v>70323</v>
      </c>
      <c r="E11" s="623">
        <f t="shared" si="1"/>
        <v>861</v>
      </c>
      <c r="F11" s="623">
        <f t="shared" si="1"/>
        <v>18535</v>
      </c>
      <c r="G11" s="623">
        <f t="shared" si="1"/>
        <v>6401</v>
      </c>
      <c r="H11" s="623">
        <f t="shared" si="1"/>
        <v>88858</v>
      </c>
      <c r="I11" s="518"/>
      <c r="J11" s="518"/>
      <c r="K11" s="518"/>
    </row>
    <row r="12" spans="1:11">
      <c r="A12" s="526" t="s">
        <v>452</v>
      </c>
      <c r="B12" s="537"/>
      <c r="C12" s="536">
        <v>11013</v>
      </c>
      <c r="D12" s="536">
        <f>D8+D11</f>
        <v>140044</v>
      </c>
      <c r="E12" s="536">
        <v>1731</v>
      </c>
      <c r="F12" s="536">
        <f>F8+F11</f>
        <v>37303</v>
      </c>
      <c r="G12" s="536">
        <f>G8+G11</f>
        <v>12744</v>
      </c>
      <c r="H12" s="536">
        <f>H8+H11</f>
        <v>177347</v>
      </c>
      <c r="I12" s="518"/>
      <c r="J12" s="518"/>
      <c r="K12" s="518"/>
    </row>
    <row r="13" spans="1:11">
      <c r="C13" s="518"/>
      <c r="D13" s="518"/>
      <c r="E13" s="518"/>
      <c r="F13" s="518"/>
      <c r="G13" s="518"/>
      <c r="H13" s="518"/>
      <c r="I13" s="518"/>
      <c r="J13" s="518"/>
      <c r="K13" s="518"/>
    </row>
    <row r="14" spans="1:11">
      <c r="C14" s="518"/>
      <c r="D14" s="518"/>
      <c r="E14" s="518"/>
      <c r="F14" s="518"/>
      <c r="G14" s="518"/>
      <c r="H14" s="518"/>
      <c r="I14" s="518"/>
      <c r="J14" s="518"/>
      <c r="K14" s="518"/>
    </row>
    <row r="15" spans="1:11">
      <c r="C15" s="518"/>
      <c r="D15" s="518"/>
      <c r="E15" s="518"/>
      <c r="F15" s="518"/>
      <c r="G15" s="518"/>
      <c r="H15" s="518"/>
      <c r="I15" s="518"/>
      <c r="J15" s="518"/>
      <c r="K15" s="518"/>
    </row>
    <row r="16" spans="1:11">
      <c r="C16" s="518"/>
      <c r="D16" s="518"/>
      <c r="E16" s="518"/>
      <c r="F16" s="518"/>
      <c r="G16" s="518"/>
      <c r="H16" s="518"/>
      <c r="I16" s="518"/>
      <c r="J16" s="518"/>
      <c r="K16" s="518"/>
    </row>
    <row r="17" spans="3:11">
      <c r="C17" s="518"/>
      <c r="D17" s="518"/>
      <c r="E17" s="518"/>
      <c r="F17" s="518"/>
      <c r="G17" s="518"/>
      <c r="H17" s="518"/>
      <c r="I17" s="518"/>
      <c r="J17" s="518"/>
      <c r="K17" s="518"/>
    </row>
    <row r="18" spans="3:11">
      <c r="C18" s="518"/>
      <c r="D18" s="518"/>
      <c r="E18" s="518"/>
      <c r="F18" s="518"/>
      <c r="G18" s="518"/>
      <c r="H18" s="518"/>
      <c r="I18" s="518"/>
      <c r="J18" s="518"/>
      <c r="K18" s="518"/>
    </row>
    <row r="19" spans="3:11">
      <c r="C19" s="518"/>
      <c r="D19" s="518"/>
      <c r="E19" s="518"/>
      <c r="F19" s="518"/>
      <c r="G19" s="518"/>
      <c r="H19" s="518"/>
      <c r="I19" s="518"/>
      <c r="J19" s="518"/>
      <c r="K19" s="518"/>
    </row>
    <row r="20" spans="3:11">
      <c r="C20" s="518"/>
      <c r="D20" s="518"/>
      <c r="E20" s="518"/>
      <c r="F20" s="518"/>
      <c r="G20" s="518"/>
      <c r="H20" s="518"/>
      <c r="I20" s="518"/>
      <c r="J20" s="518"/>
      <c r="K20" s="518"/>
    </row>
    <row r="21" spans="3:11">
      <c r="C21" s="518"/>
      <c r="D21" s="518"/>
      <c r="E21" s="518"/>
      <c r="F21" s="518"/>
      <c r="G21" s="518"/>
      <c r="H21" s="518"/>
      <c r="I21" s="518"/>
      <c r="J21" s="518"/>
      <c r="K21" s="518"/>
    </row>
    <row r="22" spans="3:11">
      <c r="C22" s="518"/>
      <c r="D22" s="518"/>
      <c r="E22" s="518"/>
      <c r="F22" s="518"/>
      <c r="G22" s="518"/>
      <c r="H22" s="518"/>
      <c r="I22" s="518"/>
      <c r="J22" s="518"/>
      <c r="K22" s="518"/>
    </row>
    <row r="23" spans="3:11">
      <c r="C23" s="518"/>
      <c r="D23" s="518"/>
      <c r="E23" s="518"/>
      <c r="F23" s="518"/>
      <c r="G23" s="518"/>
      <c r="H23" s="518"/>
      <c r="I23" s="518"/>
      <c r="J23" s="518"/>
      <c r="K23" s="518"/>
    </row>
    <row r="24" spans="3:11">
      <c r="C24" s="518"/>
      <c r="D24" s="518"/>
      <c r="E24" s="518"/>
      <c r="F24" s="518"/>
      <c r="G24" s="518"/>
      <c r="H24" s="518"/>
      <c r="I24" s="518"/>
      <c r="J24" s="518"/>
      <c r="K24" s="518"/>
    </row>
    <row r="25" spans="3:11">
      <c r="C25" s="518"/>
      <c r="D25" s="518"/>
      <c r="E25" s="518"/>
      <c r="F25" s="518"/>
      <c r="G25" s="518"/>
      <c r="H25" s="518"/>
      <c r="I25" s="518"/>
      <c r="J25" s="518"/>
      <c r="K25" s="518"/>
    </row>
    <row r="26" spans="3:11">
      <c r="C26" s="518"/>
      <c r="D26" s="518"/>
      <c r="E26" s="518"/>
      <c r="F26" s="518"/>
      <c r="G26" s="518"/>
      <c r="H26" s="518"/>
      <c r="I26" s="518"/>
      <c r="J26" s="518"/>
      <c r="K26" s="518"/>
    </row>
    <row r="27" spans="3:11">
      <c r="C27" s="518"/>
      <c r="D27" s="518"/>
      <c r="E27" s="518"/>
      <c r="F27" s="518"/>
      <c r="G27" s="518"/>
      <c r="H27" s="518"/>
      <c r="I27" s="518"/>
      <c r="J27" s="518"/>
      <c r="K27" s="518"/>
    </row>
    <row r="28" spans="3:11">
      <c r="C28" s="518"/>
      <c r="D28" s="518"/>
      <c r="E28" s="518"/>
      <c r="F28" s="518"/>
      <c r="G28" s="518"/>
      <c r="H28" s="518"/>
      <c r="I28" s="518"/>
      <c r="J28" s="518"/>
      <c r="K28" s="518"/>
    </row>
    <row r="29" spans="3:11">
      <c r="C29" s="518"/>
      <c r="D29" s="518"/>
      <c r="E29" s="518"/>
      <c r="F29" s="518"/>
      <c r="G29" s="518"/>
      <c r="H29" s="518"/>
      <c r="I29" s="518"/>
      <c r="J29" s="518"/>
      <c r="K29" s="518"/>
    </row>
    <row r="30" spans="3:11">
      <c r="C30" s="518"/>
      <c r="D30" s="518"/>
      <c r="E30" s="518"/>
      <c r="F30" s="518"/>
      <c r="G30" s="518"/>
      <c r="H30" s="518"/>
      <c r="I30" s="518"/>
      <c r="J30" s="518"/>
      <c r="K30" s="518"/>
    </row>
    <row r="31" spans="3:11">
      <c r="C31" s="518"/>
      <c r="D31" s="518"/>
      <c r="E31" s="518"/>
      <c r="F31" s="518"/>
      <c r="G31" s="518"/>
      <c r="H31" s="518"/>
      <c r="I31" s="518"/>
      <c r="J31" s="518"/>
      <c r="K31" s="518"/>
    </row>
    <row r="32" spans="3:11">
      <c r="C32" s="518"/>
      <c r="D32" s="518"/>
      <c r="E32" s="518"/>
      <c r="F32" s="518"/>
      <c r="G32" s="518"/>
      <c r="H32" s="518"/>
      <c r="I32" s="518"/>
      <c r="J32" s="518"/>
      <c r="K32" s="518"/>
    </row>
    <row r="33" spans="3:11">
      <c r="C33" s="518"/>
      <c r="D33" s="518"/>
      <c r="E33" s="518"/>
      <c r="F33" s="518"/>
      <c r="G33" s="518"/>
      <c r="H33" s="518"/>
      <c r="I33" s="518"/>
      <c r="J33" s="518"/>
      <c r="K33" s="518"/>
    </row>
    <row r="34" spans="3:11">
      <c r="C34" s="518"/>
      <c r="D34" s="518"/>
      <c r="E34" s="518"/>
      <c r="F34" s="518"/>
      <c r="G34" s="518"/>
      <c r="H34" s="518"/>
      <c r="I34" s="518"/>
      <c r="J34" s="518"/>
      <c r="K34" s="518"/>
    </row>
    <row r="35" spans="3:11">
      <c r="C35" s="518"/>
      <c r="D35" s="518"/>
      <c r="E35" s="518"/>
      <c r="F35" s="518"/>
      <c r="G35" s="518"/>
      <c r="H35" s="518"/>
      <c r="I35" s="518"/>
      <c r="J35" s="518"/>
      <c r="K35" s="518"/>
    </row>
    <row r="36" spans="3:11">
      <c r="C36" s="518"/>
      <c r="D36" s="518"/>
      <c r="E36" s="518"/>
      <c r="F36" s="518"/>
      <c r="G36" s="518"/>
      <c r="H36" s="518"/>
      <c r="I36" s="518"/>
      <c r="J36" s="518"/>
      <c r="K36" s="518"/>
    </row>
    <row r="37" spans="3:11">
      <c r="C37" s="518"/>
      <c r="D37" s="518"/>
      <c r="E37" s="518"/>
      <c r="F37" s="518"/>
      <c r="G37" s="518"/>
      <c r="H37" s="518"/>
      <c r="I37" s="518"/>
      <c r="J37" s="518"/>
      <c r="K37" s="518"/>
    </row>
    <row r="38" spans="3:11">
      <c r="C38" s="518"/>
      <c r="D38" s="518"/>
      <c r="E38" s="518"/>
      <c r="F38" s="518"/>
      <c r="G38" s="518"/>
      <c r="H38" s="518"/>
      <c r="I38" s="518"/>
      <c r="J38" s="518"/>
      <c r="K38" s="518"/>
    </row>
    <row r="39" spans="3:11">
      <c r="C39" s="518"/>
      <c r="D39" s="518"/>
      <c r="E39" s="518"/>
      <c r="F39" s="518"/>
      <c r="G39" s="518"/>
      <c r="H39" s="518"/>
      <c r="I39" s="518"/>
      <c r="J39" s="518"/>
      <c r="K39" s="518"/>
    </row>
    <row r="40" spans="3:11">
      <c r="C40" s="518"/>
      <c r="D40" s="518"/>
      <c r="E40" s="518"/>
      <c r="F40" s="518"/>
      <c r="G40" s="518"/>
      <c r="H40" s="518"/>
      <c r="I40" s="518"/>
      <c r="J40" s="518"/>
      <c r="K40" s="518"/>
    </row>
    <row r="41" spans="3:11">
      <c r="C41" s="518"/>
      <c r="D41" s="518"/>
      <c r="E41" s="518"/>
      <c r="F41" s="518"/>
      <c r="G41" s="518"/>
      <c r="H41" s="518"/>
      <c r="I41" s="518"/>
      <c r="J41" s="518"/>
      <c r="K41" s="518"/>
    </row>
    <row r="42" spans="3:11">
      <c r="C42" s="518"/>
      <c r="D42" s="518"/>
      <c r="E42" s="518"/>
      <c r="F42" s="518"/>
      <c r="G42" s="518"/>
      <c r="H42" s="518"/>
      <c r="I42" s="518"/>
      <c r="J42" s="518"/>
      <c r="K42" s="518"/>
    </row>
    <row r="43" spans="3:11">
      <c r="C43" s="518"/>
      <c r="D43" s="518"/>
      <c r="E43" s="518"/>
      <c r="F43" s="518"/>
      <c r="G43" s="518"/>
      <c r="H43" s="518"/>
      <c r="I43" s="518"/>
      <c r="J43" s="518"/>
      <c r="K43" s="518"/>
    </row>
    <row r="44" spans="3:11">
      <c r="C44" s="518"/>
      <c r="D44" s="518"/>
      <c r="E44" s="518"/>
      <c r="F44" s="518"/>
      <c r="G44" s="518"/>
      <c r="H44" s="518"/>
      <c r="I44" s="518"/>
      <c r="J44" s="518"/>
      <c r="K44" s="518"/>
    </row>
    <row r="45" spans="3:11">
      <c r="C45" s="518"/>
      <c r="D45" s="518"/>
      <c r="E45" s="518"/>
      <c r="F45" s="518"/>
      <c r="G45" s="518"/>
      <c r="H45" s="518"/>
      <c r="I45" s="518"/>
      <c r="J45" s="518"/>
      <c r="K45" s="518"/>
    </row>
    <row r="46" spans="3:11">
      <c r="C46" s="518"/>
      <c r="D46" s="518"/>
      <c r="E46" s="518"/>
      <c r="F46" s="518"/>
      <c r="G46" s="518"/>
      <c r="H46" s="518"/>
      <c r="I46" s="518"/>
      <c r="J46" s="518"/>
      <c r="K46" s="518"/>
    </row>
    <row r="47" spans="3:11">
      <c r="C47" s="518"/>
      <c r="D47" s="518"/>
      <c r="E47" s="518"/>
      <c r="F47" s="518"/>
      <c r="G47" s="518"/>
      <c r="H47" s="518"/>
      <c r="I47" s="518"/>
      <c r="J47" s="518"/>
      <c r="K47" s="518"/>
    </row>
    <row r="48" spans="3:11">
      <c r="C48" s="518"/>
      <c r="D48" s="518"/>
      <c r="E48" s="518"/>
      <c r="F48" s="518"/>
      <c r="G48" s="518"/>
      <c r="H48" s="518"/>
      <c r="I48" s="518"/>
      <c r="J48" s="518"/>
      <c r="K48" s="518"/>
    </row>
    <row r="49" spans="3:11">
      <c r="C49" s="518"/>
      <c r="D49" s="518"/>
      <c r="E49" s="518"/>
      <c r="F49" s="518"/>
      <c r="G49" s="518"/>
      <c r="H49" s="518"/>
      <c r="I49" s="518"/>
      <c r="J49" s="518"/>
      <c r="K49" s="518"/>
    </row>
    <row r="50" spans="3:11">
      <c r="C50" s="518"/>
      <c r="D50" s="518"/>
      <c r="E50" s="518"/>
      <c r="F50" s="518"/>
      <c r="G50" s="518"/>
      <c r="H50" s="518"/>
      <c r="I50" s="518"/>
      <c r="J50" s="518"/>
      <c r="K50" s="518"/>
    </row>
    <row r="51" spans="3:11">
      <c r="C51" s="518"/>
      <c r="D51" s="518"/>
      <c r="E51" s="518"/>
      <c r="F51" s="518"/>
      <c r="G51" s="518"/>
      <c r="H51" s="518"/>
      <c r="I51" s="518"/>
      <c r="J51" s="518"/>
      <c r="K51" s="518"/>
    </row>
    <row r="52" spans="3:11">
      <c r="C52" s="518"/>
      <c r="D52" s="518"/>
      <c r="E52" s="518"/>
      <c r="F52" s="518"/>
      <c r="G52" s="518"/>
      <c r="H52" s="518"/>
      <c r="I52" s="518"/>
      <c r="J52" s="518"/>
      <c r="K52" s="518"/>
    </row>
    <row r="53" spans="3:11">
      <c r="C53" s="518"/>
      <c r="D53" s="518"/>
      <c r="E53" s="518"/>
      <c r="F53" s="518"/>
      <c r="G53" s="518"/>
      <c r="H53" s="518"/>
      <c r="I53" s="518"/>
      <c r="J53" s="518"/>
      <c r="K53" s="518"/>
    </row>
    <row r="54" spans="3:11">
      <c r="C54" s="518"/>
      <c r="D54" s="518"/>
      <c r="E54" s="518"/>
      <c r="F54" s="518"/>
      <c r="G54" s="518"/>
      <c r="H54" s="518"/>
      <c r="I54" s="518"/>
      <c r="J54" s="518"/>
      <c r="K54" s="518"/>
    </row>
    <row r="55" spans="3:11">
      <c r="C55" s="518"/>
      <c r="D55" s="518"/>
      <c r="E55" s="518"/>
      <c r="F55" s="518"/>
      <c r="G55" s="518"/>
      <c r="H55" s="518"/>
      <c r="I55" s="518"/>
      <c r="J55" s="518"/>
      <c r="K55" s="518"/>
    </row>
    <row r="56" spans="3:11">
      <c r="C56" s="518"/>
      <c r="D56" s="518"/>
      <c r="E56" s="518"/>
      <c r="F56" s="518"/>
      <c r="G56" s="518"/>
      <c r="H56" s="518"/>
      <c r="I56" s="518"/>
      <c r="J56" s="518"/>
      <c r="K56" s="518"/>
    </row>
    <row r="57" spans="3:11">
      <c r="C57" s="518"/>
      <c r="D57" s="518"/>
      <c r="E57" s="518"/>
      <c r="F57" s="518"/>
      <c r="G57" s="518"/>
      <c r="H57" s="518"/>
      <c r="I57" s="518"/>
      <c r="J57" s="518"/>
      <c r="K57" s="518"/>
    </row>
    <row r="58" spans="3:11">
      <c r="C58" s="518"/>
      <c r="D58" s="518"/>
      <c r="E58" s="518"/>
      <c r="F58" s="518"/>
      <c r="G58" s="518"/>
      <c r="H58" s="518"/>
      <c r="I58" s="518"/>
      <c r="J58" s="518"/>
      <c r="K58" s="518"/>
    </row>
    <row r="59" spans="3:11">
      <c r="C59" s="518"/>
      <c r="D59" s="518"/>
      <c r="E59" s="518"/>
      <c r="F59" s="518"/>
      <c r="G59" s="518"/>
      <c r="H59" s="518"/>
      <c r="I59" s="518"/>
      <c r="J59" s="518"/>
      <c r="K59" s="518"/>
    </row>
    <row r="60" spans="3:11">
      <c r="C60" s="518"/>
      <c r="D60" s="518"/>
      <c r="E60" s="518"/>
      <c r="F60" s="518"/>
      <c r="G60" s="518"/>
      <c r="H60" s="518"/>
      <c r="I60" s="518"/>
      <c r="J60" s="518"/>
      <c r="K60" s="518"/>
    </row>
    <row r="61" spans="3:11">
      <c r="C61" s="518"/>
      <c r="D61" s="518"/>
      <c r="E61" s="518"/>
      <c r="F61" s="518"/>
      <c r="G61" s="518"/>
      <c r="H61" s="518"/>
      <c r="I61" s="518"/>
      <c r="J61" s="518"/>
      <c r="K61" s="518"/>
    </row>
    <row r="62" spans="3:11">
      <c r="C62" s="518"/>
      <c r="D62" s="518"/>
      <c r="E62" s="518"/>
      <c r="F62" s="518"/>
      <c r="G62" s="518"/>
      <c r="H62" s="518"/>
      <c r="I62" s="518"/>
      <c r="J62" s="518"/>
      <c r="K62" s="518"/>
    </row>
    <row r="63" spans="3:11">
      <c r="C63" s="518"/>
      <c r="D63" s="518"/>
      <c r="E63" s="518"/>
      <c r="F63" s="518"/>
      <c r="G63" s="518"/>
      <c r="H63" s="518"/>
      <c r="I63" s="518"/>
      <c r="J63" s="518"/>
      <c r="K63" s="518"/>
    </row>
    <row r="64" spans="3:11">
      <c r="C64" s="518"/>
      <c r="D64" s="518"/>
      <c r="E64" s="518"/>
      <c r="F64" s="518"/>
      <c r="G64" s="518"/>
      <c r="H64" s="518"/>
      <c r="I64" s="518"/>
      <c r="J64" s="518"/>
      <c r="K64" s="518"/>
    </row>
    <row r="65" spans="3:11">
      <c r="C65" s="518"/>
      <c r="D65" s="518"/>
      <c r="E65" s="518"/>
      <c r="F65" s="518"/>
      <c r="G65" s="518"/>
      <c r="H65" s="518"/>
      <c r="I65" s="518"/>
      <c r="J65" s="518"/>
      <c r="K65" s="518"/>
    </row>
    <row r="66" spans="3:11">
      <c r="C66" s="518"/>
      <c r="D66" s="518"/>
      <c r="E66" s="518"/>
      <c r="F66" s="518"/>
      <c r="G66" s="518"/>
      <c r="H66" s="518"/>
      <c r="I66" s="518"/>
      <c r="J66" s="518"/>
      <c r="K66" s="518"/>
    </row>
    <row r="67" spans="3:11">
      <c r="C67" s="518"/>
      <c r="D67" s="518"/>
      <c r="E67" s="518"/>
      <c r="F67" s="518"/>
      <c r="G67" s="518"/>
      <c r="H67" s="518"/>
      <c r="I67" s="518"/>
      <c r="J67" s="518"/>
      <c r="K67" s="518"/>
    </row>
    <row r="68" spans="3:11">
      <c r="C68" s="518"/>
      <c r="D68" s="518"/>
      <c r="E68" s="518"/>
      <c r="F68" s="518"/>
      <c r="G68" s="518"/>
      <c r="H68" s="518"/>
      <c r="I68" s="518"/>
      <c r="J68" s="518"/>
      <c r="K68" s="518"/>
    </row>
    <row r="69" spans="3:11">
      <c r="C69" s="518"/>
      <c r="D69" s="518"/>
      <c r="E69" s="518"/>
      <c r="F69" s="518"/>
      <c r="G69" s="518"/>
      <c r="H69" s="518"/>
      <c r="I69" s="518"/>
      <c r="J69" s="518"/>
      <c r="K69" s="518"/>
    </row>
    <row r="70" spans="3:11">
      <c r="C70" s="518"/>
      <c r="D70" s="518"/>
      <c r="E70" s="518"/>
      <c r="F70" s="518"/>
      <c r="G70" s="518"/>
      <c r="H70" s="518"/>
      <c r="I70" s="518"/>
      <c r="J70" s="518"/>
      <c r="K70" s="518"/>
    </row>
    <row r="71" spans="3:11">
      <c r="C71" s="518"/>
      <c r="D71" s="518"/>
      <c r="E71" s="518"/>
      <c r="F71" s="518"/>
      <c r="G71" s="518"/>
      <c r="H71" s="518"/>
      <c r="I71" s="518"/>
      <c r="J71" s="518"/>
      <c r="K71" s="518"/>
    </row>
    <row r="72" spans="3:11">
      <c r="C72" s="518"/>
      <c r="D72" s="518"/>
      <c r="E72" s="518"/>
      <c r="F72" s="518"/>
      <c r="G72" s="518"/>
      <c r="H72" s="518"/>
      <c r="I72" s="518"/>
      <c r="J72" s="518"/>
      <c r="K72" s="518"/>
    </row>
    <row r="73" spans="3:11">
      <c r="C73" s="518"/>
      <c r="D73" s="518"/>
      <c r="E73" s="518"/>
      <c r="F73" s="518"/>
      <c r="G73" s="518"/>
      <c r="H73" s="518"/>
      <c r="I73" s="518"/>
      <c r="J73" s="518"/>
      <c r="K73" s="518"/>
    </row>
    <row r="74" spans="3:11">
      <c r="C74" s="518"/>
      <c r="D74" s="518"/>
      <c r="E74" s="518"/>
      <c r="F74" s="518"/>
      <c r="G74" s="518"/>
      <c r="H74" s="518"/>
      <c r="I74" s="518"/>
      <c r="J74" s="518"/>
      <c r="K74" s="518"/>
    </row>
    <row r="75" spans="3:11">
      <c r="C75" s="518"/>
      <c r="D75" s="518"/>
      <c r="E75" s="518"/>
      <c r="F75" s="518"/>
      <c r="G75" s="518"/>
      <c r="H75" s="518"/>
      <c r="I75" s="518"/>
      <c r="J75" s="518"/>
      <c r="K75" s="518"/>
    </row>
    <row r="76" spans="3:11">
      <c r="C76" s="518"/>
      <c r="D76" s="518"/>
      <c r="E76" s="518"/>
      <c r="F76" s="518"/>
      <c r="G76" s="518"/>
      <c r="H76" s="518"/>
      <c r="I76" s="518"/>
      <c r="J76" s="518"/>
      <c r="K76" s="518"/>
    </row>
    <row r="77" spans="3:11">
      <c r="C77" s="518"/>
      <c r="D77" s="518"/>
      <c r="E77" s="518"/>
      <c r="F77" s="518"/>
      <c r="G77" s="518"/>
      <c r="H77" s="518"/>
      <c r="I77" s="518"/>
      <c r="J77" s="518"/>
      <c r="K77" s="518"/>
    </row>
    <row r="78" spans="3:11">
      <c r="C78" s="518"/>
      <c r="D78" s="518"/>
      <c r="E78" s="518"/>
      <c r="F78" s="518"/>
      <c r="G78" s="518"/>
      <c r="H78" s="518"/>
      <c r="I78" s="518"/>
      <c r="J78" s="518"/>
      <c r="K78" s="518"/>
    </row>
    <row r="79" spans="3:11">
      <c r="C79" s="518"/>
      <c r="D79" s="518"/>
      <c r="E79" s="518"/>
      <c r="F79" s="518"/>
      <c r="G79" s="518"/>
      <c r="H79" s="518"/>
      <c r="I79" s="518"/>
      <c r="J79" s="518"/>
      <c r="K79" s="518"/>
    </row>
    <row r="80" spans="3:11">
      <c r="C80" s="518"/>
      <c r="D80" s="518"/>
      <c r="E80" s="518"/>
      <c r="F80" s="518"/>
      <c r="G80" s="518"/>
      <c r="H80" s="518"/>
      <c r="I80" s="518"/>
      <c r="J80" s="518"/>
      <c r="K80" s="518"/>
    </row>
    <row r="81" spans="3:11">
      <c r="C81" s="518"/>
      <c r="D81" s="518"/>
      <c r="E81" s="518"/>
      <c r="F81" s="518"/>
      <c r="G81" s="518"/>
      <c r="H81" s="518"/>
      <c r="I81" s="518"/>
      <c r="J81" s="518"/>
      <c r="K81" s="518"/>
    </row>
    <row r="82" spans="3:11">
      <c r="C82" s="518"/>
      <c r="D82" s="518"/>
      <c r="E82" s="518"/>
      <c r="F82" s="518"/>
      <c r="G82" s="518"/>
      <c r="H82" s="518"/>
      <c r="I82" s="518"/>
      <c r="J82" s="518"/>
      <c r="K82" s="518"/>
    </row>
    <row r="83" spans="3:11">
      <c r="C83" s="518"/>
      <c r="D83" s="518"/>
      <c r="E83" s="518"/>
      <c r="F83" s="518"/>
      <c r="G83" s="518"/>
      <c r="H83" s="518"/>
      <c r="I83" s="518"/>
      <c r="J83" s="518"/>
      <c r="K83" s="518"/>
    </row>
    <row r="84" spans="3:11">
      <c r="C84" s="518"/>
      <c r="D84" s="518"/>
      <c r="E84" s="518"/>
      <c r="F84" s="518"/>
      <c r="G84" s="518"/>
      <c r="H84" s="518"/>
      <c r="I84" s="518"/>
      <c r="J84" s="518"/>
      <c r="K84" s="518"/>
    </row>
    <row r="85" spans="3:11">
      <c r="C85" s="518"/>
      <c r="D85" s="518"/>
      <c r="E85" s="518"/>
      <c r="F85" s="518"/>
      <c r="G85" s="518"/>
      <c r="H85" s="518"/>
      <c r="I85" s="518"/>
      <c r="J85" s="518"/>
      <c r="K85" s="518"/>
    </row>
    <row r="86" spans="3:11">
      <c r="C86" s="518"/>
      <c r="D86" s="518"/>
      <c r="E86" s="518"/>
      <c r="F86" s="518"/>
      <c r="G86" s="518"/>
      <c r="H86" s="518"/>
      <c r="I86" s="518"/>
      <c r="J86" s="518"/>
      <c r="K86" s="518"/>
    </row>
    <row r="87" spans="3:11">
      <c r="C87" s="518"/>
      <c r="D87" s="518"/>
      <c r="E87" s="518"/>
      <c r="F87" s="518"/>
      <c r="G87" s="518"/>
      <c r="H87" s="518"/>
      <c r="I87" s="518"/>
      <c r="J87" s="518"/>
      <c r="K87" s="518"/>
    </row>
    <row r="88" spans="3:11">
      <c r="C88" s="518"/>
      <c r="D88" s="518"/>
      <c r="E88" s="518"/>
      <c r="F88" s="518"/>
      <c r="G88" s="518"/>
      <c r="H88" s="518"/>
      <c r="I88" s="518"/>
      <c r="J88" s="518"/>
      <c r="K88" s="518"/>
    </row>
    <row r="89" spans="3:11">
      <c r="C89" s="518"/>
      <c r="D89" s="518"/>
      <c r="E89" s="518"/>
      <c r="F89" s="518"/>
      <c r="G89" s="518"/>
      <c r="H89" s="518"/>
      <c r="I89" s="518"/>
      <c r="J89" s="518"/>
      <c r="K89" s="518"/>
    </row>
    <row r="90" spans="3:11">
      <c r="C90" s="518"/>
      <c r="D90" s="518"/>
      <c r="E90" s="518"/>
      <c r="F90" s="518"/>
      <c r="G90" s="518"/>
      <c r="H90" s="518"/>
      <c r="I90" s="518"/>
      <c r="J90" s="518"/>
      <c r="K90" s="518"/>
    </row>
    <row r="91" spans="3:11">
      <c r="C91" s="518"/>
      <c r="D91" s="518"/>
      <c r="E91" s="518"/>
      <c r="F91" s="518"/>
      <c r="G91" s="518"/>
      <c r="H91" s="518"/>
      <c r="I91" s="518"/>
      <c r="J91" s="518"/>
      <c r="K91" s="518"/>
    </row>
    <row r="92" spans="3:11">
      <c r="C92" s="518"/>
      <c r="D92" s="518"/>
      <c r="E92" s="518"/>
      <c r="F92" s="518"/>
      <c r="G92" s="518"/>
      <c r="H92" s="518"/>
      <c r="I92" s="518"/>
      <c r="J92" s="518"/>
      <c r="K92" s="518"/>
    </row>
    <row r="93" spans="3:11">
      <c r="C93" s="518"/>
      <c r="D93" s="518"/>
      <c r="E93" s="518"/>
      <c r="F93" s="518"/>
      <c r="G93" s="518"/>
      <c r="H93" s="518"/>
      <c r="I93" s="518"/>
      <c r="J93" s="518"/>
      <c r="K93" s="518"/>
    </row>
    <row r="94" spans="3:11">
      <c r="C94" s="518"/>
      <c r="D94" s="518"/>
      <c r="E94" s="518"/>
      <c r="F94" s="518"/>
      <c r="G94" s="518"/>
      <c r="H94" s="518"/>
      <c r="I94" s="518"/>
      <c r="J94" s="518"/>
      <c r="K94" s="518"/>
    </row>
    <row r="95" spans="3:11">
      <c r="C95" s="518"/>
      <c r="D95" s="518"/>
      <c r="E95" s="518"/>
      <c r="F95" s="518"/>
      <c r="G95" s="518"/>
      <c r="H95" s="518"/>
      <c r="I95" s="518"/>
      <c r="J95" s="518"/>
      <c r="K95" s="518"/>
    </row>
    <row r="96" spans="3:11">
      <c r="C96" s="518"/>
      <c r="D96" s="518"/>
      <c r="E96" s="518"/>
      <c r="F96" s="518"/>
      <c r="G96" s="518"/>
      <c r="H96" s="518"/>
      <c r="I96" s="518"/>
      <c r="J96" s="518"/>
      <c r="K96" s="518"/>
    </row>
    <row r="97" spans="3:11">
      <c r="C97" s="518"/>
      <c r="D97" s="518"/>
      <c r="E97" s="518"/>
      <c r="F97" s="518"/>
      <c r="G97" s="518"/>
      <c r="H97" s="518"/>
      <c r="I97" s="518"/>
      <c r="J97" s="518"/>
      <c r="K97" s="518"/>
    </row>
    <row r="98" spans="3:11">
      <c r="C98" s="518"/>
      <c r="D98" s="518"/>
      <c r="E98" s="518"/>
      <c r="F98" s="518"/>
      <c r="G98" s="518"/>
      <c r="H98" s="518"/>
      <c r="I98" s="518"/>
      <c r="J98" s="518"/>
      <c r="K98" s="518"/>
    </row>
    <row r="99" spans="3:11">
      <c r="C99" s="518"/>
      <c r="D99" s="518"/>
      <c r="E99" s="518"/>
      <c r="F99" s="518"/>
      <c r="G99" s="518"/>
      <c r="H99" s="518"/>
      <c r="I99" s="518"/>
      <c r="J99" s="518"/>
      <c r="K99" s="518"/>
    </row>
    <row r="100" spans="3:11">
      <c r="C100" s="518"/>
      <c r="D100" s="518"/>
      <c r="E100" s="518"/>
      <c r="F100" s="518"/>
      <c r="G100" s="518"/>
      <c r="H100" s="518"/>
      <c r="I100" s="518"/>
      <c r="J100" s="518"/>
      <c r="K100" s="518"/>
    </row>
    <row r="101" spans="3:11">
      <c r="C101" s="518"/>
      <c r="D101" s="518"/>
      <c r="E101" s="518"/>
      <c r="F101" s="518"/>
      <c r="G101" s="518"/>
      <c r="H101" s="518"/>
      <c r="I101" s="518"/>
      <c r="J101" s="518"/>
      <c r="K101" s="518"/>
    </row>
    <row r="102" spans="3:11">
      <c r="C102" s="518"/>
      <c r="D102" s="518"/>
      <c r="E102" s="518"/>
      <c r="F102" s="518"/>
      <c r="G102" s="518"/>
      <c r="H102" s="518"/>
      <c r="I102" s="518"/>
      <c r="J102" s="518"/>
      <c r="K102" s="518"/>
    </row>
    <row r="103" spans="3:11">
      <c r="C103" s="518"/>
      <c r="D103" s="518"/>
      <c r="E103" s="518"/>
      <c r="F103" s="518"/>
      <c r="G103" s="518"/>
      <c r="H103" s="518"/>
      <c r="I103" s="518"/>
      <c r="J103" s="518"/>
      <c r="K103" s="518"/>
    </row>
    <row r="104" spans="3:11">
      <c r="C104" s="518"/>
      <c r="D104" s="518"/>
      <c r="E104" s="518"/>
      <c r="F104" s="518"/>
      <c r="G104" s="518"/>
      <c r="H104" s="518"/>
      <c r="I104" s="518"/>
      <c r="J104" s="518"/>
      <c r="K104" s="518"/>
    </row>
    <row r="105" spans="3:11">
      <c r="C105" s="518"/>
      <c r="D105" s="518"/>
      <c r="E105" s="518"/>
      <c r="F105" s="518"/>
      <c r="G105" s="518"/>
      <c r="H105" s="518"/>
      <c r="I105" s="518"/>
      <c r="J105" s="518"/>
      <c r="K105" s="518"/>
    </row>
    <row r="106" spans="3:11">
      <c r="C106" s="518"/>
      <c r="D106" s="518"/>
      <c r="E106" s="518"/>
      <c r="F106" s="518"/>
      <c r="G106" s="518"/>
      <c r="H106" s="518"/>
      <c r="I106" s="518"/>
      <c r="J106" s="518"/>
      <c r="K106" s="518"/>
    </row>
    <row r="107" spans="3:11">
      <c r="C107" s="518"/>
      <c r="D107" s="518"/>
      <c r="E107" s="518"/>
      <c r="F107" s="518"/>
      <c r="G107" s="518"/>
      <c r="H107" s="518"/>
      <c r="I107" s="518"/>
      <c r="J107" s="518"/>
      <c r="K107" s="518"/>
    </row>
    <row r="108" spans="3:11">
      <c r="C108" s="518"/>
      <c r="D108" s="518"/>
      <c r="E108" s="518"/>
      <c r="F108" s="518"/>
      <c r="G108" s="518"/>
      <c r="H108" s="518"/>
      <c r="I108" s="518"/>
      <c r="J108" s="518"/>
      <c r="K108" s="518"/>
    </row>
    <row r="109" spans="3:11">
      <c r="C109" s="518"/>
      <c r="D109" s="518"/>
      <c r="E109" s="518"/>
      <c r="F109" s="518"/>
      <c r="G109" s="518"/>
      <c r="H109" s="518"/>
      <c r="I109" s="518"/>
      <c r="J109" s="518"/>
      <c r="K109" s="518"/>
    </row>
    <row r="110" spans="3:11">
      <c r="C110" s="518"/>
      <c r="D110" s="518"/>
      <c r="E110" s="518"/>
      <c r="F110" s="518"/>
      <c r="G110" s="518"/>
      <c r="H110" s="518"/>
      <c r="I110" s="518"/>
      <c r="J110" s="518"/>
      <c r="K110" s="518"/>
    </row>
    <row r="111" spans="3:11">
      <c r="C111" s="518"/>
      <c r="D111" s="518"/>
      <c r="E111" s="518"/>
      <c r="F111" s="518"/>
      <c r="G111" s="518"/>
      <c r="H111" s="518"/>
      <c r="I111" s="518"/>
      <c r="J111" s="518"/>
      <c r="K111" s="518"/>
    </row>
    <row r="112" spans="3:11">
      <c r="C112" s="518"/>
      <c r="D112" s="518"/>
      <c r="E112" s="518"/>
      <c r="F112" s="518"/>
      <c r="G112" s="518"/>
      <c r="H112" s="518"/>
      <c r="I112" s="518"/>
      <c r="J112" s="518"/>
      <c r="K112" s="518"/>
    </row>
    <row r="113" spans="3:11">
      <c r="C113" s="518"/>
      <c r="D113" s="518"/>
      <c r="E113" s="518"/>
      <c r="F113" s="518"/>
      <c r="G113" s="518"/>
      <c r="H113" s="518"/>
      <c r="I113" s="518"/>
      <c r="J113" s="518"/>
      <c r="K113" s="518"/>
    </row>
    <row r="114" spans="3:11">
      <c r="C114" s="518"/>
      <c r="D114" s="518"/>
      <c r="E114" s="518"/>
      <c r="F114" s="518"/>
      <c r="G114" s="518"/>
      <c r="H114" s="518"/>
      <c r="I114" s="518"/>
      <c r="J114" s="518"/>
      <c r="K114" s="518"/>
    </row>
    <row r="115" spans="3:11">
      <c r="C115" s="518"/>
      <c r="D115" s="518"/>
      <c r="E115" s="518"/>
      <c r="F115" s="518"/>
      <c r="G115" s="518"/>
      <c r="H115" s="518"/>
      <c r="I115" s="518"/>
      <c r="J115" s="518"/>
      <c r="K115" s="518"/>
    </row>
    <row r="116" spans="3:11">
      <c r="C116" s="518"/>
      <c r="D116" s="518"/>
      <c r="E116" s="518"/>
      <c r="F116" s="518"/>
      <c r="G116" s="518"/>
      <c r="H116" s="518"/>
      <c r="I116" s="518"/>
      <c r="J116" s="518"/>
      <c r="K116" s="518"/>
    </row>
    <row r="117" spans="3:11">
      <c r="C117" s="518"/>
      <c r="D117" s="518"/>
      <c r="E117" s="518"/>
      <c r="F117" s="518"/>
      <c r="G117" s="518"/>
      <c r="H117" s="518"/>
      <c r="I117" s="518"/>
      <c r="J117" s="518"/>
      <c r="K117" s="518"/>
    </row>
    <row r="118" spans="3:11">
      <c r="C118" s="518"/>
      <c r="D118" s="518"/>
      <c r="E118" s="518"/>
      <c r="F118" s="518"/>
      <c r="G118" s="518"/>
      <c r="H118" s="518"/>
      <c r="I118" s="518"/>
      <c r="J118" s="518"/>
      <c r="K118" s="518"/>
    </row>
    <row r="119" spans="3:11">
      <c r="C119" s="518"/>
      <c r="D119" s="518"/>
      <c r="E119" s="518"/>
      <c r="F119" s="518"/>
      <c r="G119" s="518"/>
      <c r="H119" s="518"/>
      <c r="I119" s="518"/>
      <c r="J119" s="518"/>
      <c r="K119" s="518"/>
    </row>
    <row r="120" spans="3:11">
      <c r="C120" s="518"/>
      <c r="D120" s="518"/>
      <c r="E120" s="518"/>
      <c r="F120" s="518"/>
      <c r="G120" s="518"/>
      <c r="H120" s="518"/>
      <c r="I120" s="518"/>
      <c r="J120" s="518"/>
      <c r="K120" s="518"/>
    </row>
    <row r="121" spans="3:11">
      <c r="C121" s="518"/>
      <c r="D121" s="518"/>
      <c r="E121" s="518"/>
      <c r="F121" s="518"/>
      <c r="G121" s="518"/>
      <c r="H121" s="518"/>
      <c r="I121" s="518"/>
      <c r="J121" s="518"/>
      <c r="K121" s="518"/>
    </row>
    <row r="122" spans="3:11">
      <c r="C122" s="518"/>
      <c r="D122" s="518"/>
      <c r="E122" s="518"/>
      <c r="F122" s="518"/>
      <c r="G122" s="518"/>
      <c r="H122" s="518"/>
      <c r="I122" s="518"/>
      <c r="J122" s="518"/>
      <c r="K122" s="518"/>
    </row>
    <row r="123" spans="3:11">
      <c r="C123" s="518"/>
      <c r="D123" s="518"/>
      <c r="E123" s="518"/>
      <c r="F123" s="518"/>
      <c r="G123" s="518"/>
      <c r="H123" s="518"/>
      <c r="I123" s="518"/>
      <c r="J123" s="518"/>
      <c r="K123" s="518"/>
    </row>
    <row r="124" spans="3:11">
      <c r="C124" s="518"/>
      <c r="D124" s="518"/>
      <c r="E124" s="518"/>
      <c r="F124" s="518"/>
      <c r="G124" s="518"/>
      <c r="H124" s="518"/>
      <c r="I124" s="518"/>
      <c r="J124" s="518"/>
      <c r="K124" s="518"/>
    </row>
    <row r="125" spans="3:11">
      <c r="C125" s="518"/>
      <c r="D125" s="518"/>
      <c r="E125" s="518"/>
      <c r="F125" s="518"/>
      <c r="G125" s="518"/>
      <c r="H125" s="518"/>
      <c r="I125" s="518"/>
      <c r="J125" s="518"/>
      <c r="K125" s="518"/>
    </row>
    <row r="126" spans="3:11">
      <c r="C126" s="518"/>
      <c r="D126" s="518"/>
      <c r="E126" s="518"/>
      <c r="F126" s="518"/>
      <c r="G126" s="518"/>
      <c r="H126" s="518"/>
      <c r="I126" s="518"/>
      <c r="J126" s="518"/>
      <c r="K126" s="518"/>
    </row>
    <row r="127" spans="3:11">
      <c r="C127" s="518"/>
      <c r="D127" s="518"/>
      <c r="E127" s="518"/>
      <c r="F127" s="518"/>
      <c r="G127" s="518"/>
      <c r="H127" s="518"/>
      <c r="I127" s="518"/>
      <c r="J127" s="518"/>
      <c r="K127" s="518"/>
    </row>
    <row r="128" spans="3:11">
      <c r="C128" s="518"/>
      <c r="D128" s="518"/>
      <c r="E128" s="518"/>
      <c r="F128" s="518"/>
      <c r="G128" s="518"/>
      <c r="H128" s="518"/>
      <c r="I128" s="518"/>
      <c r="J128" s="518"/>
      <c r="K128" s="518"/>
    </row>
    <row r="129" spans="3:11">
      <c r="C129" s="518"/>
      <c r="D129" s="518"/>
      <c r="E129" s="518"/>
      <c r="F129" s="518"/>
      <c r="G129" s="518"/>
      <c r="H129" s="518"/>
      <c r="I129" s="518"/>
      <c r="J129" s="518"/>
      <c r="K129" s="518"/>
    </row>
    <row r="130" spans="3:11">
      <c r="C130" s="518"/>
      <c r="D130" s="518"/>
      <c r="E130" s="518"/>
      <c r="F130" s="518"/>
      <c r="G130" s="518"/>
      <c r="H130" s="518"/>
      <c r="I130" s="518"/>
      <c r="J130" s="518"/>
      <c r="K130" s="518"/>
    </row>
    <row r="131" spans="3:11">
      <c r="C131" s="518"/>
      <c r="D131" s="518"/>
      <c r="E131" s="518"/>
      <c r="F131" s="518"/>
      <c r="G131" s="518"/>
      <c r="H131" s="518"/>
      <c r="I131" s="518"/>
      <c r="J131" s="518"/>
      <c r="K131" s="518"/>
    </row>
    <row r="132" spans="3:11">
      <c r="C132" s="518"/>
      <c r="D132" s="518"/>
      <c r="E132" s="518"/>
      <c r="F132" s="518"/>
      <c r="G132" s="518"/>
      <c r="H132" s="518"/>
      <c r="I132" s="518"/>
      <c r="J132" s="518"/>
      <c r="K132" s="518"/>
    </row>
    <row r="133" spans="3:11">
      <c r="C133" s="518"/>
      <c r="D133" s="518"/>
      <c r="E133" s="518"/>
      <c r="F133" s="518"/>
      <c r="G133" s="518"/>
      <c r="H133" s="518"/>
      <c r="I133" s="518"/>
      <c r="J133" s="518"/>
      <c r="K133" s="518"/>
    </row>
    <row r="134" spans="3:11">
      <c r="C134" s="518"/>
      <c r="D134" s="518"/>
      <c r="E134" s="518"/>
      <c r="F134" s="518"/>
      <c r="G134" s="518"/>
      <c r="H134" s="518"/>
      <c r="I134" s="518"/>
      <c r="J134" s="518"/>
      <c r="K134" s="518"/>
    </row>
    <row r="135" spans="3:11">
      <c r="C135" s="518"/>
      <c r="D135" s="518"/>
      <c r="E135" s="518"/>
      <c r="F135" s="518"/>
      <c r="G135" s="518"/>
      <c r="H135" s="518"/>
      <c r="I135" s="518"/>
      <c r="J135" s="518"/>
      <c r="K135" s="518"/>
    </row>
    <row r="136" spans="3:11">
      <c r="C136" s="518"/>
      <c r="D136" s="518"/>
      <c r="E136" s="518"/>
      <c r="F136" s="518"/>
      <c r="G136" s="518"/>
      <c r="H136" s="518"/>
      <c r="I136" s="518"/>
      <c r="J136" s="518"/>
      <c r="K136" s="518"/>
    </row>
    <row r="137" spans="3:11">
      <c r="C137" s="518"/>
      <c r="D137" s="518"/>
      <c r="E137" s="518"/>
      <c r="F137" s="518"/>
      <c r="G137" s="518"/>
      <c r="H137" s="518"/>
      <c r="I137" s="518"/>
      <c r="J137" s="518"/>
      <c r="K137" s="518"/>
    </row>
    <row r="138" spans="3:11">
      <c r="C138" s="518"/>
      <c r="D138" s="518"/>
      <c r="E138" s="518"/>
      <c r="F138" s="518"/>
      <c r="G138" s="518"/>
      <c r="H138" s="518"/>
      <c r="I138" s="518"/>
      <c r="J138" s="518"/>
      <c r="K138" s="518"/>
    </row>
    <row r="139" spans="3:11">
      <c r="C139" s="518"/>
      <c r="D139" s="518"/>
      <c r="E139" s="518"/>
      <c r="F139" s="518"/>
      <c r="G139" s="518"/>
      <c r="H139" s="518"/>
      <c r="I139" s="518"/>
      <c r="J139" s="518"/>
      <c r="K139" s="518"/>
    </row>
    <row r="140" spans="3:11">
      <c r="C140" s="518"/>
      <c r="D140" s="518"/>
      <c r="E140" s="518"/>
      <c r="F140" s="518"/>
      <c r="G140" s="518"/>
      <c r="H140" s="518"/>
      <c r="I140" s="518"/>
      <c r="J140" s="518"/>
      <c r="K140" s="518"/>
    </row>
    <row r="141" spans="3:11">
      <c r="C141" s="518"/>
      <c r="D141" s="518"/>
      <c r="E141" s="518"/>
      <c r="F141" s="518"/>
      <c r="G141" s="518"/>
      <c r="H141" s="518"/>
      <c r="I141" s="518"/>
      <c r="J141" s="518"/>
      <c r="K141" s="518"/>
    </row>
  </sheetData>
  <mergeCells count="6">
    <mergeCell ref="A9:A11"/>
    <mergeCell ref="A4:B5"/>
    <mergeCell ref="C4:D4"/>
    <mergeCell ref="E4:F4"/>
    <mergeCell ref="G4:H4"/>
    <mergeCell ref="A6:A8"/>
  </mergeCells>
  <pageMargins left="0.7" right="0.196527777777778" top="3.9583333333333297E-2" bottom="3.9583333333333297E-2" header="0.511811023622047" footer="0.511811023622047"/>
  <pageSetup paperSize="9" orientation="landscape" horizontalDpi="300" verticalDpi="300"/>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00B050"/>
  </sheetPr>
  <dimension ref="A1:L55"/>
  <sheetViews>
    <sheetView topLeftCell="A34" zoomScale="90" zoomScaleNormal="90" workbookViewId="0">
      <selection activeCell="G45" sqref="G45"/>
    </sheetView>
  </sheetViews>
  <sheetFormatPr baseColWidth="10" defaultColWidth="11.42578125" defaultRowHeight="15"/>
  <cols>
    <col min="1" max="1" width="28.5703125" style="507" customWidth="1"/>
    <col min="2" max="2" width="4.7109375" style="604" customWidth="1"/>
    <col min="3" max="3" width="35.140625" style="604" customWidth="1"/>
    <col min="4" max="9" width="14" style="604" customWidth="1"/>
    <col min="10" max="12" width="14" style="507" customWidth="1"/>
    <col min="13" max="16384" width="11.42578125" style="507"/>
  </cols>
  <sheetData>
    <row r="1" spans="1:12" s="20" customFormat="1" ht="79.7" customHeight="1"/>
    <row r="2" spans="1:12" ht="15.75">
      <c r="A2" s="512" t="s">
        <v>104</v>
      </c>
      <c r="B2" s="512"/>
      <c r="C2" s="605"/>
      <c r="D2" s="605"/>
      <c r="E2" s="605"/>
      <c r="F2" s="605"/>
      <c r="G2" s="605"/>
      <c r="H2" s="605"/>
      <c r="I2" s="605"/>
      <c r="J2" s="509"/>
    </row>
    <row r="3" spans="1:12">
      <c r="A3" s="509"/>
      <c r="B3" s="605"/>
      <c r="C3" s="605"/>
      <c r="D3" s="605"/>
      <c r="E3" s="605"/>
      <c r="F3" s="605"/>
      <c r="G3" s="605"/>
      <c r="H3" s="605"/>
      <c r="I3" s="605"/>
      <c r="J3" s="509"/>
    </row>
    <row r="4" spans="1:12" ht="15" customHeight="1">
      <c r="A4" s="911" t="s">
        <v>2664</v>
      </c>
      <c r="B4" s="911"/>
      <c r="C4" s="911"/>
      <c r="D4" s="900" t="s">
        <v>2517</v>
      </c>
      <c r="E4" s="900"/>
      <c r="F4" s="900"/>
      <c r="G4" s="900" t="s">
        <v>2518</v>
      </c>
      <c r="H4" s="900"/>
      <c r="I4" s="900"/>
      <c r="J4" s="900" t="s">
        <v>1422</v>
      </c>
      <c r="K4" s="900"/>
      <c r="L4" s="900"/>
    </row>
    <row r="5" spans="1:12" ht="24">
      <c r="A5" s="911"/>
      <c r="B5" s="911"/>
      <c r="C5" s="911"/>
      <c r="D5" s="516" t="s">
        <v>2665</v>
      </c>
      <c r="E5" s="516" t="s">
        <v>2666</v>
      </c>
      <c r="F5" s="516" t="s">
        <v>520</v>
      </c>
      <c r="G5" s="516" t="s">
        <v>2665</v>
      </c>
      <c r="H5" s="516" t="s">
        <v>2666</v>
      </c>
      <c r="I5" s="516" t="s">
        <v>520</v>
      </c>
      <c r="J5" s="516" t="s">
        <v>2665</v>
      </c>
      <c r="K5" s="516" t="s">
        <v>2666</v>
      </c>
      <c r="L5" s="516" t="s">
        <v>520</v>
      </c>
    </row>
    <row r="6" spans="1:12" ht="15" customHeight="1">
      <c r="A6" s="901" t="s">
        <v>2831</v>
      </c>
      <c r="B6" s="599">
        <v>1</v>
      </c>
      <c r="C6" s="519" t="s">
        <v>2832</v>
      </c>
      <c r="D6" s="531">
        <v>0</v>
      </c>
      <c r="E6" s="531">
        <v>0</v>
      </c>
      <c r="F6" s="622">
        <v>0</v>
      </c>
      <c r="G6" s="531">
        <v>0</v>
      </c>
      <c r="H6" s="531">
        <v>0</v>
      </c>
      <c r="I6" s="622">
        <v>0</v>
      </c>
      <c r="J6" s="531">
        <v>0</v>
      </c>
      <c r="K6" s="531">
        <v>0</v>
      </c>
      <c r="L6" s="622">
        <v>0</v>
      </c>
    </row>
    <row r="7" spans="1:12">
      <c r="A7" s="901"/>
      <c r="B7" s="599">
        <v>2</v>
      </c>
      <c r="C7" s="519" t="s">
        <v>2833</v>
      </c>
      <c r="D7" s="531">
        <v>631</v>
      </c>
      <c r="E7" s="531">
        <v>339</v>
      </c>
      <c r="F7" s="622">
        <v>970</v>
      </c>
      <c r="G7" s="531">
        <v>134</v>
      </c>
      <c r="H7" s="531">
        <v>134</v>
      </c>
      <c r="I7" s="622">
        <v>267</v>
      </c>
      <c r="J7" s="531">
        <v>765</v>
      </c>
      <c r="K7" s="531">
        <v>473</v>
      </c>
      <c r="L7" s="622">
        <v>1238</v>
      </c>
    </row>
    <row r="8" spans="1:12">
      <c r="A8" s="901"/>
      <c r="B8" s="599">
        <v>3</v>
      </c>
      <c r="C8" s="519" t="s">
        <v>2834</v>
      </c>
      <c r="D8" s="531">
        <v>0</v>
      </c>
      <c r="E8" s="531">
        <v>0</v>
      </c>
      <c r="F8" s="622">
        <v>0</v>
      </c>
      <c r="G8" s="531">
        <v>0</v>
      </c>
      <c r="H8" s="531">
        <v>0</v>
      </c>
      <c r="I8" s="622">
        <v>0</v>
      </c>
      <c r="J8" s="531">
        <v>0</v>
      </c>
      <c r="K8" s="531">
        <v>0</v>
      </c>
      <c r="L8" s="622">
        <v>0</v>
      </c>
    </row>
    <row r="9" spans="1:12">
      <c r="A9" s="901"/>
      <c r="B9" s="599">
        <v>4</v>
      </c>
      <c r="C9" s="519" t="s">
        <v>2835</v>
      </c>
      <c r="D9" s="531">
        <v>1</v>
      </c>
      <c r="E9" s="531">
        <v>0</v>
      </c>
      <c r="F9" s="622">
        <v>1</v>
      </c>
      <c r="G9" s="531">
        <v>0</v>
      </c>
      <c r="H9" s="531">
        <v>0</v>
      </c>
      <c r="I9" s="622">
        <v>0</v>
      </c>
      <c r="J9" s="531">
        <v>1</v>
      </c>
      <c r="K9" s="531">
        <v>0</v>
      </c>
      <c r="L9" s="622">
        <v>1</v>
      </c>
    </row>
    <row r="10" spans="1:12" ht="24">
      <c r="A10" s="901"/>
      <c r="B10" s="599">
        <v>6</v>
      </c>
      <c r="C10" s="519" t="s">
        <v>2836</v>
      </c>
      <c r="D10" s="531">
        <v>882</v>
      </c>
      <c r="E10" s="531">
        <v>0</v>
      </c>
      <c r="F10" s="622">
        <v>883</v>
      </c>
      <c r="G10" s="531">
        <v>118</v>
      </c>
      <c r="H10" s="531">
        <v>96</v>
      </c>
      <c r="I10" s="622">
        <v>214</v>
      </c>
      <c r="J10" s="531">
        <v>1000</v>
      </c>
      <c r="K10" s="531">
        <v>96</v>
      </c>
      <c r="L10" s="622">
        <v>1096</v>
      </c>
    </row>
    <row r="11" spans="1:12" ht="24">
      <c r="A11" s="901"/>
      <c r="B11" s="599">
        <v>7</v>
      </c>
      <c r="C11" s="519" t="s">
        <v>2837</v>
      </c>
      <c r="D11" s="531">
        <v>4510</v>
      </c>
      <c r="E11" s="531">
        <v>0</v>
      </c>
      <c r="F11" s="622">
        <v>4510</v>
      </c>
      <c r="G11" s="531">
        <v>0</v>
      </c>
      <c r="H11" s="531">
        <v>0</v>
      </c>
      <c r="I11" s="622">
        <v>0</v>
      </c>
      <c r="J11" s="531">
        <v>4510</v>
      </c>
      <c r="K11" s="531">
        <v>0</v>
      </c>
      <c r="L11" s="622">
        <v>4510</v>
      </c>
    </row>
    <row r="12" spans="1:12" ht="24">
      <c r="A12" s="901"/>
      <c r="B12" s="599">
        <v>12</v>
      </c>
      <c r="C12" s="519" t="s">
        <v>2838</v>
      </c>
      <c r="D12" s="531">
        <v>328</v>
      </c>
      <c r="E12" s="531">
        <v>68</v>
      </c>
      <c r="F12" s="622">
        <v>395</v>
      </c>
      <c r="G12" s="531">
        <v>36</v>
      </c>
      <c r="H12" s="531">
        <v>0</v>
      </c>
      <c r="I12" s="622">
        <v>36</v>
      </c>
      <c r="J12" s="531">
        <v>364</v>
      </c>
      <c r="K12" s="531">
        <v>68</v>
      </c>
      <c r="L12" s="622">
        <v>432</v>
      </c>
    </row>
    <row r="13" spans="1:12" ht="24">
      <c r="A13" s="901"/>
      <c r="B13" s="599">
        <v>35</v>
      </c>
      <c r="C13" s="519" t="s">
        <v>2839</v>
      </c>
      <c r="D13" s="531">
        <v>325</v>
      </c>
      <c r="E13" s="531">
        <v>0</v>
      </c>
      <c r="F13" s="622">
        <v>325</v>
      </c>
      <c r="G13" s="531">
        <v>0</v>
      </c>
      <c r="H13" s="531">
        <v>0</v>
      </c>
      <c r="I13" s="622">
        <v>0</v>
      </c>
      <c r="J13" s="531">
        <v>325</v>
      </c>
      <c r="K13" s="531">
        <v>0</v>
      </c>
      <c r="L13" s="622">
        <v>325</v>
      </c>
    </row>
    <row r="14" spans="1:12">
      <c r="A14" s="901"/>
      <c r="B14" s="599">
        <v>51</v>
      </c>
      <c r="C14" s="519" t="s">
        <v>2840</v>
      </c>
      <c r="D14" s="531">
        <v>22192</v>
      </c>
      <c r="E14" s="531">
        <v>3376</v>
      </c>
      <c r="F14" s="622">
        <v>25568</v>
      </c>
      <c r="G14" s="531">
        <v>17901</v>
      </c>
      <c r="H14" s="531">
        <v>98</v>
      </c>
      <c r="I14" s="622">
        <v>17999</v>
      </c>
      <c r="J14" s="531">
        <v>40093</v>
      </c>
      <c r="K14" s="531">
        <v>3474</v>
      </c>
      <c r="L14" s="622">
        <v>43567</v>
      </c>
    </row>
    <row r="15" spans="1:12">
      <c r="A15" s="901"/>
      <c r="B15" s="529" t="s">
        <v>452</v>
      </c>
      <c r="C15" s="537"/>
      <c r="D15" s="536">
        <v>28868</v>
      </c>
      <c r="E15" s="536">
        <v>3783</v>
      </c>
      <c r="F15" s="536">
        <v>32651</v>
      </c>
      <c r="G15" s="536">
        <v>18189</v>
      </c>
      <c r="H15" s="536">
        <v>328</v>
      </c>
      <c r="I15" s="536">
        <v>18516</v>
      </c>
      <c r="J15" s="536">
        <v>47057</v>
      </c>
      <c r="K15" s="536">
        <v>4111</v>
      </c>
      <c r="L15" s="536">
        <v>51168</v>
      </c>
    </row>
    <row r="16" spans="1:12" ht="15" customHeight="1">
      <c r="A16" s="901" t="s">
        <v>2841</v>
      </c>
      <c r="B16" s="599">
        <v>8</v>
      </c>
      <c r="C16" s="519" t="s">
        <v>2842</v>
      </c>
      <c r="D16" s="531">
        <v>0</v>
      </c>
      <c r="E16" s="531">
        <v>0</v>
      </c>
      <c r="F16" s="622">
        <v>0</v>
      </c>
      <c r="G16" s="531">
        <v>0</v>
      </c>
      <c r="H16" s="531">
        <v>0</v>
      </c>
      <c r="I16" s="622">
        <v>0</v>
      </c>
      <c r="J16" s="531">
        <v>0</v>
      </c>
      <c r="K16" s="531">
        <v>0</v>
      </c>
      <c r="L16" s="622">
        <v>0</v>
      </c>
    </row>
    <row r="17" spans="1:12" ht="24">
      <c r="A17" s="901"/>
      <c r="B17" s="599">
        <v>10</v>
      </c>
      <c r="C17" s="519" t="s">
        <v>2843</v>
      </c>
      <c r="D17" s="531">
        <v>4</v>
      </c>
      <c r="E17" s="531">
        <v>4</v>
      </c>
      <c r="F17" s="622">
        <v>7</v>
      </c>
      <c r="G17" s="531">
        <v>15</v>
      </c>
      <c r="H17" s="531">
        <v>3048</v>
      </c>
      <c r="I17" s="622">
        <v>3063</v>
      </c>
      <c r="J17" s="531">
        <v>19</v>
      </c>
      <c r="K17" s="531">
        <v>3052</v>
      </c>
      <c r="L17" s="622">
        <v>3070</v>
      </c>
    </row>
    <row r="18" spans="1:12">
      <c r="A18" s="901"/>
      <c r="B18" s="599">
        <v>11</v>
      </c>
      <c r="C18" s="519" t="s">
        <v>2844</v>
      </c>
      <c r="D18" s="531">
        <v>110</v>
      </c>
      <c r="E18" s="531">
        <v>13089</v>
      </c>
      <c r="F18" s="622">
        <v>13199</v>
      </c>
      <c r="G18" s="531">
        <v>36</v>
      </c>
      <c r="H18" s="531">
        <v>0</v>
      </c>
      <c r="I18" s="622">
        <v>36</v>
      </c>
      <c r="J18" s="531">
        <v>146</v>
      </c>
      <c r="K18" s="531">
        <v>13089</v>
      </c>
      <c r="L18" s="622">
        <v>13235</v>
      </c>
    </row>
    <row r="19" spans="1:12">
      <c r="A19" s="901"/>
      <c r="B19" s="599">
        <v>13</v>
      </c>
      <c r="C19" s="519" t="s">
        <v>2845</v>
      </c>
      <c r="D19" s="531">
        <v>21680</v>
      </c>
      <c r="E19" s="531">
        <v>1707</v>
      </c>
      <c r="F19" s="622">
        <v>23387</v>
      </c>
      <c r="G19" s="531">
        <v>7</v>
      </c>
      <c r="H19" s="531">
        <v>1599</v>
      </c>
      <c r="I19" s="622">
        <v>1606</v>
      </c>
      <c r="J19" s="531">
        <v>21686</v>
      </c>
      <c r="K19" s="531">
        <v>3306</v>
      </c>
      <c r="L19" s="622">
        <v>24993</v>
      </c>
    </row>
    <row r="20" spans="1:12" ht="24">
      <c r="A20" s="901"/>
      <c r="B20" s="599">
        <v>36</v>
      </c>
      <c r="C20" s="519" t="s">
        <v>2846</v>
      </c>
      <c r="D20" s="531">
        <v>429</v>
      </c>
      <c r="E20" s="531">
        <v>54</v>
      </c>
      <c r="F20" s="622">
        <v>483</v>
      </c>
      <c r="G20" s="531">
        <v>79</v>
      </c>
      <c r="H20" s="531">
        <v>24</v>
      </c>
      <c r="I20" s="622">
        <v>103</v>
      </c>
      <c r="J20" s="531">
        <v>508</v>
      </c>
      <c r="K20" s="531">
        <v>78</v>
      </c>
      <c r="L20" s="622">
        <v>586</v>
      </c>
    </row>
    <row r="21" spans="1:12">
      <c r="A21" s="901"/>
      <c r="B21" s="529" t="s">
        <v>452</v>
      </c>
      <c r="C21" s="537"/>
      <c r="D21" s="536">
        <v>22222</v>
      </c>
      <c r="E21" s="536">
        <v>14854</v>
      </c>
      <c r="F21" s="536">
        <v>37075</v>
      </c>
      <c r="G21" s="536">
        <v>138</v>
      </c>
      <c r="H21" s="536">
        <v>4671</v>
      </c>
      <c r="I21" s="536">
        <v>4808</v>
      </c>
      <c r="J21" s="536">
        <v>22359</v>
      </c>
      <c r="K21" s="536">
        <v>19525</v>
      </c>
      <c r="L21" s="536">
        <v>41884</v>
      </c>
    </row>
    <row r="22" spans="1:12" ht="15" customHeight="1">
      <c r="A22" s="901" t="s">
        <v>2847</v>
      </c>
      <c r="B22" s="599">
        <v>25</v>
      </c>
      <c r="C22" s="519" t="s">
        <v>2848</v>
      </c>
      <c r="D22" s="531">
        <v>1303</v>
      </c>
      <c r="E22" s="531">
        <v>830</v>
      </c>
      <c r="F22" s="622">
        <v>2133</v>
      </c>
      <c r="G22" s="531">
        <v>22</v>
      </c>
      <c r="H22" s="531">
        <v>99</v>
      </c>
      <c r="I22" s="622">
        <v>121</v>
      </c>
      <c r="J22" s="531">
        <v>1325</v>
      </c>
      <c r="K22" s="531">
        <v>929</v>
      </c>
      <c r="L22" s="622">
        <v>2254</v>
      </c>
    </row>
    <row r="23" spans="1:12" ht="24">
      <c r="A23" s="901"/>
      <c r="B23" s="599">
        <v>52</v>
      </c>
      <c r="C23" s="519" t="s">
        <v>2849</v>
      </c>
      <c r="D23" s="531">
        <v>9259</v>
      </c>
      <c r="E23" s="531">
        <v>7267</v>
      </c>
      <c r="F23" s="622">
        <v>16525</v>
      </c>
      <c r="G23" s="531">
        <v>1486</v>
      </c>
      <c r="H23" s="531">
        <v>2855</v>
      </c>
      <c r="I23" s="622">
        <v>4342</v>
      </c>
      <c r="J23" s="531">
        <v>10745</v>
      </c>
      <c r="K23" s="531">
        <v>10122</v>
      </c>
      <c r="L23" s="622">
        <v>20867</v>
      </c>
    </row>
    <row r="24" spans="1:12">
      <c r="A24" s="901"/>
      <c r="B24" s="529" t="s">
        <v>452</v>
      </c>
      <c r="C24" s="537"/>
      <c r="D24" s="536">
        <v>10561</v>
      </c>
      <c r="E24" s="536">
        <v>8097</v>
      </c>
      <c r="F24" s="536">
        <v>18658</v>
      </c>
      <c r="G24" s="536">
        <v>1508</v>
      </c>
      <c r="H24" s="536">
        <v>2954</v>
      </c>
      <c r="I24" s="536">
        <v>4463</v>
      </c>
      <c r="J24" s="536">
        <v>12070</v>
      </c>
      <c r="K24" s="536">
        <v>11051</v>
      </c>
      <c r="L24" s="536">
        <v>23121</v>
      </c>
    </row>
    <row r="25" spans="1:12" ht="15" customHeight="1">
      <c r="A25" s="901" t="s">
        <v>2850</v>
      </c>
      <c r="B25" s="599">
        <v>14</v>
      </c>
      <c r="C25" s="519" t="s">
        <v>2851</v>
      </c>
      <c r="D25" s="531">
        <v>0</v>
      </c>
      <c r="E25" s="531">
        <v>0</v>
      </c>
      <c r="F25" s="622">
        <v>0</v>
      </c>
      <c r="G25" s="531">
        <v>0</v>
      </c>
      <c r="H25" s="531">
        <v>0</v>
      </c>
      <c r="I25" s="622">
        <v>0</v>
      </c>
      <c r="J25" s="531">
        <v>0</v>
      </c>
      <c r="K25" s="531">
        <v>0</v>
      </c>
      <c r="L25" s="622">
        <v>0</v>
      </c>
    </row>
    <row r="26" spans="1:12">
      <c r="A26" s="901"/>
      <c r="B26" s="599">
        <v>15</v>
      </c>
      <c r="C26" s="519" t="s">
        <v>2852</v>
      </c>
      <c r="D26" s="531">
        <v>0</v>
      </c>
      <c r="E26" s="531">
        <v>0</v>
      </c>
      <c r="F26" s="622">
        <v>0</v>
      </c>
      <c r="G26" s="531">
        <v>0</v>
      </c>
      <c r="H26" s="531">
        <v>0</v>
      </c>
      <c r="I26" s="622">
        <v>0</v>
      </c>
      <c r="J26" s="531">
        <v>0</v>
      </c>
      <c r="K26" s="531">
        <v>0</v>
      </c>
      <c r="L26" s="622">
        <v>0</v>
      </c>
    </row>
    <row r="27" spans="1:12" ht="24">
      <c r="A27" s="901"/>
      <c r="B27" s="599">
        <v>16</v>
      </c>
      <c r="C27" s="519" t="s">
        <v>2853</v>
      </c>
      <c r="D27" s="531">
        <v>795</v>
      </c>
      <c r="E27" s="531">
        <v>412</v>
      </c>
      <c r="F27" s="622">
        <v>1207</v>
      </c>
      <c r="G27" s="531">
        <v>262</v>
      </c>
      <c r="H27" s="531">
        <v>7802</v>
      </c>
      <c r="I27" s="622">
        <v>8064</v>
      </c>
      <c r="J27" s="531">
        <v>1057</v>
      </c>
      <c r="K27" s="531">
        <v>8214</v>
      </c>
      <c r="L27" s="622">
        <v>9271</v>
      </c>
    </row>
    <row r="28" spans="1:12">
      <c r="A28" s="901"/>
      <c r="B28" s="529" t="s">
        <v>452</v>
      </c>
      <c r="C28" s="537"/>
      <c r="D28" s="536">
        <v>795</v>
      </c>
      <c r="E28" s="536">
        <v>412</v>
      </c>
      <c r="F28" s="536">
        <v>1207</v>
      </c>
      <c r="G28" s="536">
        <v>262</v>
      </c>
      <c r="H28" s="536">
        <v>7802</v>
      </c>
      <c r="I28" s="536">
        <v>8064</v>
      </c>
      <c r="J28" s="536">
        <v>1057</v>
      </c>
      <c r="K28" s="536">
        <v>8214</v>
      </c>
      <c r="L28" s="536">
        <v>9271</v>
      </c>
    </row>
    <row r="29" spans="1:12" ht="15" customHeight="1">
      <c r="A29" s="901" t="s">
        <v>2854</v>
      </c>
      <c r="B29" s="599">
        <v>17</v>
      </c>
      <c r="C29" s="519" t="s">
        <v>2855</v>
      </c>
      <c r="D29" s="531">
        <v>28148</v>
      </c>
      <c r="E29" s="531">
        <v>3418</v>
      </c>
      <c r="F29" s="622">
        <v>31566</v>
      </c>
      <c r="G29" s="531">
        <v>13014</v>
      </c>
      <c r="H29" s="531">
        <v>5750</v>
      </c>
      <c r="I29" s="622">
        <v>18764</v>
      </c>
      <c r="J29" s="531">
        <v>41162</v>
      </c>
      <c r="K29" s="531">
        <v>9168</v>
      </c>
      <c r="L29" s="622">
        <v>50329</v>
      </c>
    </row>
    <row r="30" spans="1:12">
      <c r="A30" s="901"/>
      <c r="B30" s="529" t="s">
        <v>452</v>
      </c>
      <c r="C30" s="537"/>
      <c r="D30" s="536">
        <v>28148</v>
      </c>
      <c r="E30" s="536">
        <v>3418</v>
      </c>
      <c r="F30" s="536">
        <v>31566</v>
      </c>
      <c r="G30" s="536">
        <v>13014</v>
      </c>
      <c r="H30" s="536">
        <v>5750</v>
      </c>
      <c r="I30" s="536">
        <v>18764</v>
      </c>
      <c r="J30" s="536">
        <v>41162</v>
      </c>
      <c r="K30" s="536">
        <v>9168</v>
      </c>
      <c r="L30" s="536">
        <v>50329</v>
      </c>
    </row>
    <row r="31" spans="1:12" ht="15" customHeight="1">
      <c r="A31" s="901" t="s">
        <v>2856</v>
      </c>
      <c r="B31" s="599">
        <v>5</v>
      </c>
      <c r="C31" s="519" t="s">
        <v>2857</v>
      </c>
      <c r="D31" s="531">
        <v>291</v>
      </c>
      <c r="E31" s="531">
        <v>3889</v>
      </c>
      <c r="F31" s="622">
        <v>4180</v>
      </c>
      <c r="G31" s="531">
        <v>0</v>
      </c>
      <c r="H31" s="531">
        <v>0</v>
      </c>
      <c r="I31" s="622">
        <v>0</v>
      </c>
      <c r="J31" s="531">
        <v>291</v>
      </c>
      <c r="K31" s="531">
        <v>3889</v>
      </c>
      <c r="L31" s="622">
        <v>4180</v>
      </c>
    </row>
    <row r="32" spans="1:12">
      <c r="A32" s="901"/>
      <c r="B32" s="599">
        <v>18</v>
      </c>
      <c r="C32" s="519" t="s">
        <v>2858</v>
      </c>
      <c r="D32" s="531">
        <v>17631</v>
      </c>
      <c r="E32" s="531">
        <v>0</v>
      </c>
      <c r="F32" s="622">
        <v>17631</v>
      </c>
      <c r="G32" s="531">
        <v>0</v>
      </c>
      <c r="H32" s="531">
        <v>0</v>
      </c>
      <c r="I32" s="622">
        <v>0</v>
      </c>
      <c r="J32" s="531">
        <v>17631</v>
      </c>
      <c r="K32" s="531">
        <v>0</v>
      </c>
      <c r="L32" s="622">
        <v>17631</v>
      </c>
    </row>
    <row r="33" spans="1:12" ht="24">
      <c r="A33" s="901"/>
      <c r="B33" s="599">
        <v>20</v>
      </c>
      <c r="C33" s="519" t="s">
        <v>2859</v>
      </c>
      <c r="D33" s="531">
        <v>21525</v>
      </c>
      <c r="E33" s="531">
        <v>12406</v>
      </c>
      <c r="F33" s="622">
        <v>33932</v>
      </c>
      <c r="G33" s="531">
        <v>8080</v>
      </c>
      <c r="H33" s="531">
        <v>8033</v>
      </c>
      <c r="I33" s="622">
        <v>16113</v>
      </c>
      <c r="J33" s="531">
        <v>29605</v>
      </c>
      <c r="K33" s="531">
        <v>20439</v>
      </c>
      <c r="L33" s="622">
        <v>50044</v>
      </c>
    </row>
    <row r="34" spans="1:12">
      <c r="A34" s="901"/>
      <c r="B34" s="529" t="s">
        <v>452</v>
      </c>
      <c r="C34" s="537"/>
      <c r="D34" s="536">
        <v>39447</v>
      </c>
      <c r="E34" s="536">
        <v>16296</v>
      </c>
      <c r="F34" s="536">
        <v>55742</v>
      </c>
      <c r="G34" s="536">
        <v>8080</v>
      </c>
      <c r="H34" s="536">
        <v>8033</v>
      </c>
      <c r="I34" s="536">
        <v>16113</v>
      </c>
      <c r="J34" s="536">
        <v>47526</v>
      </c>
      <c r="K34" s="536">
        <v>24328</v>
      </c>
      <c r="L34" s="536">
        <v>71855</v>
      </c>
    </row>
    <row r="35" spans="1:12" ht="15" customHeight="1">
      <c r="A35" s="901" t="s">
        <v>2860</v>
      </c>
      <c r="B35" s="599">
        <v>21</v>
      </c>
      <c r="C35" s="519" t="s">
        <v>2861</v>
      </c>
      <c r="D35" s="531">
        <v>2521</v>
      </c>
      <c r="E35" s="531">
        <v>374</v>
      </c>
      <c r="F35" s="622">
        <v>2896</v>
      </c>
      <c r="G35" s="531">
        <v>3265</v>
      </c>
      <c r="H35" s="531">
        <v>20</v>
      </c>
      <c r="I35" s="622">
        <v>3285</v>
      </c>
      <c r="J35" s="531">
        <v>5786</v>
      </c>
      <c r="K35" s="531">
        <v>394</v>
      </c>
      <c r="L35" s="622">
        <v>6181</v>
      </c>
    </row>
    <row r="36" spans="1:12">
      <c r="A36" s="901"/>
      <c r="B36" s="599">
        <v>22</v>
      </c>
      <c r="C36" s="519" t="s">
        <v>2862</v>
      </c>
      <c r="D36" s="531">
        <v>5</v>
      </c>
      <c r="E36" s="531">
        <v>0</v>
      </c>
      <c r="F36" s="622">
        <v>5</v>
      </c>
      <c r="G36" s="531">
        <v>0</v>
      </c>
      <c r="H36" s="531">
        <v>0</v>
      </c>
      <c r="I36" s="622">
        <v>0</v>
      </c>
      <c r="J36" s="531">
        <v>5</v>
      </c>
      <c r="K36" s="531">
        <v>0</v>
      </c>
      <c r="L36" s="622">
        <v>5</v>
      </c>
    </row>
    <row r="37" spans="1:12" ht="24">
      <c r="A37" s="901"/>
      <c r="B37" s="599">
        <v>23</v>
      </c>
      <c r="C37" s="519" t="s">
        <v>2863</v>
      </c>
      <c r="D37" s="531">
        <v>4007</v>
      </c>
      <c r="E37" s="531">
        <v>411</v>
      </c>
      <c r="F37" s="622">
        <v>4418</v>
      </c>
      <c r="G37" s="531">
        <v>3020</v>
      </c>
      <c r="H37" s="531">
        <v>0</v>
      </c>
      <c r="I37" s="622">
        <v>3020</v>
      </c>
      <c r="J37" s="531">
        <v>7027</v>
      </c>
      <c r="K37" s="531">
        <v>411</v>
      </c>
      <c r="L37" s="622">
        <v>7438</v>
      </c>
    </row>
    <row r="38" spans="1:12" ht="24">
      <c r="A38" s="901"/>
      <c r="B38" s="599">
        <v>24</v>
      </c>
      <c r="C38" s="519" t="s">
        <v>2864</v>
      </c>
      <c r="D38" s="531">
        <v>73747</v>
      </c>
      <c r="E38" s="531">
        <v>2558</v>
      </c>
      <c r="F38" s="622">
        <v>76305</v>
      </c>
      <c r="G38" s="531">
        <v>65834</v>
      </c>
      <c r="H38" s="531">
        <v>19</v>
      </c>
      <c r="I38" s="622">
        <v>65853</v>
      </c>
      <c r="J38" s="531">
        <v>139581</v>
      </c>
      <c r="K38" s="531">
        <v>2577</v>
      </c>
      <c r="L38" s="622">
        <v>142158</v>
      </c>
    </row>
    <row r="39" spans="1:12">
      <c r="A39" s="901"/>
      <c r="B39" s="599">
        <v>27</v>
      </c>
      <c r="C39" s="519" t="s">
        <v>2865</v>
      </c>
      <c r="D39" s="531">
        <v>3113</v>
      </c>
      <c r="E39" s="531">
        <v>381</v>
      </c>
      <c r="F39" s="622">
        <v>3494</v>
      </c>
      <c r="G39" s="531">
        <v>753</v>
      </c>
      <c r="H39" s="531">
        <v>0</v>
      </c>
      <c r="I39" s="622">
        <v>753</v>
      </c>
      <c r="J39" s="531">
        <v>3866</v>
      </c>
      <c r="K39" s="531">
        <v>381</v>
      </c>
      <c r="L39" s="622">
        <v>4247</v>
      </c>
    </row>
    <row r="40" spans="1:12" ht="24">
      <c r="A40" s="901"/>
      <c r="B40" s="599">
        <v>28</v>
      </c>
      <c r="C40" s="519" t="s">
        <v>2866</v>
      </c>
      <c r="D40" s="531">
        <v>993</v>
      </c>
      <c r="E40" s="531">
        <v>114</v>
      </c>
      <c r="F40" s="622">
        <v>1107</v>
      </c>
      <c r="G40" s="531">
        <v>959</v>
      </c>
      <c r="H40" s="531">
        <v>233</v>
      </c>
      <c r="I40" s="622">
        <v>1192</v>
      </c>
      <c r="J40" s="531">
        <v>1952</v>
      </c>
      <c r="K40" s="531">
        <v>347</v>
      </c>
      <c r="L40" s="622">
        <v>2299</v>
      </c>
    </row>
    <row r="41" spans="1:12">
      <c r="A41" s="901"/>
      <c r="B41" s="599">
        <v>29</v>
      </c>
      <c r="C41" s="519" t="s">
        <v>2867</v>
      </c>
      <c r="D41" s="531">
        <v>3333</v>
      </c>
      <c r="E41" s="531">
        <v>524</v>
      </c>
      <c r="F41" s="622">
        <v>3857</v>
      </c>
      <c r="G41" s="531">
        <v>272</v>
      </c>
      <c r="H41" s="531">
        <v>6</v>
      </c>
      <c r="I41" s="622">
        <v>278</v>
      </c>
      <c r="J41" s="531">
        <v>3605</v>
      </c>
      <c r="K41" s="531">
        <v>530</v>
      </c>
      <c r="L41" s="622">
        <v>4136</v>
      </c>
    </row>
    <row r="42" spans="1:12">
      <c r="A42" s="901"/>
      <c r="B42" s="599">
        <v>30</v>
      </c>
      <c r="C42" s="519" t="s">
        <v>2868</v>
      </c>
      <c r="D42" s="531">
        <v>26712</v>
      </c>
      <c r="E42" s="531">
        <v>771</v>
      </c>
      <c r="F42" s="622">
        <v>27483</v>
      </c>
      <c r="G42" s="531">
        <v>308</v>
      </c>
      <c r="H42" s="531">
        <v>91</v>
      </c>
      <c r="I42" s="622">
        <v>399</v>
      </c>
      <c r="J42" s="531">
        <v>27020</v>
      </c>
      <c r="K42" s="531">
        <v>861</v>
      </c>
      <c r="L42" s="622">
        <v>27882</v>
      </c>
    </row>
    <row r="43" spans="1:12" ht="24">
      <c r="A43" s="901"/>
      <c r="B43" s="599">
        <v>33</v>
      </c>
      <c r="C43" s="519" t="s">
        <v>2869</v>
      </c>
      <c r="D43" s="531">
        <v>79</v>
      </c>
      <c r="E43" s="531">
        <v>83</v>
      </c>
      <c r="F43" s="622">
        <v>162</v>
      </c>
      <c r="G43" s="531">
        <v>0</v>
      </c>
      <c r="H43" s="531">
        <v>966</v>
      </c>
      <c r="I43" s="622">
        <v>966</v>
      </c>
      <c r="J43" s="531">
        <v>79</v>
      </c>
      <c r="K43" s="531">
        <v>1049</v>
      </c>
      <c r="L43" s="622">
        <v>1128</v>
      </c>
    </row>
    <row r="44" spans="1:12">
      <c r="A44" s="901"/>
      <c r="B44" s="599">
        <v>37</v>
      </c>
      <c r="C44" s="519" t="s">
        <v>2870</v>
      </c>
      <c r="D44" s="531">
        <v>36104</v>
      </c>
      <c r="E44" s="531">
        <v>16250</v>
      </c>
      <c r="F44" s="622">
        <v>52354</v>
      </c>
      <c r="G44" s="531">
        <v>389</v>
      </c>
      <c r="H44" s="531">
        <v>263</v>
      </c>
      <c r="I44" s="622">
        <v>652</v>
      </c>
      <c r="J44" s="531">
        <v>36493</v>
      </c>
      <c r="K44" s="531">
        <v>16513</v>
      </c>
      <c r="L44" s="622">
        <v>53006</v>
      </c>
    </row>
    <row r="45" spans="1:12">
      <c r="A45" s="901"/>
      <c r="B45" s="529" t="s">
        <v>452</v>
      </c>
      <c r="C45" s="537"/>
      <c r="D45" s="536">
        <v>150614</v>
      </c>
      <c r="E45" s="536">
        <v>21466</v>
      </c>
      <c r="F45" s="536">
        <v>172080</v>
      </c>
      <c r="G45" s="536">
        <v>74801</v>
      </c>
      <c r="H45" s="536">
        <v>1598</v>
      </c>
      <c r="I45" s="536">
        <v>76399</v>
      </c>
      <c r="J45" s="536">
        <v>225415</v>
      </c>
      <c r="K45" s="536">
        <v>23064</v>
      </c>
      <c r="L45" s="536">
        <v>248479</v>
      </c>
    </row>
    <row r="46" spans="1:12" ht="15" customHeight="1">
      <c r="A46" s="901" t="s">
        <v>2871</v>
      </c>
      <c r="B46" s="599">
        <v>19</v>
      </c>
      <c r="C46" s="519" t="s">
        <v>2872</v>
      </c>
      <c r="D46" s="531">
        <v>498</v>
      </c>
      <c r="E46" s="531">
        <v>142</v>
      </c>
      <c r="F46" s="622">
        <v>640</v>
      </c>
      <c r="G46" s="531">
        <v>3</v>
      </c>
      <c r="H46" s="531">
        <v>1068</v>
      </c>
      <c r="I46" s="622">
        <v>1070</v>
      </c>
      <c r="J46" s="531">
        <v>500</v>
      </c>
      <c r="K46" s="531">
        <v>1210</v>
      </c>
      <c r="L46" s="622">
        <v>1710</v>
      </c>
    </row>
    <row r="47" spans="1:12">
      <c r="A47" s="901"/>
      <c r="B47" s="599">
        <v>26</v>
      </c>
      <c r="C47" s="519" t="s">
        <v>2873</v>
      </c>
      <c r="D47" s="531">
        <v>1249</v>
      </c>
      <c r="E47" s="531">
        <v>243</v>
      </c>
      <c r="F47" s="622">
        <v>1492</v>
      </c>
      <c r="G47" s="531">
        <v>858</v>
      </c>
      <c r="H47" s="531">
        <v>858</v>
      </c>
      <c r="I47" s="622">
        <v>1717</v>
      </c>
      <c r="J47" s="531">
        <v>2107</v>
      </c>
      <c r="K47" s="531">
        <v>1101</v>
      </c>
      <c r="L47" s="622">
        <v>3208</v>
      </c>
    </row>
    <row r="48" spans="1:12" ht="24">
      <c r="A48" s="901"/>
      <c r="B48" s="599">
        <v>31</v>
      </c>
      <c r="C48" s="519" t="s">
        <v>2874</v>
      </c>
      <c r="D48" s="531">
        <v>8677</v>
      </c>
      <c r="E48" s="531">
        <v>5292</v>
      </c>
      <c r="F48" s="622">
        <v>13969</v>
      </c>
      <c r="G48" s="531">
        <v>451</v>
      </c>
      <c r="H48" s="531">
        <v>195</v>
      </c>
      <c r="I48" s="622">
        <v>646</v>
      </c>
      <c r="J48" s="531">
        <v>9128</v>
      </c>
      <c r="K48" s="531">
        <v>5487</v>
      </c>
      <c r="L48" s="622">
        <v>14615</v>
      </c>
    </row>
    <row r="49" spans="1:12">
      <c r="A49" s="901"/>
      <c r="B49" s="599">
        <v>34</v>
      </c>
      <c r="C49" s="519" t="s">
        <v>2875</v>
      </c>
      <c r="D49" s="531">
        <v>46022</v>
      </c>
      <c r="E49" s="531">
        <v>16052</v>
      </c>
      <c r="F49" s="622">
        <v>62074</v>
      </c>
      <c r="G49" s="531">
        <v>5659</v>
      </c>
      <c r="H49" s="531">
        <v>1124</v>
      </c>
      <c r="I49" s="622">
        <v>6783</v>
      </c>
      <c r="J49" s="531">
        <v>51681</v>
      </c>
      <c r="K49" s="531">
        <v>17176</v>
      </c>
      <c r="L49" s="622">
        <v>68857</v>
      </c>
    </row>
    <row r="50" spans="1:12">
      <c r="A50" s="901"/>
      <c r="B50" s="529" t="s">
        <v>452</v>
      </c>
      <c r="C50" s="537"/>
      <c r="D50" s="536">
        <v>56446</v>
      </c>
      <c r="E50" s="536">
        <v>21729</v>
      </c>
      <c r="F50" s="536">
        <v>78175</v>
      </c>
      <c r="G50" s="536">
        <v>6971</v>
      </c>
      <c r="H50" s="536">
        <v>3244</v>
      </c>
      <c r="I50" s="536">
        <v>10216</v>
      </c>
      <c r="J50" s="536">
        <v>63417</v>
      </c>
      <c r="K50" s="536">
        <v>24973</v>
      </c>
      <c r="L50" s="536">
        <v>88390</v>
      </c>
    </row>
    <row r="51" spans="1:12" ht="15" customHeight="1">
      <c r="A51" s="901" t="s">
        <v>2876</v>
      </c>
      <c r="B51" s="599">
        <v>32</v>
      </c>
      <c r="C51" s="519" t="s">
        <v>2877</v>
      </c>
      <c r="D51" s="531">
        <v>2232</v>
      </c>
      <c r="E51" s="531">
        <v>116</v>
      </c>
      <c r="F51" s="622">
        <v>2348</v>
      </c>
      <c r="G51" s="531">
        <v>279</v>
      </c>
      <c r="H51" s="531">
        <v>100</v>
      </c>
      <c r="I51" s="622">
        <v>379</v>
      </c>
      <c r="J51" s="531">
        <v>2511</v>
      </c>
      <c r="K51" s="531">
        <v>216</v>
      </c>
      <c r="L51" s="622">
        <v>2727</v>
      </c>
    </row>
    <row r="52" spans="1:12" ht="24">
      <c r="A52" s="901"/>
      <c r="B52" s="599">
        <v>38</v>
      </c>
      <c r="C52" s="519" t="s">
        <v>2878</v>
      </c>
      <c r="D52" s="531">
        <v>0</v>
      </c>
      <c r="E52" s="531">
        <v>0</v>
      </c>
      <c r="F52" s="622">
        <v>0</v>
      </c>
      <c r="G52" s="531">
        <v>0</v>
      </c>
      <c r="H52" s="531">
        <v>0</v>
      </c>
      <c r="I52" s="622">
        <v>0</v>
      </c>
      <c r="J52" s="531">
        <v>0</v>
      </c>
      <c r="K52" s="531">
        <v>0</v>
      </c>
      <c r="L52" s="622">
        <v>0</v>
      </c>
    </row>
    <row r="53" spans="1:12">
      <c r="A53" s="901"/>
      <c r="B53" s="599">
        <v>39</v>
      </c>
      <c r="C53" s="519" t="s">
        <v>2879</v>
      </c>
      <c r="D53" s="531">
        <v>88863</v>
      </c>
      <c r="E53" s="531">
        <v>105645</v>
      </c>
      <c r="F53" s="622">
        <v>194508</v>
      </c>
      <c r="G53" s="531">
        <v>25342</v>
      </c>
      <c r="H53" s="531">
        <v>7024</v>
      </c>
      <c r="I53" s="622">
        <v>32366</v>
      </c>
      <c r="J53" s="531">
        <v>114205</v>
      </c>
      <c r="K53" s="531">
        <v>112668</v>
      </c>
      <c r="L53" s="622">
        <v>226874</v>
      </c>
    </row>
    <row r="54" spans="1:12">
      <c r="A54" s="901"/>
      <c r="B54" s="529" t="s">
        <v>452</v>
      </c>
      <c r="C54" s="537"/>
      <c r="D54" s="536">
        <v>91095</v>
      </c>
      <c r="E54" s="536">
        <v>105761</v>
      </c>
      <c r="F54" s="536">
        <v>196856</v>
      </c>
      <c r="G54" s="536">
        <v>25621</v>
      </c>
      <c r="H54" s="536">
        <v>7123</v>
      </c>
      <c r="I54" s="536">
        <v>32744</v>
      </c>
      <c r="J54" s="536">
        <v>116716</v>
      </c>
      <c r="K54" s="536">
        <v>112884</v>
      </c>
      <c r="L54" s="536">
        <v>229600</v>
      </c>
    </row>
    <row r="55" spans="1:12">
      <c r="A55" s="529" t="s">
        <v>452</v>
      </c>
      <c r="B55" s="600"/>
      <c r="C55" s="537"/>
      <c r="D55" s="536">
        <v>428196</v>
      </c>
      <c r="E55" s="536">
        <v>195816</v>
      </c>
      <c r="F55" s="536">
        <v>624012</v>
      </c>
      <c r="G55" s="536">
        <v>148584</v>
      </c>
      <c r="H55" s="536">
        <v>41502</v>
      </c>
      <c r="I55" s="536">
        <v>190086</v>
      </c>
      <c r="J55" s="536">
        <v>576780</v>
      </c>
      <c r="K55" s="536">
        <v>237318</v>
      </c>
      <c r="L55" s="536">
        <v>814098</v>
      </c>
    </row>
  </sheetData>
  <mergeCells count="13">
    <mergeCell ref="A35:A45"/>
    <mergeCell ref="A46:A50"/>
    <mergeCell ref="A51:A54"/>
    <mergeCell ref="A16:A21"/>
    <mergeCell ref="A22:A24"/>
    <mergeCell ref="A25:A28"/>
    <mergeCell ref="A29:A30"/>
    <mergeCell ref="A31:A34"/>
    <mergeCell ref="A4:C5"/>
    <mergeCell ref="D4:F4"/>
    <mergeCell ref="G4:I4"/>
    <mergeCell ref="J4:L4"/>
    <mergeCell ref="A6:A15"/>
  </mergeCells>
  <pageMargins left="0.42986111111111103" right="0.196527777777778" top="3.9583333333333297E-2" bottom="3.9583333333333297E-2" header="0.511811023622047" footer="0.511811023622047"/>
  <pageSetup paperSize="9" scale="62" orientation="landscape" horizontalDpi="300" verticalDpi="300"/>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00B050"/>
  </sheetPr>
  <dimension ref="A1:L132"/>
  <sheetViews>
    <sheetView zoomScale="90" zoomScaleNormal="90" workbookViewId="0">
      <selection activeCell="E14" sqref="E14"/>
    </sheetView>
  </sheetViews>
  <sheetFormatPr baseColWidth="10" defaultColWidth="11.42578125" defaultRowHeight="15"/>
  <cols>
    <col min="1" max="1" width="25.7109375" style="507" customWidth="1"/>
    <col min="2" max="2" width="32.5703125" style="507" customWidth="1"/>
    <col min="3" max="3" width="17.7109375" style="507" customWidth="1"/>
    <col min="4" max="4" width="17.85546875" style="507" customWidth="1"/>
    <col min="5" max="11" width="20.7109375" style="507" customWidth="1"/>
    <col min="12" max="16384" width="11.42578125" style="507"/>
  </cols>
  <sheetData>
    <row r="1" spans="1:12" s="20" customFormat="1" ht="78.75" customHeight="1"/>
    <row r="2" spans="1:12" ht="18.75">
      <c r="A2" s="511" t="s">
        <v>105</v>
      </c>
      <c r="B2" s="509"/>
      <c r="C2" s="509"/>
      <c r="D2" s="509"/>
    </row>
    <row r="3" spans="1:12">
      <c r="A3" s="510"/>
      <c r="B3" s="509"/>
      <c r="C3" s="509"/>
      <c r="D3" s="509"/>
    </row>
    <row r="4" spans="1:12" ht="15.75">
      <c r="A4" s="512" t="s">
        <v>106</v>
      </c>
      <c r="B4" s="509"/>
      <c r="C4" s="509"/>
      <c r="D4" s="509"/>
    </row>
    <row r="5" spans="1:12">
      <c r="A5" s="513"/>
      <c r="B5" s="509"/>
      <c r="C5" s="509"/>
      <c r="D5" s="509"/>
    </row>
    <row r="6" spans="1:12" ht="15" customHeight="1">
      <c r="A6" s="911" t="s">
        <v>2910</v>
      </c>
      <c r="B6" s="911"/>
      <c r="C6" s="911" t="s">
        <v>2893</v>
      </c>
      <c r="D6" s="911"/>
    </row>
    <row r="7" spans="1:12">
      <c r="A7" s="911"/>
      <c r="B7" s="911"/>
      <c r="C7" s="516" t="s">
        <v>2911</v>
      </c>
      <c r="D7" s="516" t="s">
        <v>2912</v>
      </c>
    </row>
    <row r="8" spans="1:12" ht="15" customHeight="1">
      <c r="A8" s="897" t="s">
        <v>2913</v>
      </c>
      <c r="B8" s="519" t="s">
        <v>2914</v>
      </c>
      <c r="C8" s="531">
        <v>16784957</v>
      </c>
      <c r="D8" s="531"/>
    </row>
    <row r="9" spans="1:12">
      <c r="A9" s="897"/>
      <c r="B9" s="519" t="s">
        <v>2915</v>
      </c>
      <c r="C9" s="531">
        <v>2581244</v>
      </c>
      <c r="D9" s="531"/>
      <c r="E9" s="518"/>
      <c r="F9" s="518"/>
      <c r="G9" s="518"/>
      <c r="H9" s="518"/>
      <c r="I9" s="518"/>
      <c r="J9" s="518"/>
      <c r="K9" s="518"/>
      <c r="L9" s="518"/>
    </row>
    <row r="10" spans="1:12">
      <c r="A10" s="897"/>
      <c r="B10" s="519" t="s">
        <v>2916</v>
      </c>
      <c r="C10" s="531">
        <v>4486715</v>
      </c>
      <c r="D10" s="531"/>
      <c r="E10" s="518"/>
      <c r="F10" s="518"/>
      <c r="G10" s="518"/>
      <c r="H10" s="518"/>
      <c r="I10" s="518"/>
      <c r="J10" s="518"/>
      <c r="K10" s="518"/>
      <c r="L10" s="518"/>
    </row>
    <row r="11" spans="1:12">
      <c r="A11" s="897"/>
      <c r="B11" s="621" t="s">
        <v>452</v>
      </c>
      <c r="C11" s="623"/>
      <c r="D11" s="623">
        <v>23852916</v>
      </c>
      <c r="E11" s="518"/>
      <c r="F11" s="518"/>
      <c r="G11" s="518"/>
      <c r="H11" s="518"/>
      <c r="I11" s="518"/>
      <c r="J11" s="518"/>
      <c r="K11" s="518"/>
      <c r="L11" s="518"/>
    </row>
    <row r="12" spans="1:12" ht="15" customHeight="1">
      <c r="A12" s="897" t="s">
        <v>2917</v>
      </c>
      <c r="B12" s="625"/>
      <c r="C12" s="531">
        <v>5293079</v>
      </c>
      <c r="D12" s="531"/>
      <c r="E12" s="518"/>
      <c r="F12" s="518"/>
      <c r="G12" s="518"/>
      <c r="H12" s="518"/>
      <c r="I12" s="518"/>
      <c r="J12" s="518"/>
      <c r="K12" s="518"/>
      <c r="L12" s="518"/>
    </row>
    <row r="13" spans="1:12">
      <c r="A13" s="897"/>
      <c r="B13" s="621" t="s">
        <v>452</v>
      </c>
      <c r="C13" s="623"/>
      <c r="D13" s="623">
        <v>5293079</v>
      </c>
      <c r="E13" s="518"/>
      <c r="F13" s="518"/>
      <c r="G13" s="518"/>
      <c r="H13" s="518"/>
      <c r="I13" s="518"/>
      <c r="J13" s="518"/>
      <c r="K13" s="518"/>
      <c r="L13" s="518"/>
    </row>
    <row r="14" spans="1:12" ht="15" customHeight="1">
      <c r="A14" s="897" t="s">
        <v>2918</v>
      </c>
      <c r="B14" s="625"/>
      <c r="C14" s="531">
        <v>1742738</v>
      </c>
      <c r="D14" s="531"/>
      <c r="E14" s="518"/>
      <c r="F14" s="518"/>
      <c r="G14" s="518"/>
      <c r="H14" s="518"/>
      <c r="I14" s="518"/>
      <c r="J14" s="518"/>
      <c r="K14" s="518"/>
      <c r="L14" s="518"/>
    </row>
    <row r="15" spans="1:12">
      <c r="A15" s="897"/>
      <c r="B15" s="621" t="s">
        <v>452</v>
      </c>
      <c r="C15" s="623"/>
      <c r="D15" s="623">
        <v>1742738</v>
      </c>
      <c r="E15" s="518"/>
      <c r="F15" s="518"/>
      <c r="G15" s="518"/>
      <c r="H15" s="518"/>
      <c r="I15" s="518"/>
      <c r="J15" s="518"/>
      <c r="K15" s="518"/>
      <c r="L15" s="518"/>
    </row>
    <row r="16" spans="1:12" ht="15" customHeight="1">
      <c r="A16" s="897" t="s">
        <v>2919</v>
      </c>
      <c r="B16" s="625"/>
      <c r="C16" s="531">
        <v>42245</v>
      </c>
      <c r="D16" s="531"/>
      <c r="E16" s="518"/>
      <c r="F16" s="518"/>
      <c r="G16" s="518"/>
      <c r="H16" s="518"/>
      <c r="I16" s="518"/>
      <c r="J16" s="518"/>
      <c r="K16" s="518"/>
      <c r="L16" s="518"/>
    </row>
    <row r="17" spans="1:12">
      <c r="A17" s="897"/>
      <c r="B17" s="621" t="s">
        <v>452</v>
      </c>
      <c r="C17" s="623"/>
      <c r="D17" s="623">
        <v>42245</v>
      </c>
      <c r="E17" s="518"/>
      <c r="F17" s="518"/>
      <c r="G17" s="518"/>
      <c r="H17" s="518"/>
      <c r="I17" s="518"/>
      <c r="J17" s="518"/>
      <c r="K17" s="518"/>
      <c r="L17" s="518"/>
    </row>
    <row r="18" spans="1:12" ht="15" customHeight="1">
      <c r="A18" s="897" t="s">
        <v>2920</v>
      </c>
      <c r="B18" s="519" t="s">
        <v>2914</v>
      </c>
      <c r="C18" s="531">
        <v>141545</v>
      </c>
      <c r="D18" s="531"/>
      <c r="E18" s="518"/>
      <c r="F18" s="518"/>
      <c r="G18" s="518"/>
      <c r="H18" s="518"/>
      <c r="I18" s="518"/>
      <c r="J18" s="518"/>
      <c r="K18" s="518"/>
      <c r="L18" s="518"/>
    </row>
    <row r="19" spans="1:12">
      <c r="A19" s="897"/>
      <c r="B19" s="519" t="s">
        <v>2921</v>
      </c>
      <c r="C19" s="531">
        <v>37432</v>
      </c>
      <c r="D19" s="531"/>
      <c r="E19" s="518"/>
      <c r="F19" s="518"/>
      <c r="G19" s="518"/>
      <c r="H19" s="518"/>
      <c r="I19" s="518"/>
      <c r="J19" s="518"/>
      <c r="K19" s="518"/>
      <c r="L19" s="518"/>
    </row>
    <row r="20" spans="1:12">
      <c r="A20" s="897"/>
      <c r="B20" s="621" t="s">
        <v>452</v>
      </c>
      <c r="C20" s="623"/>
      <c r="D20" s="623">
        <v>178977</v>
      </c>
      <c r="E20" s="518"/>
      <c r="F20" s="518"/>
      <c r="G20" s="518"/>
      <c r="H20" s="518"/>
      <c r="I20" s="518"/>
      <c r="J20" s="518"/>
      <c r="K20" s="518"/>
      <c r="L20" s="518"/>
    </row>
    <row r="21" spans="1:12" ht="15" customHeight="1">
      <c r="A21" s="897" t="s">
        <v>2922</v>
      </c>
      <c r="B21" s="625"/>
      <c r="C21" s="531">
        <v>115</v>
      </c>
      <c r="D21" s="531"/>
      <c r="E21" s="518"/>
      <c r="F21" s="518"/>
      <c r="G21" s="518"/>
      <c r="H21" s="518"/>
      <c r="I21" s="518"/>
      <c r="J21" s="518"/>
      <c r="K21" s="518"/>
      <c r="L21" s="518"/>
    </row>
    <row r="22" spans="1:12">
      <c r="A22" s="897"/>
      <c r="B22" s="621" t="s">
        <v>452</v>
      </c>
      <c r="C22" s="623"/>
      <c r="D22" s="623">
        <v>115</v>
      </c>
      <c r="E22" s="518"/>
      <c r="F22" s="518"/>
      <c r="G22" s="518"/>
      <c r="H22" s="518"/>
      <c r="I22" s="518"/>
      <c r="J22" s="518"/>
      <c r="K22" s="518"/>
      <c r="L22" s="518"/>
    </row>
    <row r="23" spans="1:12">
      <c r="A23" s="526" t="s">
        <v>452</v>
      </c>
      <c r="B23" s="626"/>
      <c r="C23" s="536">
        <v>31110070</v>
      </c>
      <c r="D23" s="536">
        <v>31110070</v>
      </c>
      <c r="E23" s="518"/>
      <c r="F23" s="518"/>
      <c r="G23" s="518"/>
      <c r="H23" s="518"/>
      <c r="I23" s="518"/>
      <c r="J23" s="518"/>
      <c r="K23" s="518"/>
      <c r="L23" s="518"/>
    </row>
    <row r="24" spans="1:12">
      <c r="B24" s="518"/>
      <c r="C24" s="518"/>
      <c r="D24" s="518"/>
      <c r="E24" s="518"/>
      <c r="F24" s="518"/>
      <c r="G24" s="518"/>
      <c r="H24" s="518"/>
      <c r="I24" s="518"/>
      <c r="J24" s="518"/>
      <c r="K24" s="518"/>
      <c r="L24" s="518"/>
    </row>
    <row r="25" spans="1:12">
      <c r="B25" s="518"/>
      <c r="C25" s="518"/>
      <c r="D25" s="518"/>
      <c r="E25" s="518"/>
      <c r="F25" s="518"/>
      <c r="G25" s="518"/>
      <c r="H25" s="518"/>
      <c r="I25" s="518"/>
      <c r="J25" s="518"/>
      <c r="K25" s="518"/>
      <c r="L25" s="518"/>
    </row>
    <row r="26" spans="1:12">
      <c r="B26" s="518"/>
      <c r="C26" s="518"/>
      <c r="D26" s="518"/>
      <c r="E26" s="518"/>
      <c r="F26" s="518"/>
      <c r="G26" s="518"/>
      <c r="H26" s="518"/>
      <c r="I26" s="518"/>
      <c r="J26" s="518"/>
      <c r="K26" s="518"/>
      <c r="L26" s="518"/>
    </row>
    <row r="27" spans="1:12">
      <c r="A27" s="627"/>
      <c r="B27" s="518"/>
      <c r="C27" s="518"/>
      <c r="D27" s="518"/>
      <c r="E27" s="518"/>
      <c r="F27" s="518"/>
      <c r="G27" s="518"/>
      <c r="H27" s="518"/>
      <c r="I27" s="518"/>
      <c r="J27" s="518"/>
      <c r="K27" s="518"/>
      <c r="L27" s="518"/>
    </row>
    <row r="28" spans="1:12">
      <c r="B28" s="518"/>
      <c r="C28" s="518"/>
      <c r="D28" s="518"/>
      <c r="E28" s="518"/>
      <c r="F28" s="518"/>
      <c r="G28" s="518"/>
      <c r="H28" s="518"/>
      <c r="I28" s="518"/>
      <c r="J28" s="518"/>
      <c r="K28" s="518"/>
      <c r="L28" s="518"/>
    </row>
    <row r="29" spans="1:12">
      <c r="B29" s="518"/>
      <c r="C29" s="518"/>
      <c r="D29" s="518"/>
      <c r="E29" s="518"/>
      <c r="F29" s="518"/>
      <c r="G29" s="518"/>
      <c r="H29" s="518"/>
      <c r="I29" s="518"/>
      <c r="J29" s="518"/>
      <c r="K29" s="518"/>
      <c r="L29" s="518"/>
    </row>
    <row r="30" spans="1:12">
      <c r="B30" s="518"/>
      <c r="C30" s="518"/>
      <c r="D30" s="518"/>
      <c r="E30" s="518"/>
      <c r="F30" s="518"/>
      <c r="G30" s="518"/>
      <c r="H30" s="518"/>
      <c r="I30" s="518"/>
      <c r="J30" s="518"/>
      <c r="K30" s="518"/>
      <c r="L30" s="518"/>
    </row>
    <row r="31" spans="1:12">
      <c r="B31" s="518"/>
      <c r="C31" s="518"/>
      <c r="D31" s="518"/>
      <c r="E31" s="518"/>
      <c r="F31" s="518"/>
      <c r="G31" s="518"/>
      <c r="H31" s="518"/>
      <c r="I31" s="518"/>
      <c r="J31" s="518"/>
      <c r="K31" s="518"/>
      <c r="L31" s="518"/>
    </row>
    <row r="32" spans="1:12">
      <c r="B32" s="518"/>
      <c r="C32" s="518"/>
      <c r="D32" s="518"/>
      <c r="E32" s="518"/>
      <c r="F32" s="518"/>
      <c r="G32" s="518"/>
      <c r="H32" s="518"/>
      <c r="I32" s="518"/>
      <c r="J32" s="518"/>
      <c r="K32" s="518"/>
      <c r="L32" s="518"/>
    </row>
    <row r="33" spans="2:12">
      <c r="B33" s="518"/>
      <c r="C33" s="518"/>
      <c r="D33" s="518"/>
      <c r="E33" s="518"/>
      <c r="F33" s="518"/>
      <c r="G33" s="518"/>
      <c r="H33" s="518"/>
      <c r="I33" s="518"/>
      <c r="J33" s="518"/>
      <c r="K33" s="518"/>
      <c r="L33" s="518"/>
    </row>
    <row r="34" spans="2:12">
      <c r="B34" s="518"/>
      <c r="C34" s="518"/>
      <c r="D34" s="518"/>
      <c r="E34" s="518"/>
      <c r="F34" s="518"/>
      <c r="G34" s="518"/>
      <c r="H34" s="518"/>
      <c r="I34" s="518"/>
      <c r="J34" s="518"/>
      <c r="K34" s="518"/>
      <c r="L34" s="518"/>
    </row>
    <row r="35" spans="2:12">
      <c r="B35" s="518"/>
      <c r="C35" s="518"/>
      <c r="D35" s="518"/>
      <c r="E35" s="518"/>
      <c r="F35" s="518"/>
      <c r="G35" s="518"/>
      <c r="H35" s="518"/>
      <c r="I35" s="518"/>
      <c r="J35" s="518"/>
      <c r="K35" s="518"/>
      <c r="L35" s="518"/>
    </row>
    <row r="36" spans="2:12">
      <c r="B36" s="518"/>
      <c r="C36" s="518"/>
      <c r="D36" s="518"/>
      <c r="E36" s="518"/>
      <c r="F36" s="518"/>
      <c r="G36" s="518"/>
      <c r="H36" s="518"/>
      <c r="I36" s="518"/>
      <c r="J36" s="518"/>
      <c r="K36" s="518"/>
      <c r="L36" s="518"/>
    </row>
    <row r="37" spans="2:12">
      <c r="B37" s="518"/>
      <c r="C37" s="518"/>
      <c r="D37" s="518"/>
      <c r="E37" s="518"/>
      <c r="F37" s="518"/>
      <c r="G37" s="518"/>
      <c r="H37" s="518"/>
      <c r="I37" s="518"/>
      <c r="J37" s="518"/>
      <c r="K37" s="518"/>
      <c r="L37" s="518"/>
    </row>
    <row r="38" spans="2:12">
      <c r="B38" s="518"/>
      <c r="C38" s="518"/>
      <c r="D38" s="518"/>
      <c r="E38" s="518"/>
      <c r="F38" s="518"/>
      <c r="G38" s="518"/>
      <c r="H38" s="518"/>
      <c r="I38" s="518"/>
      <c r="J38" s="518"/>
      <c r="K38" s="518"/>
      <c r="L38" s="518"/>
    </row>
    <row r="39" spans="2:12">
      <c r="B39" s="518"/>
      <c r="C39" s="518"/>
      <c r="D39" s="518"/>
      <c r="E39" s="518"/>
      <c r="F39" s="518"/>
      <c r="G39" s="518"/>
      <c r="H39" s="518"/>
      <c r="I39" s="518"/>
      <c r="J39" s="518"/>
      <c r="K39" s="518"/>
      <c r="L39" s="518"/>
    </row>
    <row r="40" spans="2:12">
      <c r="B40" s="518"/>
      <c r="C40" s="518"/>
      <c r="D40" s="518"/>
      <c r="E40" s="518"/>
      <c r="F40" s="518"/>
      <c r="G40" s="518"/>
      <c r="H40" s="518"/>
      <c r="I40" s="518"/>
      <c r="J40" s="518"/>
      <c r="K40" s="518"/>
      <c r="L40" s="518"/>
    </row>
    <row r="41" spans="2:12">
      <c r="B41" s="518"/>
      <c r="C41" s="518"/>
      <c r="D41" s="518"/>
      <c r="E41" s="518"/>
      <c r="F41" s="518"/>
      <c r="G41" s="518"/>
      <c r="H41" s="518"/>
      <c r="I41" s="518"/>
      <c r="J41" s="518"/>
      <c r="K41" s="518"/>
      <c r="L41" s="518"/>
    </row>
    <row r="42" spans="2:12">
      <c r="B42" s="518"/>
      <c r="C42" s="518"/>
      <c r="D42" s="518"/>
      <c r="E42" s="518"/>
      <c r="F42" s="518"/>
      <c r="G42" s="518"/>
      <c r="H42" s="518"/>
      <c r="I42" s="518"/>
      <c r="J42" s="518"/>
      <c r="K42" s="518"/>
      <c r="L42" s="518"/>
    </row>
    <row r="43" spans="2:12">
      <c r="B43" s="518"/>
      <c r="C43" s="518"/>
      <c r="D43" s="518"/>
      <c r="E43" s="518"/>
      <c r="F43" s="518"/>
      <c r="G43" s="518"/>
      <c r="H43" s="518"/>
      <c r="I43" s="518"/>
      <c r="J43" s="518"/>
      <c r="K43" s="518"/>
      <c r="L43" s="518"/>
    </row>
    <row r="44" spans="2:12">
      <c r="B44" s="518"/>
      <c r="C44" s="518"/>
      <c r="D44" s="518"/>
      <c r="E44" s="518"/>
      <c r="F44" s="518"/>
      <c r="G44" s="518"/>
      <c r="H44" s="518"/>
      <c r="I44" s="518"/>
      <c r="J44" s="518"/>
      <c r="K44" s="518"/>
      <c r="L44" s="518"/>
    </row>
    <row r="45" spans="2:12">
      <c r="B45" s="518"/>
      <c r="C45" s="518"/>
      <c r="D45" s="518"/>
      <c r="E45" s="518"/>
      <c r="F45" s="518"/>
      <c r="G45" s="518"/>
      <c r="H45" s="518"/>
      <c r="I45" s="518"/>
      <c r="J45" s="518"/>
      <c r="K45" s="518"/>
      <c r="L45" s="518"/>
    </row>
    <row r="46" spans="2:12">
      <c r="B46" s="518"/>
      <c r="C46" s="518"/>
      <c r="D46" s="518"/>
      <c r="E46" s="518"/>
      <c r="F46" s="518"/>
      <c r="G46" s="518"/>
      <c r="H46" s="518"/>
      <c r="I46" s="518"/>
      <c r="J46" s="518"/>
      <c r="K46" s="518"/>
      <c r="L46" s="518"/>
    </row>
    <row r="47" spans="2:12">
      <c r="B47" s="518"/>
      <c r="C47" s="518"/>
      <c r="D47" s="518"/>
      <c r="E47" s="518"/>
      <c r="F47" s="518"/>
      <c r="G47" s="518"/>
      <c r="H47" s="518"/>
      <c r="I47" s="518"/>
      <c r="J47" s="518"/>
      <c r="K47" s="518"/>
      <c r="L47" s="518"/>
    </row>
    <row r="48" spans="2:12">
      <c r="B48" s="518"/>
      <c r="C48" s="518"/>
      <c r="D48" s="518"/>
      <c r="E48" s="518"/>
      <c r="F48" s="518"/>
      <c r="G48" s="518"/>
      <c r="H48" s="518"/>
      <c r="I48" s="518"/>
      <c r="J48" s="518"/>
      <c r="K48" s="518"/>
      <c r="L48" s="518"/>
    </row>
    <row r="49" spans="2:12">
      <c r="B49" s="518"/>
      <c r="C49" s="518"/>
      <c r="D49" s="518"/>
      <c r="E49" s="518"/>
      <c r="F49" s="518"/>
      <c r="G49" s="518"/>
      <c r="H49" s="518"/>
      <c r="I49" s="518"/>
      <c r="J49" s="518"/>
      <c r="K49" s="518"/>
      <c r="L49" s="518"/>
    </row>
    <row r="50" spans="2:12">
      <c r="B50" s="518"/>
      <c r="C50" s="518"/>
      <c r="D50" s="518"/>
      <c r="E50" s="518"/>
      <c r="F50" s="518"/>
      <c r="G50" s="518"/>
      <c r="H50" s="518"/>
      <c r="I50" s="518"/>
      <c r="J50" s="518"/>
      <c r="K50" s="518"/>
      <c r="L50" s="518"/>
    </row>
    <row r="51" spans="2:12">
      <c r="B51" s="518"/>
      <c r="C51" s="518"/>
      <c r="D51" s="518"/>
      <c r="E51" s="518"/>
      <c r="F51" s="518"/>
      <c r="G51" s="518"/>
      <c r="H51" s="518"/>
      <c r="I51" s="518"/>
      <c r="J51" s="518"/>
      <c r="K51" s="518"/>
      <c r="L51" s="518"/>
    </row>
    <row r="52" spans="2:12">
      <c r="B52" s="518"/>
      <c r="C52" s="518"/>
      <c r="D52" s="518"/>
      <c r="E52" s="518"/>
      <c r="F52" s="518"/>
      <c r="G52" s="518"/>
      <c r="H52" s="518"/>
      <c r="I52" s="518"/>
      <c r="J52" s="518"/>
      <c r="K52" s="518"/>
      <c r="L52" s="518"/>
    </row>
    <row r="53" spans="2:12">
      <c r="B53" s="518"/>
      <c r="C53" s="518"/>
      <c r="D53" s="518"/>
      <c r="E53" s="518"/>
      <c r="F53" s="518"/>
      <c r="G53" s="518"/>
      <c r="H53" s="518"/>
      <c r="I53" s="518"/>
      <c r="J53" s="518"/>
      <c r="K53" s="518"/>
      <c r="L53" s="518"/>
    </row>
    <row r="54" spans="2:12">
      <c r="B54" s="518"/>
      <c r="C54" s="518"/>
      <c r="D54" s="518"/>
      <c r="E54" s="518"/>
      <c r="F54" s="518"/>
      <c r="G54" s="518"/>
      <c r="H54" s="518"/>
      <c r="I54" s="518"/>
      <c r="J54" s="518"/>
      <c r="K54" s="518"/>
      <c r="L54" s="518"/>
    </row>
    <row r="55" spans="2:12">
      <c r="B55" s="518"/>
      <c r="C55" s="518"/>
      <c r="D55" s="518"/>
      <c r="E55" s="518"/>
      <c r="F55" s="518"/>
      <c r="G55" s="518"/>
      <c r="H55" s="518"/>
      <c r="I55" s="518"/>
      <c r="J55" s="518"/>
      <c r="K55" s="518"/>
      <c r="L55" s="518"/>
    </row>
    <row r="56" spans="2:12">
      <c r="B56" s="518"/>
      <c r="C56" s="518"/>
      <c r="D56" s="518"/>
      <c r="E56" s="518"/>
      <c r="F56" s="518"/>
      <c r="G56" s="518"/>
      <c r="H56" s="518"/>
      <c r="I56" s="518"/>
      <c r="J56" s="518"/>
      <c r="K56" s="518"/>
      <c r="L56" s="518"/>
    </row>
    <row r="57" spans="2:12">
      <c r="B57" s="518"/>
      <c r="C57" s="518"/>
      <c r="D57" s="518"/>
      <c r="E57" s="518"/>
      <c r="F57" s="518"/>
      <c r="G57" s="518"/>
      <c r="H57" s="518"/>
      <c r="I57" s="518"/>
      <c r="J57" s="518"/>
      <c r="K57" s="518"/>
      <c r="L57" s="518"/>
    </row>
    <row r="58" spans="2:12">
      <c r="B58" s="518"/>
      <c r="C58" s="518"/>
      <c r="D58" s="518"/>
      <c r="E58" s="518"/>
      <c r="F58" s="518"/>
      <c r="G58" s="518"/>
      <c r="H58" s="518"/>
      <c r="I58" s="518"/>
      <c r="J58" s="518"/>
      <c r="K58" s="518"/>
      <c r="L58" s="518"/>
    </row>
    <row r="59" spans="2:12">
      <c r="B59" s="518"/>
      <c r="C59" s="518"/>
      <c r="D59" s="518"/>
      <c r="E59" s="518"/>
      <c r="F59" s="518"/>
      <c r="G59" s="518"/>
      <c r="H59" s="518"/>
      <c r="I59" s="518"/>
      <c r="J59" s="518"/>
      <c r="K59" s="518"/>
      <c r="L59" s="518"/>
    </row>
    <row r="60" spans="2:12">
      <c r="B60" s="518"/>
      <c r="C60" s="518"/>
      <c r="D60" s="518"/>
      <c r="E60" s="518"/>
      <c r="F60" s="518"/>
      <c r="G60" s="518"/>
      <c r="H60" s="518"/>
      <c r="I60" s="518"/>
      <c r="J60" s="518"/>
      <c r="K60" s="518"/>
      <c r="L60" s="518"/>
    </row>
    <row r="61" spans="2:12">
      <c r="B61" s="518"/>
      <c r="C61" s="518"/>
      <c r="D61" s="518"/>
      <c r="E61" s="518"/>
      <c r="F61" s="518"/>
      <c r="G61" s="518"/>
      <c r="H61" s="518"/>
      <c r="I61" s="518"/>
      <c r="J61" s="518"/>
      <c r="K61" s="518"/>
      <c r="L61" s="518"/>
    </row>
    <row r="62" spans="2:12">
      <c r="B62" s="518"/>
      <c r="C62" s="518"/>
      <c r="D62" s="518"/>
      <c r="E62" s="518"/>
      <c r="F62" s="518"/>
      <c r="G62" s="518"/>
      <c r="H62" s="518"/>
      <c r="I62" s="518"/>
      <c r="J62" s="518"/>
      <c r="K62" s="518"/>
      <c r="L62" s="518"/>
    </row>
    <row r="63" spans="2:12">
      <c r="B63" s="518"/>
      <c r="C63" s="518"/>
      <c r="D63" s="518"/>
      <c r="E63" s="518"/>
      <c r="F63" s="518"/>
      <c r="G63" s="518"/>
      <c r="H63" s="518"/>
      <c r="I63" s="518"/>
      <c r="J63" s="518"/>
      <c r="K63" s="518"/>
      <c r="L63" s="518"/>
    </row>
    <row r="64" spans="2:12">
      <c r="B64" s="518"/>
      <c r="C64" s="518"/>
      <c r="D64" s="518"/>
      <c r="E64" s="518"/>
      <c r="F64" s="518"/>
      <c r="G64" s="518"/>
      <c r="H64" s="518"/>
      <c r="I64" s="518"/>
      <c r="J64" s="518"/>
      <c r="K64" s="518"/>
      <c r="L64" s="518"/>
    </row>
    <row r="65" spans="2:12">
      <c r="B65" s="518"/>
      <c r="C65" s="518"/>
      <c r="D65" s="518"/>
      <c r="E65" s="518"/>
      <c r="F65" s="518"/>
      <c r="G65" s="518"/>
      <c r="H65" s="518"/>
      <c r="I65" s="518"/>
      <c r="J65" s="518"/>
      <c r="K65" s="518"/>
      <c r="L65" s="518"/>
    </row>
    <row r="66" spans="2:12">
      <c r="B66" s="518"/>
      <c r="C66" s="518"/>
      <c r="D66" s="518"/>
      <c r="E66" s="518"/>
      <c r="F66" s="518"/>
      <c r="G66" s="518"/>
      <c r="H66" s="518"/>
      <c r="I66" s="518"/>
      <c r="J66" s="518"/>
      <c r="K66" s="518"/>
      <c r="L66" s="518"/>
    </row>
    <row r="67" spans="2:12">
      <c r="B67" s="518"/>
      <c r="C67" s="518"/>
      <c r="D67" s="518"/>
      <c r="E67" s="518"/>
      <c r="F67" s="518"/>
      <c r="G67" s="518"/>
      <c r="H67" s="518"/>
      <c r="I67" s="518"/>
      <c r="J67" s="518"/>
      <c r="K67" s="518"/>
      <c r="L67" s="518"/>
    </row>
    <row r="68" spans="2:12">
      <c r="B68" s="518"/>
      <c r="C68" s="518"/>
      <c r="D68" s="518"/>
      <c r="E68" s="518"/>
      <c r="F68" s="518"/>
      <c r="G68" s="518"/>
      <c r="H68" s="518"/>
      <c r="I68" s="518"/>
      <c r="J68" s="518"/>
      <c r="K68" s="518"/>
      <c r="L68" s="518"/>
    </row>
    <row r="69" spans="2:12">
      <c r="B69" s="518"/>
      <c r="C69" s="518"/>
      <c r="D69" s="518"/>
      <c r="E69" s="518"/>
      <c r="F69" s="518"/>
      <c r="G69" s="518"/>
      <c r="H69" s="518"/>
      <c r="I69" s="518"/>
      <c r="J69" s="518"/>
      <c r="K69" s="518"/>
      <c r="L69" s="518"/>
    </row>
    <row r="70" spans="2:12">
      <c r="B70" s="518"/>
      <c r="C70" s="518"/>
      <c r="D70" s="518"/>
      <c r="E70" s="518"/>
      <c r="F70" s="518"/>
      <c r="G70" s="518"/>
      <c r="H70" s="518"/>
      <c r="I70" s="518"/>
      <c r="J70" s="518"/>
      <c r="K70" s="518"/>
      <c r="L70" s="518"/>
    </row>
    <row r="71" spans="2:12">
      <c r="B71" s="518"/>
      <c r="C71" s="518"/>
      <c r="D71" s="518"/>
      <c r="E71" s="518"/>
      <c r="F71" s="518"/>
      <c r="G71" s="518"/>
      <c r="H71" s="518"/>
      <c r="I71" s="518"/>
      <c r="J71" s="518"/>
      <c r="K71" s="518"/>
      <c r="L71" s="518"/>
    </row>
    <row r="72" spans="2:12">
      <c r="B72" s="518"/>
      <c r="C72" s="518"/>
      <c r="D72" s="518"/>
      <c r="E72" s="518"/>
      <c r="F72" s="518"/>
      <c r="G72" s="518"/>
      <c r="H72" s="518"/>
      <c r="I72" s="518"/>
      <c r="J72" s="518"/>
      <c r="K72" s="518"/>
      <c r="L72" s="518"/>
    </row>
    <row r="73" spans="2:12">
      <c r="B73" s="518"/>
      <c r="C73" s="518"/>
      <c r="D73" s="518"/>
      <c r="E73" s="518"/>
      <c r="F73" s="518"/>
      <c r="G73" s="518"/>
      <c r="H73" s="518"/>
      <c r="I73" s="518"/>
      <c r="J73" s="518"/>
      <c r="K73" s="518"/>
      <c r="L73" s="518"/>
    </row>
    <row r="74" spans="2:12">
      <c r="B74" s="518"/>
      <c r="C74" s="518"/>
      <c r="D74" s="518"/>
      <c r="E74" s="518"/>
      <c r="F74" s="518"/>
      <c r="G74" s="518"/>
      <c r="H74" s="518"/>
      <c r="I74" s="518"/>
      <c r="J74" s="518"/>
      <c r="K74" s="518"/>
      <c r="L74" s="518"/>
    </row>
    <row r="75" spans="2:12">
      <c r="B75" s="518"/>
      <c r="C75" s="518"/>
      <c r="D75" s="518"/>
      <c r="E75" s="518"/>
      <c r="F75" s="518"/>
      <c r="G75" s="518"/>
      <c r="H75" s="518"/>
      <c r="I75" s="518"/>
      <c r="J75" s="518"/>
      <c r="K75" s="518"/>
      <c r="L75" s="518"/>
    </row>
    <row r="76" spans="2:12">
      <c r="B76" s="518"/>
      <c r="C76" s="518"/>
      <c r="D76" s="518"/>
      <c r="E76" s="518"/>
      <c r="F76" s="518"/>
      <c r="G76" s="518"/>
      <c r="H76" s="518"/>
      <c r="I76" s="518"/>
      <c r="J76" s="518"/>
      <c r="K76" s="518"/>
      <c r="L76" s="518"/>
    </row>
    <row r="77" spans="2:12">
      <c r="B77" s="518"/>
      <c r="C77" s="518"/>
      <c r="D77" s="518"/>
      <c r="E77" s="518"/>
      <c r="F77" s="518"/>
      <c r="G77" s="518"/>
      <c r="H77" s="518"/>
      <c r="I77" s="518"/>
      <c r="J77" s="518"/>
      <c r="K77" s="518"/>
      <c r="L77" s="518"/>
    </row>
    <row r="78" spans="2:12">
      <c r="B78" s="518"/>
      <c r="C78" s="518"/>
      <c r="D78" s="518"/>
      <c r="E78" s="518"/>
      <c r="F78" s="518"/>
      <c r="G78" s="518"/>
      <c r="H78" s="518"/>
      <c r="I78" s="518"/>
      <c r="J78" s="518"/>
      <c r="K78" s="518"/>
      <c r="L78" s="518"/>
    </row>
    <row r="79" spans="2:12">
      <c r="B79" s="518"/>
      <c r="C79" s="518"/>
      <c r="D79" s="518"/>
      <c r="E79" s="518"/>
      <c r="F79" s="518"/>
      <c r="G79" s="518"/>
      <c r="H79" s="518"/>
      <c r="I79" s="518"/>
      <c r="J79" s="518"/>
      <c r="K79" s="518"/>
      <c r="L79" s="518"/>
    </row>
    <row r="80" spans="2:12">
      <c r="B80" s="518"/>
      <c r="C80" s="518"/>
      <c r="D80" s="518"/>
      <c r="E80" s="518"/>
      <c r="F80" s="518"/>
      <c r="G80" s="518"/>
      <c r="H80" s="518"/>
      <c r="I80" s="518"/>
      <c r="J80" s="518"/>
      <c r="K80" s="518"/>
      <c r="L80" s="518"/>
    </row>
    <row r="81" spans="2:12">
      <c r="B81" s="518"/>
      <c r="C81" s="518"/>
      <c r="D81" s="518"/>
      <c r="E81" s="518"/>
      <c r="F81" s="518"/>
      <c r="G81" s="518"/>
      <c r="H81" s="518"/>
      <c r="I81" s="518"/>
      <c r="J81" s="518"/>
      <c r="K81" s="518"/>
      <c r="L81" s="518"/>
    </row>
    <row r="82" spans="2:12">
      <c r="B82" s="518"/>
      <c r="C82" s="518"/>
      <c r="D82" s="518"/>
      <c r="E82" s="518"/>
      <c r="F82" s="518"/>
      <c r="G82" s="518"/>
      <c r="H82" s="518"/>
      <c r="I82" s="518"/>
      <c r="J82" s="518"/>
      <c r="K82" s="518"/>
      <c r="L82" s="518"/>
    </row>
    <row r="83" spans="2:12">
      <c r="B83" s="518"/>
      <c r="C83" s="518"/>
      <c r="D83" s="518"/>
      <c r="E83" s="518"/>
      <c r="F83" s="518"/>
      <c r="G83" s="518"/>
      <c r="H83" s="518"/>
      <c r="I83" s="518"/>
      <c r="J83" s="518"/>
      <c r="K83" s="518"/>
      <c r="L83" s="518"/>
    </row>
    <row r="84" spans="2:12">
      <c r="B84" s="518"/>
      <c r="C84" s="518"/>
      <c r="D84" s="518"/>
      <c r="E84" s="518"/>
      <c r="F84" s="518"/>
      <c r="G84" s="518"/>
      <c r="H84" s="518"/>
      <c r="I84" s="518"/>
      <c r="J84" s="518"/>
      <c r="K84" s="518"/>
      <c r="L84" s="518"/>
    </row>
    <row r="85" spans="2:12">
      <c r="B85" s="518"/>
      <c r="C85" s="518"/>
      <c r="D85" s="518"/>
      <c r="E85" s="518"/>
      <c r="F85" s="518"/>
      <c r="G85" s="518"/>
      <c r="H85" s="518"/>
      <c r="I85" s="518"/>
      <c r="J85" s="518"/>
      <c r="K85" s="518"/>
      <c r="L85" s="518"/>
    </row>
    <row r="86" spans="2:12">
      <c r="B86" s="518"/>
      <c r="C86" s="518"/>
      <c r="D86" s="518"/>
      <c r="E86" s="518"/>
      <c r="F86" s="518"/>
      <c r="G86" s="518"/>
      <c r="H86" s="518"/>
      <c r="I86" s="518"/>
      <c r="J86" s="518"/>
      <c r="K86" s="518"/>
      <c r="L86" s="518"/>
    </row>
    <row r="87" spans="2:12">
      <c r="B87" s="518"/>
      <c r="C87" s="518"/>
      <c r="D87" s="518"/>
      <c r="E87" s="518"/>
      <c r="F87" s="518"/>
      <c r="G87" s="518"/>
      <c r="H87" s="518"/>
      <c r="I87" s="518"/>
      <c r="J87" s="518"/>
      <c r="K87" s="518"/>
      <c r="L87" s="518"/>
    </row>
    <row r="88" spans="2:12">
      <c r="B88" s="518"/>
      <c r="C88" s="518"/>
      <c r="D88" s="518"/>
      <c r="E88" s="518"/>
      <c r="F88" s="518"/>
      <c r="G88" s="518"/>
      <c r="H88" s="518"/>
      <c r="I88" s="518"/>
      <c r="J88" s="518"/>
      <c r="K88" s="518"/>
      <c r="L88" s="518"/>
    </row>
    <row r="89" spans="2:12">
      <c r="B89" s="518"/>
      <c r="C89" s="518"/>
      <c r="D89" s="518"/>
      <c r="E89" s="518"/>
      <c r="F89" s="518"/>
      <c r="G89" s="518"/>
      <c r="H89" s="518"/>
      <c r="I89" s="518"/>
      <c r="J89" s="518"/>
      <c r="K89" s="518"/>
      <c r="L89" s="518"/>
    </row>
    <row r="90" spans="2:12">
      <c r="B90" s="518"/>
      <c r="C90" s="518"/>
      <c r="D90" s="518"/>
      <c r="E90" s="518"/>
      <c r="F90" s="518"/>
      <c r="G90" s="518"/>
      <c r="H90" s="518"/>
      <c r="I90" s="518"/>
      <c r="J90" s="518"/>
      <c r="K90" s="518"/>
      <c r="L90" s="518"/>
    </row>
    <row r="91" spans="2:12">
      <c r="B91" s="518"/>
      <c r="C91" s="518"/>
      <c r="D91" s="518"/>
      <c r="E91" s="518"/>
      <c r="F91" s="518"/>
      <c r="G91" s="518"/>
      <c r="H91" s="518"/>
      <c r="I91" s="518"/>
      <c r="J91" s="518"/>
      <c r="K91" s="518"/>
      <c r="L91" s="518"/>
    </row>
    <row r="92" spans="2:12">
      <c r="B92" s="518"/>
      <c r="C92" s="518"/>
      <c r="D92" s="518"/>
      <c r="E92" s="518"/>
      <c r="F92" s="518"/>
      <c r="G92" s="518"/>
      <c r="H92" s="518"/>
      <c r="I92" s="518"/>
      <c r="J92" s="518"/>
      <c r="K92" s="518"/>
      <c r="L92" s="518"/>
    </row>
    <row r="93" spans="2:12">
      <c r="B93" s="518"/>
      <c r="C93" s="518"/>
      <c r="D93" s="518"/>
      <c r="E93" s="518"/>
      <c r="F93" s="518"/>
      <c r="G93" s="518"/>
      <c r="H93" s="518"/>
      <c r="I93" s="518"/>
      <c r="J93" s="518"/>
      <c r="K93" s="518"/>
      <c r="L93" s="518"/>
    </row>
    <row r="94" spans="2:12">
      <c r="B94" s="518"/>
      <c r="C94" s="518"/>
      <c r="D94" s="518"/>
      <c r="E94" s="518"/>
      <c r="F94" s="518"/>
      <c r="G94" s="518"/>
      <c r="H94" s="518"/>
      <c r="I94" s="518"/>
      <c r="J94" s="518"/>
      <c r="K94" s="518"/>
      <c r="L94" s="518"/>
    </row>
    <row r="95" spans="2:12">
      <c r="B95" s="518"/>
      <c r="C95" s="518"/>
      <c r="D95" s="518"/>
      <c r="E95" s="518"/>
      <c r="F95" s="518"/>
      <c r="G95" s="518"/>
      <c r="H95" s="518"/>
      <c r="I95" s="518"/>
      <c r="J95" s="518"/>
      <c r="K95" s="518"/>
      <c r="L95" s="518"/>
    </row>
    <row r="96" spans="2:12">
      <c r="B96" s="518"/>
      <c r="C96" s="518"/>
      <c r="D96" s="518"/>
      <c r="E96" s="518"/>
      <c r="F96" s="518"/>
      <c r="G96" s="518"/>
      <c r="H96" s="518"/>
      <c r="I96" s="518"/>
      <c r="J96" s="518"/>
      <c r="K96" s="518"/>
      <c r="L96" s="518"/>
    </row>
    <row r="97" spans="2:12">
      <c r="B97" s="518"/>
      <c r="C97" s="518"/>
      <c r="D97" s="518"/>
      <c r="E97" s="518"/>
      <c r="F97" s="518"/>
      <c r="G97" s="518"/>
      <c r="H97" s="518"/>
      <c r="I97" s="518"/>
      <c r="J97" s="518"/>
      <c r="K97" s="518"/>
      <c r="L97" s="518"/>
    </row>
    <row r="98" spans="2:12">
      <c r="B98" s="518"/>
      <c r="C98" s="518"/>
      <c r="D98" s="518"/>
      <c r="E98" s="518"/>
      <c r="F98" s="518"/>
      <c r="G98" s="518"/>
      <c r="H98" s="518"/>
      <c r="I98" s="518"/>
      <c r="J98" s="518"/>
      <c r="K98" s="518"/>
      <c r="L98" s="518"/>
    </row>
    <row r="99" spans="2:12">
      <c r="B99" s="518"/>
      <c r="C99" s="518"/>
      <c r="D99" s="518"/>
      <c r="E99" s="518"/>
      <c r="F99" s="518"/>
      <c r="G99" s="518"/>
      <c r="H99" s="518"/>
      <c r="I99" s="518"/>
      <c r="J99" s="518"/>
      <c r="K99" s="518"/>
      <c r="L99" s="518"/>
    </row>
    <row r="100" spans="2:12">
      <c r="B100" s="518"/>
      <c r="C100" s="518"/>
      <c r="D100" s="518"/>
      <c r="E100" s="518"/>
      <c r="F100" s="518"/>
      <c r="G100" s="518"/>
      <c r="H100" s="518"/>
      <c r="I100" s="518"/>
      <c r="J100" s="518"/>
      <c r="K100" s="518"/>
      <c r="L100" s="518"/>
    </row>
    <row r="101" spans="2:12">
      <c r="B101" s="518"/>
      <c r="C101" s="518"/>
      <c r="D101" s="518"/>
      <c r="E101" s="518"/>
      <c r="F101" s="518"/>
      <c r="G101" s="518"/>
      <c r="H101" s="518"/>
      <c r="I101" s="518"/>
      <c r="J101" s="518"/>
      <c r="K101" s="518"/>
      <c r="L101" s="518"/>
    </row>
    <row r="102" spans="2:12">
      <c r="B102" s="518"/>
      <c r="C102" s="518"/>
      <c r="D102" s="518"/>
      <c r="E102" s="518"/>
      <c r="F102" s="518"/>
      <c r="G102" s="518"/>
      <c r="H102" s="518"/>
      <c r="I102" s="518"/>
      <c r="J102" s="518"/>
      <c r="K102" s="518"/>
      <c r="L102" s="518"/>
    </row>
    <row r="103" spans="2:12">
      <c r="B103" s="518"/>
      <c r="C103" s="518"/>
      <c r="D103" s="518"/>
      <c r="E103" s="518"/>
      <c r="F103" s="518"/>
      <c r="G103" s="518"/>
      <c r="H103" s="518"/>
      <c r="I103" s="518"/>
      <c r="J103" s="518"/>
      <c r="K103" s="518"/>
      <c r="L103" s="518"/>
    </row>
    <row r="104" spans="2:12">
      <c r="B104" s="518"/>
      <c r="C104" s="518"/>
      <c r="D104" s="518"/>
      <c r="E104" s="518"/>
      <c r="F104" s="518"/>
      <c r="G104" s="518"/>
      <c r="H104" s="518"/>
      <c r="I104" s="518"/>
      <c r="J104" s="518"/>
      <c r="K104" s="518"/>
      <c r="L104" s="518"/>
    </row>
    <row r="105" spans="2:12">
      <c r="B105" s="518"/>
      <c r="C105" s="518"/>
      <c r="D105" s="518"/>
      <c r="E105" s="518"/>
      <c r="F105" s="518"/>
      <c r="G105" s="518"/>
      <c r="H105" s="518"/>
      <c r="I105" s="518"/>
      <c r="J105" s="518"/>
      <c r="K105" s="518"/>
      <c r="L105" s="518"/>
    </row>
    <row r="106" spans="2:12">
      <c r="B106" s="518"/>
      <c r="C106" s="518"/>
      <c r="D106" s="518"/>
      <c r="E106" s="518"/>
      <c r="F106" s="518"/>
      <c r="G106" s="518"/>
      <c r="H106" s="518"/>
      <c r="I106" s="518"/>
      <c r="J106" s="518"/>
      <c r="K106" s="518"/>
      <c r="L106" s="518"/>
    </row>
    <row r="107" spans="2:12">
      <c r="B107" s="518"/>
      <c r="C107" s="518"/>
      <c r="D107" s="518"/>
      <c r="E107" s="518"/>
      <c r="F107" s="518"/>
      <c r="G107" s="518"/>
      <c r="H107" s="518"/>
      <c r="I107" s="518"/>
      <c r="J107" s="518"/>
      <c r="K107" s="518"/>
      <c r="L107" s="518"/>
    </row>
    <row r="108" spans="2:12">
      <c r="B108" s="518"/>
      <c r="C108" s="518"/>
      <c r="D108" s="518"/>
      <c r="E108" s="518"/>
      <c r="F108" s="518"/>
      <c r="G108" s="518"/>
      <c r="H108" s="518"/>
      <c r="I108" s="518"/>
      <c r="J108" s="518"/>
      <c r="K108" s="518"/>
      <c r="L108" s="518"/>
    </row>
    <row r="109" spans="2:12">
      <c r="B109" s="518"/>
      <c r="C109" s="518"/>
      <c r="D109" s="518"/>
      <c r="E109" s="518"/>
      <c r="F109" s="518"/>
      <c r="G109" s="518"/>
      <c r="H109" s="518"/>
      <c r="I109" s="518"/>
      <c r="J109" s="518"/>
      <c r="K109" s="518"/>
      <c r="L109" s="518"/>
    </row>
    <row r="110" spans="2:12">
      <c r="B110" s="518"/>
      <c r="C110" s="518"/>
      <c r="D110" s="518"/>
      <c r="E110" s="518"/>
      <c r="F110" s="518"/>
      <c r="G110" s="518"/>
      <c r="H110" s="518"/>
      <c r="I110" s="518"/>
      <c r="J110" s="518"/>
      <c r="K110" s="518"/>
      <c r="L110" s="518"/>
    </row>
    <row r="111" spans="2:12">
      <c r="B111" s="518"/>
      <c r="C111" s="518"/>
      <c r="D111" s="518"/>
      <c r="E111" s="518"/>
      <c r="F111" s="518"/>
      <c r="G111" s="518"/>
      <c r="H111" s="518"/>
      <c r="I111" s="518"/>
      <c r="J111" s="518"/>
      <c r="K111" s="518"/>
      <c r="L111" s="518"/>
    </row>
    <row r="112" spans="2:12">
      <c r="B112" s="518"/>
      <c r="C112" s="518"/>
      <c r="D112" s="518"/>
      <c r="E112" s="518"/>
      <c r="F112" s="518"/>
      <c r="G112" s="518"/>
      <c r="H112" s="518"/>
      <c r="I112" s="518"/>
      <c r="J112" s="518"/>
      <c r="K112" s="518"/>
      <c r="L112" s="518"/>
    </row>
    <row r="113" spans="2:12">
      <c r="B113" s="518"/>
      <c r="C113" s="518"/>
      <c r="D113" s="518"/>
      <c r="E113" s="518"/>
      <c r="F113" s="518"/>
      <c r="G113" s="518"/>
      <c r="H113" s="518"/>
      <c r="I113" s="518"/>
      <c r="J113" s="518"/>
      <c r="K113" s="518"/>
      <c r="L113" s="518"/>
    </row>
    <row r="114" spans="2:12">
      <c r="B114" s="518"/>
      <c r="C114" s="518"/>
      <c r="D114" s="518"/>
      <c r="E114" s="518"/>
      <c r="F114" s="518"/>
      <c r="G114" s="518"/>
      <c r="H114" s="518"/>
      <c r="I114" s="518"/>
      <c r="J114" s="518"/>
      <c r="K114" s="518"/>
      <c r="L114" s="518"/>
    </row>
    <row r="115" spans="2:12">
      <c r="B115" s="518"/>
      <c r="C115" s="518"/>
      <c r="D115" s="518"/>
      <c r="E115" s="518"/>
      <c r="F115" s="518"/>
      <c r="G115" s="518"/>
      <c r="H115" s="518"/>
      <c r="I115" s="518"/>
      <c r="J115" s="518"/>
      <c r="K115" s="518"/>
      <c r="L115" s="518"/>
    </row>
    <row r="116" spans="2:12">
      <c r="B116" s="518"/>
      <c r="C116" s="518"/>
      <c r="D116" s="518"/>
      <c r="E116" s="518"/>
      <c r="F116" s="518"/>
      <c r="G116" s="518"/>
      <c r="H116" s="518"/>
      <c r="I116" s="518"/>
      <c r="J116" s="518"/>
      <c r="K116" s="518"/>
      <c r="L116" s="518"/>
    </row>
    <row r="117" spans="2:12">
      <c r="B117" s="518"/>
      <c r="C117" s="518"/>
      <c r="D117" s="518"/>
      <c r="E117" s="518"/>
      <c r="F117" s="518"/>
      <c r="G117" s="518"/>
      <c r="H117" s="518"/>
      <c r="I117" s="518"/>
      <c r="J117" s="518"/>
      <c r="K117" s="518"/>
      <c r="L117" s="518"/>
    </row>
    <row r="118" spans="2:12">
      <c r="B118" s="518"/>
      <c r="C118" s="518"/>
      <c r="D118" s="518"/>
      <c r="E118" s="518"/>
      <c r="F118" s="518"/>
      <c r="G118" s="518"/>
      <c r="H118" s="518"/>
      <c r="I118" s="518"/>
      <c r="J118" s="518"/>
      <c r="K118" s="518"/>
      <c r="L118" s="518"/>
    </row>
    <row r="119" spans="2:12">
      <c r="B119" s="518"/>
      <c r="C119" s="518"/>
      <c r="D119" s="518"/>
      <c r="E119" s="518"/>
      <c r="F119" s="518"/>
      <c r="G119" s="518"/>
      <c r="H119" s="518"/>
      <c r="I119" s="518"/>
      <c r="J119" s="518"/>
      <c r="K119" s="518"/>
      <c r="L119" s="518"/>
    </row>
    <row r="120" spans="2:12">
      <c r="B120" s="518"/>
      <c r="C120" s="518"/>
      <c r="D120" s="518"/>
      <c r="E120" s="518"/>
      <c r="F120" s="518"/>
      <c r="G120" s="518"/>
      <c r="H120" s="518"/>
      <c r="I120" s="518"/>
      <c r="J120" s="518"/>
      <c r="K120" s="518"/>
      <c r="L120" s="518"/>
    </row>
    <row r="121" spans="2:12">
      <c r="B121" s="518"/>
      <c r="C121" s="518"/>
      <c r="D121" s="518"/>
      <c r="E121" s="518"/>
      <c r="F121" s="518"/>
      <c r="G121" s="518"/>
      <c r="H121" s="518"/>
      <c r="I121" s="518"/>
      <c r="J121" s="518"/>
      <c r="K121" s="518"/>
      <c r="L121" s="518"/>
    </row>
    <row r="122" spans="2:12">
      <c r="B122" s="518"/>
      <c r="C122" s="518"/>
      <c r="D122" s="518"/>
      <c r="E122" s="518"/>
      <c r="F122" s="518"/>
      <c r="G122" s="518"/>
      <c r="H122" s="518"/>
      <c r="I122" s="518"/>
      <c r="J122" s="518"/>
      <c r="K122" s="518"/>
      <c r="L122" s="518"/>
    </row>
    <row r="123" spans="2:12">
      <c r="B123" s="518"/>
      <c r="C123" s="518"/>
      <c r="D123" s="518"/>
      <c r="E123" s="518"/>
      <c r="F123" s="518"/>
      <c r="G123" s="518"/>
      <c r="H123" s="518"/>
      <c r="I123" s="518"/>
      <c r="J123" s="518"/>
      <c r="K123" s="518"/>
      <c r="L123" s="518"/>
    </row>
    <row r="124" spans="2:12">
      <c r="B124" s="518"/>
      <c r="C124" s="518"/>
      <c r="D124" s="518"/>
      <c r="E124" s="518"/>
      <c r="F124" s="518"/>
      <c r="G124" s="518"/>
      <c r="H124" s="518"/>
      <c r="I124" s="518"/>
      <c r="J124" s="518"/>
      <c r="K124" s="518"/>
      <c r="L124" s="518"/>
    </row>
    <row r="125" spans="2:12">
      <c r="B125" s="518"/>
      <c r="C125" s="518"/>
      <c r="D125" s="518"/>
      <c r="E125" s="518"/>
      <c r="F125" s="518"/>
      <c r="G125" s="518"/>
      <c r="H125" s="518"/>
      <c r="I125" s="518"/>
      <c r="J125" s="518"/>
      <c r="K125" s="518"/>
      <c r="L125" s="518"/>
    </row>
    <row r="126" spans="2:12">
      <c r="B126" s="518"/>
      <c r="C126" s="518"/>
      <c r="D126" s="518"/>
      <c r="E126" s="518"/>
      <c r="F126" s="518"/>
      <c r="G126" s="518"/>
      <c r="H126" s="518"/>
      <c r="I126" s="518"/>
      <c r="J126" s="518"/>
      <c r="K126" s="518"/>
      <c r="L126" s="518"/>
    </row>
    <row r="127" spans="2:12">
      <c r="B127" s="518"/>
      <c r="C127" s="518"/>
      <c r="D127" s="518"/>
      <c r="E127" s="518"/>
      <c r="F127" s="518"/>
      <c r="G127" s="518"/>
      <c r="H127" s="518"/>
      <c r="I127" s="518"/>
      <c r="J127" s="518"/>
      <c r="K127" s="518"/>
      <c r="L127" s="518"/>
    </row>
    <row r="128" spans="2:12">
      <c r="B128" s="518"/>
      <c r="C128" s="518"/>
      <c r="D128" s="518"/>
      <c r="E128" s="518"/>
      <c r="F128" s="518"/>
      <c r="G128" s="518"/>
      <c r="H128" s="518"/>
      <c r="I128" s="518"/>
      <c r="J128" s="518"/>
      <c r="K128" s="518"/>
      <c r="L128" s="518"/>
    </row>
    <row r="129" spans="2:12">
      <c r="B129" s="518"/>
      <c r="C129" s="518"/>
      <c r="D129" s="518"/>
      <c r="E129" s="518"/>
      <c r="F129" s="518"/>
      <c r="G129" s="518"/>
      <c r="H129" s="518"/>
      <c r="I129" s="518"/>
      <c r="J129" s="518"/>
      <c r="K129" s="518"/>
      <c r="L129" s="518"/>
    </row>
    <row r="130" spans="2:12">
      <c r="B130" s="518"/>
      <c r="C130" s="518"/>
      <c r="D130" s="518"/>
      <c r="E130" s="518"/>
      <c r="F130" s="518"/>
      <c r="G130" s="518"/>
      <c r="H130" s="518"/>
      <c r="I130" s="518"/>
      <c r="J130" s="518"/>
      <c r="K130" s="518"/>
      <c r="L130" s="518"/>
    </row>
    <row r="131" spans="2:12">
      <c r="B131" s="518"/>
      <c r="C131" s="518"/>
      <c r="D131" s="518"/>
      <c r="E131" s="518"/>
      <c r="F131" s="518"/>
      <c r="G131" s="518"/>
      <c r="H131" s="518"/>
      <c r="I131" s="518"/>
      <c r="J131" s="518"/>
      <c r="K131" s="518"/>
      <c r="L131" s="518"/>
    </row>
    <row r="132" spans="2:12">
      <c r="B132" s="518"/>
      <c r="C132" s="518"/>
      <c r="D132" s="518"/>
      <c r="E132" s="518"/>
      <c r="F132" s="518"/>
      <c r="G132" s="518"/>
      <c r="H132" s="518"/>
      <c r="I132" s="518"/>
      <c r="J132" s="518"/>
      <c r="K132" s="518"/>
      <c r="L132" s="518"/>
    </row>
  </sheetData>
  <mergeCells count="8">
    <mergeCell ref="A16:A17"/>
    <mergeCell ref="A18:A20"/>
    <mergeCell ref="A21:A22"/>
    <mergeCell ref="A6:B7"/>
    <mergeCell ref="C6:D6"/>
    <mergeCell ref="A8:A11"/>
    <mergeCell ref="A12:A13"/>
    <mergeCell ref="A14:A15"/>
  </mergeCells>
  <pageMargins left="0.70833333333333304" right="0.196527777777778" top="3.9583333333333297E-2" bottom="3.9583333333333297E-2" header="0.511811023622047" footer="0.511811023622047"/>
  <pageSetup paperSize="9" scale="80" orientation="landscape" horizontalDpi="300" verticalDpi="300"/>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00B050"/>
  </sheetPr>
  <dimension ref="A1:L144"/>
  <sheetViews>
    <sheetView zoomScale="90" zoomScaleNormal="90" workbookViewId="0">
      <selection activeCell="D8" sqref="D8"/>
    </sheetView>
  </sheetViews>
  <sheetFormatPr baseColWidth="10" defaultColWidth="11.42578125" defaultRowHeight="15"/>
  <cols>
    <col min="1" max="1" width="39.5703125" style="507" customWidth="1"/>
    <col min="2" max="2" width="16.5703125" style="507" customWidth="1"/>
    <col min="3" max="11" width="20.7109375" style="507" customWidth="1"/>
    <col min="12" max="16384" width="11.42578125" style="507"/>
  </cols>
  <sheetData>
    <row r="1" spans="1:12" s="20" customFormat="1" ht="74.650000000000006" customHeight="1"/>
    <row r="2" spans="1:12" ht="15.75">
      <c r="A2" s="512" t="s">
        <v>2923</v>
      </c>
      <c r="B2" s="509"/>
      <c r="C2" s="509"/>
      <c r="D2" s="509"/>
    </row>
    <row r="3" spans="1:12">
      <c r="A3" s="509"/>
      <c r="B3" s="509"/>
      <c r="C3" s="509"/>
      <c r="D3" s="509"/>
    </row>
    <row r="4" spans="1:12">
      <c r="A4" s="594" t="s">
        <v>2910</v>
      </c>
      <c r="B4" s="516" t="s">
        <v>2893</v>
      </c>
      <c r="C4" s="509"/>
      <c r="D4" s="509"/>
    </row>
    <row r="5" spans="1:12">
      <c r="A5" s="519" t="s">
        <v>2924</v>
      </c>
      <c r="B5" s="531">
        <v>12018850</v>
      </c>
      <c r="C5" s="509"/>
      <c r="D5" s="509"/>
    </row>
    <row r="6" spans="1:12">
      <c r="A6" s="519" t="s">
        <v>2925</v>
      </c>
      <c r="B6" s="531">
        <v>19091220</v>
      </c>
      <c r="C6" s="544"/>
      <c r="D6" s="544"/>
      <c r="E6" s="518"/>
      <c r="F6" s="518"/>
      <c r="G6" s="518"/>
      <c r="H6" s="518"/>
      <c r="I6" s="518"/>
      <c r="J6" s="518"/>
      <c r="K6" s="518"/>
      <c r="L6" s="518"/>
    </row>
    <row r="7" spans="1:12">
      <c r="A7" s="519" t="s">
        <v>2926</v>
      </c>
      <c r="B7" s="531">
        <v>0</v>
      </c>
      <c r="C7" s="544"/>
      <c r="D7" s="544"/>
      <c r="E7" s="518"/>
      <c r="F7" s="518"/>
      <c r="G7" s="518"/>
      <c r="H7" s="518"/>
      <c r="I7" s="518"/>
      <c r="J7" s="518"/>
      <c r="K7" s="518"/>
      <c r="L7" s="518"/>
    </row>
    <row r="8" spans="1:12">
      <c r="A8" s="526" t="s">
        <v>452</v>
      </c>
      <c r="B8" s="536">
        <v>31110070</v>
      </c>
      <c r="C8" s="544"/>
      <c r="D8" s="544"/>
      <c r="E8" s="518"/>
      <c r="F8" s="518"/>
      <c r="G8" s="518"/>
      <c r="H8" s="518"/>
      <c r="I8" s="518"/>
      <c r="J8" s="518"/>
      <c r="K8" s="518"/>
      <c r="L8" s="518"/>
    </row>
    <row r="9" spans="1:12">
      <c r="A9" s="509"/>
      <c r="B9" s="544"/>
      <c r="C9" s="544"/>
      <c r="D9" s="544"/>
      <c r="E9" s="518"/>
      <c r="F9" s="518"/>
      <c r="G9" s="518"/>
      <c r="H9" s="518"/>
      <c r="I9" s="518"/>
      <c r="J9" s="518"/>
      <c r="K9" s="518"/>
      <c r="L9" s="518"/>
    </row>
    <row r="10" spans="1:12">
      <c r="A10" s="509"/>
      <c r="B10" s="544"/>
      <c r="C10" s="544"/>
      <c r="D10" s="544"/>
      <c r="E10" s="518"/>
      <c r="F10" s="518"/>
      <c r="G10" s="518"/>
      <c r="H10" s="518"/>
      <c r="I10" s="518"/>
      <c r="J10" s="518"/>
      <c r="K10" s="518"/>
      <c r="L10" s="518"/>
    </row>
    <row r="11" spans="1:12">
      <c r="A11" s="509"/>
      <c r="B11" s="544"/>
      <c r="C11" s="544"/>
      <c r="D11" s="518"/>
      <c r="E11" s="518"/>
      <c r="F11" s="518"/>
      <c r="G11" s="518"/>
      <c r="H11" s="518"/>
      <c r="I11" s="518"/>
      <c r="J11" s="518"/>
      <c r="K11" s="518"/>
      <c r="L11" s="518"/>
    </row>
    <row r="12" spans="1:12">
      <c r="A12" s="509"/>
      <c r="B12" s="544"/>
      <c r="C12" s="544"/>
      <c r="D12" s="544"/>
      <c r="E12" s="518"/>
      <c r="F12" s="518"/>
      <c r="G12" s="518"/>
      <c r="H12" s="518"/>
      <c r="I12" s="518"/>
      <c r="J12" s="518"/>
      <c r="K12" s="518"/>
      <c r="L12" s="518"/>
    </row>
    <row r="13" spans="1:12">
      <c r="A13" s="509"/>
      <c r="B13" s="544"/>
      <c r="C13" s="544"/>
      <c r="D13" s="544"/>
      <c r="E13" s="518"/>
      <c r="F13" s="518"/>
      <c r="G13" s="518"/>
      <c r="H13" s="518"/>
      <c r="I13" s="518"/>
      <c r="J13" s="518"/>
      <c r="K13" s="518"/>
      <c r="L13" s="518"/>
    </row>
    <row r="14" spans="1:12">
      <c r="B14" s="518"/>
      <c r="C14" s="518"/>
      <c r="D14" s="518"/>
      <c r="E14" s="518"/>
      <c r="F14" s="518"/>
      <c r="G14" s="518"/>
      <c r="H14" s="518"/>
      <c r="I14" s="518"/>
      <c r="J14" s="518"/>
      <c r="K14" s="518"/>
      <c r="L14" s="518"/>
    </row>
    <row r="15" spans="1:12">
      <c r="B15" s="518"/>
      <c r="C15" s="518"/>
      <c r="D15" s="518"/>
      <c r="E15" s="518"/>
      <c r="F15" s="518"/>
      <c r="G15" s="518"/>
      <c r="H15" s="518"/>
      <c r="I15" s="518"/>
      <c r="J15" s="518"/>
      <c r="K15" s="518"/>
      <c r="L15" s="518"/>
    </row>
    <row r="16" spans="1:12">
      <c r="B16" s="518"/>
      <c r="C16" s="518"/>
      <c r="D16" s="518"/>
      <c r="E16" s="518"/>
      <c r="F16" s="518"/>
      <c r="G16" s="518"/>
      <c r="H16" s="518"/>
      <c r="I16" s="518"/>
      <c r="J16" s="518"/>
      <c r="K16" s="518"/>
      <c r="L16" s="518"/>
    </row>
    <row r="17" spans="2:12">
      <c r="B17" s="518"/>
      <c r="C17" s="518"/>
      <c r="D17" s="518"/>
      <c r="E17" s="518"/>
      <c r="F17" s="518"/>
      <c r="G17" s="518"/>
      <c r="H17" s="518"/>
      <c r="I17" s="518"/>
      <c r="J17" s="518"/>
      <c r="K17" s="518"/>
      <c r="L17" s="518"/>
    </row>
    <row r="18" spans="2:12">
      <c r="B18" s="518"/>
      <c r="C18" s="518"/>
      <c r="D18" s="518"/>
      <c r="E18" s="518"/>
      <c r="F18" s="518"/>
      <c r="G18" s="518"/>
      <c r="H18" s="518"/>
      <c r="I18" s="518"/>
      <c r="J18" s="518"/>
      <c r="K18" s="518"/>
      <c r="L18" s="518"/>
    </row>
    <row r="19" spans="2:12">
      <c r="B19" s="518"/>
      <c r="C19" s="518"/>
      <c r="D19" s="518"/>
      <c r="E19" s="518"/>
      <c r="F19" s="518"/>
      <c r="G19" s="518"/>
      <c r="H19" s="518"/>
      <c r="I19" s="518"/>
      <c r="J19" s="518"/>
      <c r="K19" s="518"/>
      <c r="L19" s="518"/>
    </row>
    <row r="20" spans="2:12">
      <c r="B20" s="518"/>
      <c r="C20" s="518"/>
      <c r="D20" s="518"/>
      <c r="E20" s="518"/>
      <c r="F20" s="518"/>
      <c r="G20" s="518"/>
      <c r="H20" s="518"/>
      <c r="I20" s="518"/>
      <c r="J20" s="518"/>
      <c r="K20" s="518"/>
      <c r="L20" s="518"/>
    </row>
    <row r="21" spans="2:12">
      <c r="B21" s="518"/>
      <c r="C21" s="518"/>
      <c r="D21" s="518"/>
      <c r="E21" s="518"/>
      <c r="F21" s="518"/>
      <c r="G21" s="518"/>
      <c r="H21" s="518"/>
      <c r="I21" s="518"/>
      <c r="J21" s="518"/>
      <c r="K21" s="518"/>
      <c r="L21" s="518"/>
    </row>
    <row r="22" spans="2:12">
      <c r="B22" s="518"/>
      <c r="C22" s="518"/>
      <c r="D22" s="518"/>
      <c r="E22" s="518"/>
      <c r="F22" s="518"/>
      <c r="G22" s="518"/>
      <c r="H22" s="518"/>
      <c r="I22" s="518"/>
      <c r="J22" s="518"/>
      <c r="K22" s="518"/>
      <c r="L22" s="518"/>
    </row>
    <row r="23" spans="2:12">
      <c r="B23" s="518"/>
      <c r="C23" s="518"/>
      <c r="D23" s="518"/>
      <c r="E23" s="518"/>
      <c r="F23" s="518"/>
      <c r="G23" s="518"/>
      <c r="H23" s="518"/>
      <c r="I23" s="518"/>
      <c r="J23" s="518"/>
      <c r="K23" s="518"/>
      <c r="L23" s="518"/>
    </row>
    <row r="24" spans="2:12">
      <c r="B24" s="518"/>
      <c r="C24" s="518"/>
      <c r="D24" s="518"/>
      <c r="E24" s="518"/>
      <c r="F24" s="518"/>
      <c r="G24" s="518"/>
      <c r="H24" s="518"/>
      <c r="I24" s="518"/>
      <c r="J24" s="518"/>
      <c r="K24" s="518"/>
      <c r="L24" s="518"/>
    </row>
    <row r="25" spans="2:12">
      <c r="B25" s="518"/>
      <c r="C25" s="518"/>
      <c r="D25" s="518"/>
      <c r="E25" s="518"/>
      <c r="F25" s="518"/>
      <c r="G25" s="518"/>
      <c r="H25" s="518"/>
      <c r="I25" s="518"/>
      <c r="J25" s="518"/>
      <c r="K25" s="518"/>
      <c r="L25" s="518"/>
    </row>
    <row r="26" spans="2:12">
      <c r="B26" s="518"/>
      <c r="C26" s="518"/>
      <c r="D26" s="518"/>
      <c r="E26" s="518"/>
      <c r="F26" s="518"/>
      <c r="G26" s="518"/>
      <c r="H26" s="518"/>
      <c r="I26" s="518"/>
      <c r="J26" s="518"/>
      <c r="K26" s="518"/>
      <c r="L26" s="518"/>
    </row>
    <row r="27" spans="2:12">
      <c r="B27" s="518"/>
      <c r="C27" s="518"/>
      <c r="D27" s="518"/>
      <c r="E27" s="518"/>
      <c r="F27" s="518"/>
      <c r="G27" s="518"/>
      <c r="H27" s="518"/>
      <c r="I27" s="518"/>
      <c r="J27" s="518"/>
      <c r="K27" s="518"/>
      <c r="L27" s="518"/>
    </row>
    <row r="28" spans="2:12">
      <c r="B28" s="518"/>
      <c r="C28" s="518"/>
      <c r="D28" s="518"/>
      <c r="E28" s="518"/>
      <c r="F28" s="518"/>
      <c r="G28" s="518"/>
      <c r="H28" s="518"/>
      <c r="I28" s="518"/>
      <c r="J28" s="518"/>
      <c r="K28" s="518"/>
      <c r="L28" s="518"/>
    </row>
    <row r="29" spans="2:12">
      <c r="B29" s="518"/>
      <c r="C29" s="518"/>
      <c r="D29" s="518"/>
      <c r="E29" s="518"/>
      <c r="F29" s="518"/>
      <c r="G29" s="518"/>
      <c r="H29" s="518"/>
      <c r="I29" s="518"/>
      <c r="J29" s="518"/>
      <c r="K29" s="518"/>
      <c r="L29" s="518"/>
    </row>
    <row r="30" spans="2:12">
      <c r="B30" s="518"/>
      <c r="C30" s="518"/>
      <c r="D30" s="518"/>
      <c r="E30" s="518"/>
      <c r="F30" s="518"/>
      <c r="G30" s="518"/>
      <c r="H30" s="518"/>
      <c r="I30" s="518"/>
      <c r="J30" s="518"/>
      <c r="K30" s="518"/>
      <c r="L30" s="518"/>
    </row>
    <row r="31" spans="2:12">
      <c r="B31" s="518"/>
      <c r="C31" s="518"/>
      <c r="D31" s="518"/>
      <c r="E31" s="518"/>
      <c r="F31" s="518"/>
      <c r="G31" s="518"/>
      <c r="H31" s="518"/>
      <c r="I31" s="518"/>
      <c r="J31" s="518"/>
      <c r="K31" s="518"/>
      <c r="L31" s="518"/>
    </row>
    <row r="32" spans="2:12">
      <c r="B32" s="518"/>
      <c r="C32" s="518"/>
      <c r="D32" s="518"/>
      <c r="E32" s="518"/>
      <c r="F32" s="518"/>
      <c r="G32" s="518"/>
      <c r="H32" s="518"/>
      <c r="I32" s="518"/>
      <c r="J32" s="518"/>
      <c r="K32" s="518"/>
      <c r="L32" s="518"/>
    </row>
    <row r="33" spans="2:12">
      <c r="B33" s="518"/>
      <c r="C33" s="518"/>
      <c r="D33" s="518"/>
      <c r="E33" s="518"/>
      <c r="F33" s="518"/>
      <c r="G33" s="518"/>
      <c r="H33" s="518"/>
      <c r="I33" s="518"/>
      <c r="J33" s="518"/>
      <c r="K33" s="518"/>
      <c r="L33" s="518"/>
    </row>
    <row r="34" spans="2:12">
      <c r="B34" s="518"/>
      <c r="C34" s="518"/>
      <c r="D34" s="518"/>
      <c r="E34" s="518"/>
      <c r="F34" s="518"/>
      <c r="G34" s="518"/>
      <c r="H34" s="518"/>
      <c r="I34" s="518"/>
      <c r="J34" s="518"/>
      <c r="K34" s="518"/>
      <c r="L34" s="518"/>
    </row>
    <row r="35" spans="2:12">
      <c r="B35" s="518"/>
      <c r="C35" s="518"/>
      <c r="D35" s="518"/>
      <c r="E35" s="518"/>
      <c r="F35" s="518"/>
      <c r="G35" s="518"/>
      <c r="H35" s="518"/>
      <c r="I35" s="518"/>
      <c r="J35" s="518"/>
      <c r="K35" s="518"/>
      <c r="L35" s="518"/>
    </row>
    <row r="36" spans="2:12">
      <c r="B36" s="518"/>
      <c r="C36" s="518"/>
      <c r="D36" s="518"/>
      <c r="E36" s="518"/>
      <c r="F36" s="518"/>
      <c r="G36" s="518"/>
      <c r="H36" s="518"/>
      <c r="I36" s="518"/>
      <c r="J36" s="518"/>
      <c r="K36" s="518"/>
      <c r="L36" s="518"/>
    </row>
    <row r="37" spans="2:12">
      <c r="B37" s="518"/>
      <c r="C37" s="518"/>
      <c r="D37" s="518"/>
      <c r="E37" s="518"/>
      <c r="F37" s="518"/>
      <c r="G37" s="518"/>
      <c r="H37" s="518"/>
      <c r="I37" s="518"/>
      <c r="J37" s="518"/>
      <c r="K37" s="518"/>
      <c r="L37" s="518"/>
    </row>
    <row r="38" spans="2:12">
      <c r="B38" s="518"/>
      <c r="C38" s="518"/>
      <c r="D38" s="518"/>
      <c r="E38" s="518"/>
      <c r="F38" s="518"/>
      <c r="G38" s="518"/>
      <c r="H38" s="518"/>
      <c r="I38" s="518"/>
      <c r="J38" s="518"/>
      <c r="K38" s="518"/>
      <c r="L38" s="518"/>
    </row>
    <row r="39" spans="2:12">
      <c r="B39" s="518"/>
      <c r="C39" s="518"/>
      <c r="D39" s="518"/>
      <c r="E39" s="518"/>
      <c r="F39" s="518"/>
      <c r="G39" s="518"/>
      <c r="H39" s="518"/>
      <c r="I39" s="518"/>
      <c r="J39" s="518"/>
      <c r="K39" s="518"/>
      <c r="L39" s="518"/>
    </row>
    <row r="40" spans="2:12">
      <c r="B40" s="518"/>
      <c r="C40" s="518"/>
      <c r="D40" s="518"/>
      <c r="E40" s="518"/>
      <c r="F40" s="518"/>
      <c r="G40" s="518"/>
      <c r="H40" s="518"/>
      <c r="I40" s="518"/>
      <c r="J40" s="518"/>
      <c r="K40" s="518"/>
      <c r="L40" s="518"/>
    </row>
    <row r="41" spans="2:12">
      <c r="B41" s="518"/>
      <c r="C41" s="518"/>
      <c r="D41" s="518"/>
      <c r="E41" s="518"/>
      <c r="F41" s="518"/>
      <c r="G41" s="518"/>
      <c r="H41" s="518"/>
      <c r="I41" s="518"/>
      <c r="J41" s="518"/>
      <c r="K41" s="518"/>
      <c r="L41" s="518"/>
    </row>
    <row r="42" spans="2:12">
      <c r="B42" s="518"/>
      <c r="C42" s="518"/>
      <c r="D42" s="518"/>
      <c r="E42" s="518"/>
      <c r="F42" s="518"/>
      <c r="G42" s="518"/>
      <c r="H42" s="518"/>
      <c r="I42" s="518"/>
      <c r="J42" s="518"/>
      <c r="K42" s="518"/>
      <c r="L42" s="518"/>
    </row>
    <row r="43" spans="2:12">
      <c r="B43" s="518"/>
      <c r="C43" s="518"/>
      <c r="D43" s="518"/>
      <c r="E43" s="518"/>
      <c r="F43" s="518"/>
      <c r="G43" s="518"/>
      <c r="H43" s="518"/>
      <c r="I43" s="518"/>
      <c r="J43" s="518"/>
      <c r="K43" s="518"/>
      <c r="L43" s="518"/>
    </row>
    <row r="44" spans="2:12">
      <c r="B44" s="518"/>
      <c r="C44" s="518"/>
      <c r="D44" s="518"/>
      <c r="E44" s="518"/>
      <c r="F44" s="518"/>
      <c r="G44" s="518"/>
      <c r="H44" s="518"/>
      <c r="I44" s="518"/>
      <c r="J44" s="518"/>
      <c r="K44" s="518"/>
      <c r="L44" s="518"/>
    </row>
    <row r="45" spans="2:12">
      <c r="B45" s="518"/>
      <c r="C45" s="518"/>
      <c r="D45" s="518"/>
      <c r="E45" s="518"/>
      <c r="F45" s="518"/>
      <c r="G45" s="518"/>
      <c r="H45" s="518"/>
      <c r="I45" s="518"/>
      <c r="J45" s="518"/>
      <c r="K45" s="518"/>
      <c r="L45" s="518"/>
    </row>
    <row r="46" spans="2:12">
      <c r="B46" s="518"/>
      <c r="C46" s="518"/>
      <c r="D46" s="518"/>
      <c r="E46" s="518"/>
      <c r="F46" s="518"/>
      <c r="G46" s="518"/>
      <c r="H46" s="518"/>
      <c r="I46" s="518"/>
      <c r="J46" s="518"/>
      <c r="K46" s="518"/>
      <c r="L46" s="518"/>
    </row>
    <row r="47" spans="2:12">
      <c r="B47" s="518"/>
      <c r="C47" s="518"/>
      <c r="D47" s="518"/>
      <c r="E47" s="518"/>
      <c r="F47" s="518"/>
      <c r="G47" s="518"/>
      <c r="H47" s="518"/>
      <c r="I47" s="518"/>
      <c r="J47" s="518"/>
      <c r="K47" s="518"/>
      <c r="L47" s="518"/>
    </row>
    <row r="48" spans="2:12">
      <c r="B48" s="518"/>
      <c r="C48" s="518"/>
      <c r="D48" s="518"/>
      <c r="E48" s="518"/>
      <c r="F48" s="518"/>
      <c r="G48" s="518"/>
      <c r="H48" s="518"/>
      <c r="I48" s="518"/>
      <c r="J48" s="518"/>
      <c r="K48" s="518"/>
      <c r="L48" s="518"/>
    </row>
    <row r="49" spans="2:12">
      <c r="B49" s="518"/>
      <c r="C49" s="518"/>
      <c r="D49" s="518"/>
      <c r="E49" s="518"/>
      <c r="F49" s="518"/>
      <c r="G49" s="518"/>
      <c r="H49" s="518"/>
      <c r="I49" s="518"/>
      <c r="J49" s="518"/>
      <c r="K49" s="518"/>
      <c r="L49" s="518"/>
    </row>
    <row r="50" spans="2:12">
      <c r="B50" s="518"/>
      <c r="C50" s="518"/>
      <c r="D50" s="518"/>
      <c r="E50" s="518"/>
      <c r="F50" s="518"/>
      <c r="G50" s="518"/>
      <c r="H50" s="518"/>
      <c r="I50" s="518"/>
      <c r="J50" s="518"/>
      <c r="K50" s="518"/>
      <c r="L50" s="518"/>
    </row>
    <row r="51" spans="2:12">
      <c r="B51" s="518"/>
      <c r="C51" s="518"/>
      <c r="D51" s="518"/>
      <c r="E51" s="518"/>
      <c r="F51" s="518"/>
      <c r="G51" s="518"/>
      <c r="H51" s="518"/>
      <c r="I51" s="518"/>
      <c r="J51" s="518"/>
      <c r="K51" s="518"/>
      <c r="L51" s="518"/>
    </row>
    <row r="52" spans="2:12">
      <c r="B52" s="518"/>
      <c r="C52" s="518"/>
      <c r="D52" s="518"/>
      <c r="E52" s="518"/>
      <c r="F52" s="518"/>
      <c r="G52" s="518"/>
      <c r="H52" s="518"/>
      <c r="I52" s="518"/>
      <c r="J52" s="518"/>
      <c r="K52" s="518"/>
      <c r="L52" s="518"/>
    </row>
    <row r="53" spans="2:12">
      <c r="B53" s="518"/>
      <c r="C53" s="518"/>
      <c r="D53" s="518"/>
      <c r="E53" s="518"/>
      <c r="F53" s="518"/>
      <c r="G53" s="518"/>
      <c r="H53" s="518"/>
      <c r="I53" s="518"/>
      <c r="J53" s="518"/>
      <c r="K53" s="518"/>
      <c r="L53" s="518"/>
    </row>
    <row r="54" spans="2:12">
      <c r="B54" s="518"/>
      <c r="C54" s="518"/>
      <c r="D54" s="518"/>
      <c r="E54" s="518"/>
      <c r="F54" s="518"/>
      <c r="G54" s="518"/>
      <c r="H54" s="518"/>
      <c r="I54" s="518"/>
      <c r="J54" s="518"/>
      <c r="K54" s="518"/>
      <c r="L54" s="518"/>
    </row>
    <row r="55" spans="2:12">
      <c r="B55" s="518"/>
      <c r="C55" s="518"/>
      <c r="D55" s="518"/>
      <c r="E55" s="518"/>
      <c r="F55" s="518"/>
      <c r="G55" s="518"/>
      <c r="H55" s="518"/>
      <c r="I55" s="518"/>
      <c r="J55" s="518"/>
      <c r="K55" s="518"/>
      <c r="L55" s="518"/>
    </row>
    <row r="56" spans="2:12">
      <c r="B56" s="518"/>
      <c r="C56" s="518"/>
      <c r="D56" s="518"/>
      <c r="E56" s="518"/>
      <c r="F56" s="518"/>
      <c r="G56" s="518"/>
      <c r="H56" s="518"/>
      <c r="I56" s="518"/>
      <c r="J56" s="518"/>
      <c r="K56" s="518"/>
      <c r="L56" s="518"/>
    </row>
    <row r="57" spans="2:12">
      <c r="B57" s="518"/>
      <c r="C57" s="518"/>
      <c r="D57" s="518"/>
      <c r="E57" s="518"/>
      <c r="F57" s="518"/>
      <c r="G57" s="518"/>
      <c r="H57" s="518"/>
      <c r="I57" s="518"/>
      <c r="J57" s="518"/>
      <c r="K57" s="518"/>
      <c r="L57" s="518"/>
    </row>
    <row r="58" spans="2:12">
      <c r="B58" s="518"/>
      <c r="C58" s="518"/>
      <c r="D58" s="518"/>
      <c r="E58" s="518"/>
      <c r="F58" s="518"/>
      <c r="G58" s="518"/>
      <c r="H58" s="518"/>
      <c r="I58" s="518"/>
      <c r="J58" s="518"/>
      <c r="K58" s="518"/>
      <c r="L58" s="518"/>
    </row>
    <row r="59" spans="2:12">
      <c r="B59" s="518"/>
      <c r="C59" s="518"/>
      <c r="D59" s="518"/>
      <c r="E59" s="518"/>
      <c r="F59" s="518"/>
      <c r="G59" s="518"/>
      <c r="H59" s="518"/>
      <c r="I59" s="518"/>
      <c r="J59" s="518"/>
      <c r="K59" s="518"/>
      <c r="L59" s="518"/>
    </row>
    <row r="60" spans="2:12">
      <c r="B60" s="518"/>
      <c r="C60" s="518"/>
      <c r="D60" s="518"/>
      <c r="E60" s="518"/>
      <c r="F60" s="518"/>
      <c r="G60" s="518"/>
      <c r="H60" s="518"/>
      <c r="I60" s="518"/>
      <c r="J60" s="518"/>
      <c r="K60" s="518"/>
      <c r="L60" s="518"/>
    </row>
    <row r="61" spans="2:12">
      <c r="B61" s="518"/>
      <c r="C61" s="518"/>
      <c r="D61" s="518"/>
      <c r="E61" s="518"/>
      <c r="F61" s="518"/>
      <c r="G61" s="518"/>
      <c r="H61" s="518"/>
      <c r="I61" s="518"/>
      <c r="J61" s="518"/>
      <c r="K61" s="518"/>
      <c r="L61" s="518"/>
    </row>
    <row r="62" spans="2:12">
      <c r="B62" s="518"/>
      <c r="C62" s="518"/>
      <c r="D62" s="518"/>
      <c r="E62" s="518"/>
      <c r="F62" s="518"/>
      <c r="G62" s="518"/>
      <c r="H62" s="518"/>
      <c r="I62" s="518"/>
      <c r="J62" s="518"/>
      <c r="K62" s="518"/>
      <c r="L62" s="518"/>
    </row>
    <row r="63" spans="2:12">
      <c r="B63" s="518"/>
      <c r="C63" s="518"/>
      <c r="D63" s="518"/>
      <c r="E63" s="518"/>
      <c r="F63" s="518"/>
      <c r="G63" s="518"/>
      <c r="H63" s="518"/>
      <c r="I63" s="518"/>
      <c r="J63" s="518"/>
      <c r="K63" s="518"/>
      <c r="L63" s="518"/>
    </row>
    <row r="64" spans="2:12">
      <c r="B64" s="518"/>
      <c r="C64" s="518"/>
      <c r="D64" s="518"/>
      <c r="E64" s="518"/>
      <c r="F64" s="518"/>
      <c r="G64" s="518"/>
      <c r="H64" s="518"/>
      <c r="I64" s="518"/>
      <c r="J64" s="518"/>
      <c r="K64" s="518"/>
      <c r="L64" s="518"/>
    </row>
    <row r="65" spans="2:12">
      <c r="B65" s="518"/>
      <c r="C65" s="518"/>
      <c r="D65" s="518"/>
      <c r="E65" s="518"/>
      <c r="F65" s="518"/>
      <c r="G65" s="518"/>
      <c r="H65" s="518"/>
      <c r="I65" s="518"/>
      <c r="J65" s="518"/>
      <c r="K65" s="518"/>
      <c r="L65" s="518"/>
    </row>
    <row r="66" spans="2:12">
      <c r="B66" s="518"/>
      <c r="C66" s="518"/>
      <c r="D66" s="518"/>
      <c r="E66" s="518"/>
      <c r="F66" s="518"/>
      <c r="G66" s="518"/>
      <c r="H66" s="518"/>
      <c r="I66" s="518"/>
      <c r="J66" s="518"/>
      <c r="K66" s="518"/>
      <c r="L66" s="518"/>
    </row>
    <row r="67" spans="2:12">
      <c r="B67" s="518"/>
      <c r="C67" s="518"/>
      <c r="D67" s="518"/>
      <c r="E67" s="518"/>
      <c r="F67" s="518"/>
      <c r="G67" s="518"/>
      <c r="H67" s="518"/>
      <c r="I67" s="518"/>
      <c r="J67" s="518"/>
      <c r="K67" s="518"/>
      <c r="L67" s="518"/>
    </row>
    <row r="68" spans="2:12">
      <c r="B68" s="518"/>
      <c r="C68" s="518"/>
      <c r="D68" s="518"/>
      <c r="E68" s="518"/>
      <c r="F68" s="518"/>
      <c r="G68" s="518"/>
      <c r="H68" s="518"/>
      <c r="I68" s="518"/>
      <c r="J68" s="518"/>
      <c r="K68" s="518"/>
      <c r="L68" s="518"/>
    </row>
    <row r="69" spans="2:12">
      <c r="B69" s="518"/>
      <c r="C69" s="518"/>
      <c r="D69" s="518"/>
      <c r="E69" s="518"/>
      <c r="F69" s="518"/>
      <c r="G69" s="518"/>
      <c r="H69" s="518"/>
      <c r="I69" s="518"/>
      <c r="J69" s="518"/>
      <c r="K69" s="518"/>
      <c r="L69" s="518"/>
    </row>
    <row r="70" spans="2:12">
      <c r="B70" s="518"/>
      <c r="C70" s="518"/>
      <c r="D70" s="518"/>
      <c r="E70" s="518"/>
      <c r="F70" s="518"/>
      <c r="G70" s="518"/>
      <c r="H70" s="518"/>
      <c r="I70" s="518"/>
      <c r="J70" s="518"/>
      <c r="K70" s="518"/>
      <c r="L70" s="518"/>
    </row>
    <row r="71" spans="2:12">
      <c r="B71" s="518"/>
      <c r="C71" s="518"/>
      <c r="D71" s="518"/>
      <c r="E71" s="518"/>
      <c r="F71" s="518"/>
      <c r="G71" s="518"/>
      <c r="H71" s="518"/>
      <c r="I71" s="518"/>
      <c r="J71" s="518"/>
      <c r="K71" s="518"/>
      <c r="L71" s="518"/>
    </row>
    <row r="72" spans="2:12">
      <c r="B72" s="518"/>
      <c r="C72" s="518"/>
      <c r="D72" s="518"/>
      <c r="E72" s="518"/>
      <c r="F72" s="518"/>
      <c r="G72" s="518"/>
      <c r="H72" s="518"/>
      <c r="I72" s="518"/>
      <c r="J72" s="518"/>
      <c r="K72" s="518"/>
      <c r="L72" s="518"/>
    </row>
    <row r="73" spans="2:12">
      <c r="B73" s="518"/>
      <c r="C73" s="518"/>
      <c r="D73" s="518"/>
      <c r="E73" s="518"/>
      <c r="F73" s="518"/>
      <c r="G73" s="518"/>
      <c r="H73" s="518"/>
      <c r="I73" s="518"/>
      <c r="J73" s="518"/>
      <c r="K73" s="518"/>
      <c r="L73" s="518"/>
    </row>
    <row r="74" spans="2:12">
      <c r="B74" s="518"/>
      <c r="C74" s="518"/>
      <c r="D74" s="518"/>
      <c r="E74" s="518"/>
      <c r="F74" s="518"/>
      <c r="G74" s="518"/>
      <c r="H74" s="518"/>
      <c r="I74" s="518"/>
      <c r="J74" s="518"/>
      <c r="K74" s="518"/>
      <c r="L74" s="518"/>
    </row>
    <row r="75" spans="2:12">
      <c r="B75" s="518"/>
      <c r="C75" s="518"/>
      <c r="D75" s="518"/>
      <c r="E75" s="518"/>
      <c r="F75" s="518"/>
      <c r="G75" s="518"/>
      <c r="H75" s="518"/>
      <c r="I75" s="518"/>
      <c r="J75" s="518"/>
      <c r="K75" s="518"/>
      <c r="L75" s="518"/>
    </row>
    <row r="76" spans="2:12">
      <c r="B76" s="518"/>
      <c r="C76" s="518"/>
      <c r="D76" s="518"/>
      <c r="E76" s="518"/>
      <c r="F76" s="518"/>
      <c r="G76" s="518"/>
      <c r="H76" s="518"/>
      <c r="I76" s="518"/>
      <c r="J76" s="518"/>
      <c r="K76" s="518"/>
      <c r="L76" s="518"/>
    </row>
    <row r="77" spans="2:12">
      <c r="B77" s="518"/>
      <c r="C77" s="518"/>
      <c r="D77" s="518"/>
      <c r="E77" s="518"/>
      <c r="F77" s="518"/>
      <c r="G77" s="518"/>
      <c r="H77" s="518"/>
      <c r="I77" s="518"/>
      <c r="J77" s="518"/>
      <c r="K77" s="518"/>
      <c r="L77" s="518"/>
    </row>
    <row r="78" spans="2:12">
      <c r="B78" s="518"/>
      <c r="C78" s="518"/>
      <c r="D78" s="518"/>
      <c r="E78" s="518"/>
      <c r="F78" s="518"/>
      <c r="G78" s="518"/>
      <c r="H78" s="518"/>
      <c r="I78" s="518"/>
      <c r="J78" s="518"/>
      <c r="K78" s="518"/>
      <c r="L78" s="518"/>
    </row>
    <row r="79" spans="2:12">
      <c r="B79" s="518"/>
      <c r="C79" s="518"/>
      <c r="D79" s="518"/>
      <c r="E79" s="518"/>
      <c r="F79" s="518"/>
      <c r="G79" s="518"/>
      <c r="H79" s="518"/>
      <c r="I79" s="518"/>
      <c r="J79" s="518"/>
      <c r="K79" s="518"/>
      <c r="L79" s="518"/>
    </row>
    <row r="80" spans="2:12">
      <c r="B80" s="518"/>
      <c r="C80" s="518"/>
      <c r="D80" s="518"/>
      <c r="E80" s="518"/>
      <c r="F80" s="518"/>
      <c r="G80" s="518"/>
      <c r="H80" s="518"/>
      <c r="I80" s="518"/>
      <c r="J80" s="518"/>
      <c r="K80" s="518"/>
      <c r="L80" s="518"/>
    </row>
    <row r="81" spans="2:12">
      <c r="B81" s="518"/>
      <c r="C81" s="518"/>
      <c r="D81" s="518"/>
      <c r="E81" s="518"/>
      <c r="F81" s="518"/>
      <c r="G81" s="518"/>
      <c r="H81" s="518"/>
      <c r="I81" s="518"/>
      <c r="J81" s="518"/>
      <c r="K81" s="518"/>
      <c r="L81" s="518"/>
    </row>
    <row r="82" spans="2:12">
      <c r="B82" s="518"/>
      <c r="C82" s="518"/>
      <c r="D82" s="518"/>
      <c r="E82" s="518"/>
      <c r="F82" s="518"/>
      <c r="G82" s="518"/>
      <c r="H82" s="518"/>
      <c r="I82" s="518"/>
      <c r="J82" s="518"/>
      <c r="K82" s="518"/>
      <c r="L82" s="518"/>
    </row>
    <row r="83" spans="2:12">
      <c r="B83" s="518"/>
      <c r="C83" s="518"/>
      <c r="D83" s="518"/>
      <c r="E83" s="518"/>
      <c r="F83" s="518"/>
      <c r="G83" s="518"/>
      <c r="H83" s="518"/>
      <c r="I83" s="518"/>
      <c r="J83" s="518"/>
      <c r="K83" s="518"/>
      <c r="L83" s="518"/>
    </row>
    <row r="84" spans="2:12">
      <c r="B84" s="518"/>
      <c r="C84" s="518"/>
      <c r="D84" s="518"/>
      <c r="E84" s="518"/>
      <c r="F84" s="518"/>
      <c r="G84" s="518"/>
      <c r="H84" s="518"/>
      <c r="I84" s="518"/>
      <c r="J84" s="518"/>
      <c r="K84" s="518"/>
      <c r="L84" s="518"/>
    </row>
    <row r="85" spans="2:12">
      <c r="B85" s="518"/>
      <c r="C85" s="518"/>
      <c r="D85" s="518"/>
      <c r="E85" s="518"/>
      <c r="F85" s="518"/>
      <c r="G85" s="518"/>
      <c r="H85" s="518"/>
      <c r="I85" s="518"/>
      <c r="J85" s="518"/>
      <c r="K85" s="518"/>
      <c r="L85" s="518"/>
    </row>
    <row r="86" spans="2:12">
      <c r="B86" s="518"/>
      <c r="C86" s="518"/>
      <c r="D86" s="518"/>
      <c r="E86" s="518"/>
      <c r="F86" s="518"/>
      <c r="G86" s="518"/>
      <c r="H86" s="518"/>
      <c r="I86" s="518"/>
      <c r="J86" s="518"/>
      <c r="K86" s="518"/>
      <c r="L86" s="518"/>
    </row>
    <row r="87" spans="2:12">
      <c r="B87" s="518"/>
      <c r="C87" s="518"/>
      <c r="D87" s="518"/>
      <c r="E87" s="518"/>
      <c r="F87" s="518"/>
      <c r="G87" s="518"/>
      <c r="H87" s="518"/>
      <c r="I87" s="518"/>
      <c r="J87" s="518"/>
      <c r="K87" s="518"/>
      <c r="L87" s="518"/>
    </row>
    <row r="88" spans="2:12">
      <c r="B88" s="518"/>
      <c r="C88" s="518"/>
      <c r="D88" s="518"/>
      <c r="E88" s="518"/>
      <c r="F88" s="518"/>
      <c r="G88" s="518"/>
      <c r="H88" s="518"/>
      <c r="I88" s="518"/>
      <c r="J88" s="518"/>
      <c r="K88" s="518"/>
      <c r="L88" s="518"/>
    </row>
    <row r="89" spans="2:12">
      <c r="B89" s="518"/>
      <c r="C89" s="518"/>
      <c r="D89" s="518"/>
      <c r="E89" s="518"/>
      <c r="F89" s="518"/>
      <c r="G89" s="518"/>
      <c r="H89" s="518"/>
      <c r="I89" s="518"/>
      <c r="J89" s="518"/>
      <c r="K89" s="518"/>
      <c r="L89" s="518"/>
    </row>
    <row r="90" spans="2:12">
      <c r="B90" s="518"/>
      <c r="C90" s="518"/>
      <c r="D90" s="518"/>
      <c r="E90" s="518"/>
      <c r="F90" s="518"/>
      <c r="G90" s="518"/>
      <c r="H90" s="518"/>
      <c r="I90" s="518"/>
      <c r="J90" s="518"/>
      <c r="K90" s="518"/>
      <c r="L90" s="518"/>
    </row>
    <row r="91" spans="2:12">
      <c r="B91" s="518"/>
      <c r="C91" s="518"/>
      <c r="D91" s="518"/>
      <c r="E91" s="518"/>
      <c r="F91" s="518"/>
      <c r="G91" s="518"/>
      <c r="H91" s="518"/>
      <c r="I91" s="518"/>
      <c r="J91" s="518"/>
      <c r="K91" s="518"/>
      <c r="L91" s="518"/>
    </row>
    <row r="92" spans="2:12">
      <c r="B92" s="518"/>
      <c r="C92" s="518"/>
      <c r="D92" s="518"/>
      <c r="E92" s="518"/>
      <c r="F92" s="518"/>
      <c r="G92" s="518"/>
      <c r="H92" s="518"/>
      <c r="I92" s="518"/>
      <c r="J92" s="518"/>
      <c r="K92" s="518"/>
      <c r="L92" s="518"/>
    </row>
    <row r="93" spans="2:12">
      <c r="B93" s="518"/>
      <c r="C93" s="518"/>
      <c r="D93" s="518"/>
      <c r="E93" s="518"/>
      <c r="F93" s="518"/>
      <c r="G93" s="518"/>
      <c r="H93" s="518"/>
      <c r="I93" s="518"/>
      <c r="J93" s="518"/>
      <c r="K93" s="518"/>
      <c r="L93" s="518"/>
    </row>
    <row r="94" spans="2:12">
      <c r="B94" s="518"/>
      <c r="C94" s="518"/>
      <c r="D94" s="518"/>
      <c r="E94" s="518"/>
      <c r="F94" s="518"/>
      <c r="G94" s="518"/>
      <c r="H94" s="518"/>
      <c r="I94" s="518"/>
      <c r="J94" s="518"/>
      <c r="K94" s="518"/>
      <c r="L94" s="518"/>
    </row>
    <row r="95" spans="2:12">
      <c r="B95" s="518"/>
      <c r="C95" s="518"/>
      <c r="D95" s="518"/>
      <c r="E95" s="518"/>
      <c r="F95" s="518"/>
      <c r="G95" s="518"/>
      <c r="H95" s="518"/>
      <c r="I95" s="518"/>
      <c r="J95" s="518"/>
      <c r="K95" s="518"/>
      <c r="L95" s="518"/>
    </row>
    <row r="96" spans="2:12">
      <c r="B96" s="518"/>
      <c r="C96" s="518"/>
      <c r="D96" s="518"/>
      <c r="E96" s="518"/>
      <c r="F96" s="518"/>
      <c r="G96" s="518"/>
      <c r="H96" s="518"/>
      <c r="I96" s="518"/>
      <c r="J96" s="518"/>
      <c r="K96" s="518"/>
      <c r="L96" s="518"/>
    </row>
    <row r="97" spans="2:12">
      <c r="B97" s="518"/>
      <c r="C97" s="518"/>
      <c r="D97" s="518"/>
      <c r="E97" s="518"/>
      <c r="F97" s="518"/>
      <c r="G97" s="518"/>
      <c r="H97" s="518"/>
      <c r="I97" s="518"/>
      <c r="J97" s="518"/>
      <c r="K97" s="518"/>
      <c r="L97" s="518"/>
    </row>
    <row r="98" spans="2:12">
      <c r="B98" s="518"/>
      <c r="C98" s="518"/>
      <c r="D98" s="518"/>
      <c r="E98" s="518"/>
      <c r="F98" s="518"/>
      <c r="G98" s="518"/>
      <c r="H98" s="518"/>
      <c r="I98" s="518"/>
      <c r="J98" s="518"/>
      <c r="K98" s="518"/>
      <c r="L98" s="518"/>
    </row>
    <row r="99" spans="2:12">
      <c r="B99" s="518"/>
      <c r="C99" s="518"/>
      <c r="D99" s="518"/>
      <c r="E99" s="518"/>
      <c r="F99" s="518"/>
      <c r="G99" s="518"/>
      <c r="H99" s="518"/>
      <c r="I99" s="518"/>
      <c r="J99" s="518"/>
      <c r="K99" s="518"/>
      <c r="L99" s="518"/>
    </row>
    <row r="100" spans="2:12">
      <c r="B100" s="518"/>
      <c r="C100" s="518"/>
      <c r="D100" s="518"/>
      <c r="E100" s="518"/>
      <c r="F100" s="518"/>
      <c r="G100" s="518"/>
      <c r="H100" s="518"/>
      <c r="I100" s="518"/>
      <c r="J100" s="518"/>
      <c r="K100" s="518"/>
      <c r="L100" s="518"/>
    </row>
    <row r="101" spans="2:12">
      <c r="B101" s="518"/>
      <c r="C101" s="518"/>
      <c r="D101" s="518"/>
      <c r="E101" s="518"/>
      <c r="F101" s="518"/>
      <c r="G101" s="518"/>
      <c r="H101" s="518"/>
      <c r="I101" s="518"/>
      <c r="J101" s="518"/>
      <c r="K101" s="518"/>
      <c r="L101" s="518"/>
    </row>
    <row r="102" spans="2:12">
      <c r="B102" s="518"/>
      <c r="C102" s="518"/>
      <c r="D102" s="518"/>
      <c r="E102" s="518"/>
      <c r="F102" s="518"/>
      <c r="G102" s="518"/>
      <c r="H102" s="518"/>
      <c r="I102" s="518"/>
      <c r="J102" s="518"/>
      <c r="K102" s="518"/>
      <c r="L102" s="518"/>
    </row>
    <row r="103" spans="2:12">
      <c r="B103" s="518"/>
      <c r="C103" s="518"/>
      <c r="D103" s="518"/>
      <c r="E103" s="518"/>
      <c r="F103" s="518"/>
      <c r="G103" s="518"/>
      <c r="H103" s="518"/>
      <c r="I103" s="518"/>
      <c r="J103" s="518"/>
      <c r="K103" s="518"/>
      <c r="L103" s="518"/>
    </row>
    <row r="104" spans="2:12">
      <c r="B104" s="518"/>
      <c r="C104" s="518"/>
      <c r="D104" s="518"/>
      <c r="E104" s="518"/>
      <c r="F104" s="518"/>
      <c r="G104" s="518"/>
      <c r="H104" s="518"/>
      <c r="I104" s="518"/>
      <c r="J104" s="518"/>
      <c r="K104" s="518"/>
      <c r="L104" s="518"/>
    </row>
    <row r="105" spans="2:12">
      <c r="B105" s="518"/>
      <c r="C105" s="518"/>
      <c r="D105" s="518"/>
      <c r="E105" s="518"/>
      <c r="F105" s="518"/>
      <c r="G105" s="518"/>
      <c r="H105" s="518"/>
      <c r="I105" s="518"/>
      <c r="J105" s="518"/>
      <c r="K105" s="518"/>
      <c r="L105" s="518"/>
    </row>
    <row r="106" spans="2:12">
      <c r="B106" s="518"/>
      <c r="C106" s="518"/>
      <c r="D106" s="518"/>
      <c r="E106" s="518"/>
      <c r="F106" s="518"/>
      <c r="G106" s="518"/>
      <c r="H106" s="518"/>
      <c r="I106" s="518"/>
      <c r="J106" s="518"/>
      <c r="K106" s="518"/>
      <c r="L106" s="518"/>
    </row>
    <row r="107" spans="2:12">
      <c r="B107" s="518"/>
      <c r="C107" s="518"/>
      <c r="D107" s="518"/>
      <c r="E107" s="518"/>
      <c r="F107" s="518"/>
      <c r="G107" s="518"/>
      <c r="H107" s="518"/>
      <c r="I107" s="518"/>
      <c r="J107" s="518"/>
      <c r="K107" s="518"/>
      <c r="L107" s="518"/>
    </row>
    <row r="108" spans="2:12">
      <c r="B108" s="518"/>
      <c r="C108" s="518"/>
      <c r="D108" s="518"/>
      <c r="E108" s="518"/>
      <c r="F108" s="518"/>
      <c r="G108" s="518"/>
      <c r="H108" s="518"/>
      <c r="I108" s="518"/>
      <c r="J108" s="518"/>
      <c r="K108" s="518"/>
      <c r="L108" s="518"/>
    </row>
    <row r="109" spans="2:12">
      <c r="B109" s="518"/>
      <c r="C109" s="518"/>
      <c r="D109" s="518"/>
      <c r="E109" s="518"/>
      <c r="F109" s="518"/>
      <c r="G109" s="518"/>
      <c r="H109" s="518"/>
      <c r="I109" s="518"/>
      <c r="J109" s="518"/>
      <c r="K109" s="518"/>
      <c r="L109" s="518"/>
    </row>
    <row r="110" spans="2:12">
      <c r="B110" s="518"/>
      <c r="C110" s="518"/>
      <c r="D110" s="518"/>
      <c r="E110" s="518"/>
      <c r="F110" s="518"/>
      <c r="G110" s="518"/>
      <c r="H110" s="518"/>
      <c r="I110" s="518"/>
      <c r="J110" s="518"/>
      <c r="K110" s="518"/>
      <c r="L110" s="518"/>
    </row>
    <row r="111" spans="2:12">
      <c r="B111" s="518"/>
      <c r="C111" s="518"/>
      <c r="D111" s="518"/>
      <c r="E111" s="518"/>
      <c r="F111" s="518"/>
      <c r="G111" s="518"/>
      <c r="H111" s="518"/>
      <c r="I111" s="518"/>
      <c r="J111" s="518"/>
      <c r="K111" s="518"/>
      <c r="L111" s="518"/>
    </row>
    <row r="112" spans="2:12">
      <c r="B112" s="518"/>
      <c r="C112" s="518"/>
      <c r="D112" s="518"/>
      <c r="E112" s="518"/>
      <c r="F112" s="518"/>
      <c r="G112" s="518"/>
      <c r="H112" s="518"/>
      <c r="I112" s="518"/>
      <c r="J112" s="518"/>
      <c r="K112" s="518"/>
      <c r="L112" s="518"/>
    </row>
    <row r="113" spans="2:12">
      <c r="B113" s="518"/>
      <c r="C113" s="518"/>
      <c r="D113" s="518"/>
      <c r="E113" s="518"/>
      <c r="F113" s="518"/>
      <c r="G113" s="518"/>
      <c r="H113" s="518"/>
      <c r="I113" s="518"/>
      <c r="J113" s="518"/>
      <c r="K113" s="518"/>
      <c r="L113" s="518"/>
    </row>
    <row r="114" spans="2:12">
      <c r="B114" s="518"/>
      <c r="C114" s="518"/>
      <c r="D114" s="518"/>
      <c r="E114" s="518"/>
      <c r="F114" s="518"/>
      <c r="G114" s="518"/>
      <c r="H114" s="518"/>
      <c r="I114" s="518"/>
      <c r="J114" s="518"/>
      <c r="K114" s="518"/>
      <c r="L114" s="518"/>
    </row>
    <row r="115" spans="2:12">
      <c r="B115" s="518"/>
      <c r="C115" s="518"/>
      <c r="D115" s="518"/>
      <c r="E115" s="518"/>
      <c r="F115" s="518"/>
      <c r="G115" s="518"/>
      <c r="H115" s="518"/>
      <c r="I115" s="518"/>
      <c r="J115" s="518"/>
      <c r="K115" s="518"/>
      <c r="L115" s="518"/>
    </row>
    <row r="116" spans="2:12">
      <c r="B116" s="518"/>
      <c r="C116" s="518"/>
      <c r="D116" s="518"/>
      <c r="E116" s="518"/>
      <c r="F116" s="518"/>
      <c r="G116" s="518"/>
      <c r="H116" s="518"/>
      <c r="I116" s="518"/>
      <c r="J116" s="518"/>
      <c r="K116" s="518"/>
      <c r="L116" s="518"/>
    </row>
    <row r="117" spans="2:12">
      <c r="B117" s="518"/>
      <c r="C117" s="518"/>
      <c r="D117" s="518"/>
      <c r="E117" s="518"/>
      <c r="F117" s="518"/>
      <c r="G117" s="518"/>
      <c r="H117" s="518"/>
      <c r="I117" s="518"/>
      <c r="J117" s="518"/>
      <c r="K117" s="518"/>
      <c r="L117" s="518"/>
    </row>
    <row r="118" spans="2:12">
      <c r="B118" s="518"/>
      <c r="C118" s="518"/>
      <c r="D118" s="518"/>
      <c r="E118" s="518"/>
      <c r="F118" s="518"/>
      <c r="G118" s="518"/>
      <c r="H118" s="518"/>
      <c r="I118" s="518"/>
      <c r="J118" s="518"/>
      <c r="K118" s="518"/>
      <c r="L118" s="518"/>
    </row>
    <row r="119" spans="2:12">
      <c r="B119" s="518"/>
      <c r="C119" s="518"/>
      <c r="D119" s="518"/>
      <c r="E119" s="518"/>
      <c r="F119" s="518"/>
      <c r="G119" s="518"/>
      <c r="H119" s="518"/>
      <c r="I119" s="518"/>
      <c r="J119" s="518"/>
      <c r="K119" s="518"/>
      <c r="L119" s="518"/>
    </row>
    <row r="120" spans="2:12">
      <c r="B120" s="518"/>
      <c r="C120" s="518"/>
      <c r="D120" s="518"/>
      <c r="E120" s="518"/>
      <c r="F120" s="518"/>
      <c r="G120" s="518"/>
      <c r="H120" s="518"/>
      <c r="I120" s="518"/>
      <c r="J120" s="518"/>
      <c r="K120" s="518"/>
      <c r="L120" s="518"/>
    </row>
    <row r="121" spans="2:12">
      <c r="B121" s="518"/>
      <c r="C121" s="518"/>
      <c r="D121" s="518"/>
      <c r="E121" s="518"/>
      <c r="F121" s="518"/>
      <c r="G121" s="518"/>
      <c r="H121" s="518"/>
      <c r="I121" s="518"/>
      <c r="J121" s="518"/>
      <c r="K121" s="518"/>
      <c r="L121" s="518"/>
    </row>
    <row r="122" spans="2:12">
      <c r="B122" s="518"/>
      <c r="C122" s="518"/>
      <c r="D122" s="518"/>
      <c r="E122" s="518"/>
      <c r="F122" s="518"/>
      <c r="G122" s="518"/>
      <c r="H122" s="518"/>
      <c r="I122" s="518"/>
      <c r="J122" s="518"/>
      <c r="K122" s="518"/>
      <c r="L122" s="518"/>
    </row>
    <row r="123" spans="2:12">
      <c r="B123" s="518"/>
      <c r="C123" s="518"/>
      <c r="D123" s="518"/>
      <c r="E123" s="518"/>
      <c r="F123" s="518"/>
      <c r="G123" s="518"/>
      <c r="H123" s="518"/>
      <c r="I123" s="518"/>
      <c r="J123" s="518"/>
      <c r="K123" s="518"/>
      <c r="L123" s="518"/>
    </row>
    <row r="124" spans="2:12">
      <c r="B124" s="518"/>
      <c r="C124" s="518"/>
      <c r="D124" s="518"/>
      <c r="E124" s="518"/>
      <c r="F124" s="518"/>
      <c r="G124" s="518"/>
      <c r="H124" s="518"/>
      <c r="I124" s="518"/>
      <c r="J124" s="518"/>
      <c r="K124" s="518"/>
      <c r="L124" s="518"/>
    </row>
    <row r="125" spans="2:12">
      <c r="B125" s="518"/>
      <c r="C125" s="518"/>
      <c r="D125" s="518"/>
      <c r="E125" s="518"/>
      <c r="F125" s="518"/>
      <c r="G125" s="518"/>
      <c r="H125" s="518"/>
      <c r="I125" s="518"/>
      <c r="J125" s="518"/>
      <c r="K125" s="518"/>
      <c r="L125" s="518"/>
    </row>
    <row r="126" spans="2:12">
      <c r="B126" s="518"/>
      <c r="C126" s="518"/>
      <c r="D126" s="518"/>
      <c r="E126" s="518"/>
      <c r="F126" s="518"/>
      <c r="G126" s="518"/>
      <c r="H126" s="518"/>
      <c r="I126" s="518"/>
      <c r="J126" s="518"/>
      <c r="K126" s="518"/>
      <c r="L126" s="518"/>
    </row>
    <row r="127" spans="2:12">
      <c r="B127" s="518"/>
      <c r="C127" s="518"/>
      <c r="D127" s="518"/>
      <c r="E127" s="518"/>
      <c r="F127" s="518"/>
      <c r="G127" s="518"/>
      <c r="H127" s="518"/>
      <c r="I127" s="518"/>
      <c r="J127" s="518"/>
      <c r="K127" s="518"/>
      <c r="L127" s="518"/>
    </row>
    <row r="128" spans="2:12">
      <c r="B128" s="518"/>
      <c r="C128" s="518"/>
      <c r="D128" s="518"/>
      <c r="E128" s="518"/>
      <c r="F128" s="518"/>
      <c r="G128" s="518"/>
      <c r="H128" s="518"/>
      <c r="I128" s="518"/>
      <c r="J128" s="518"/>
      <c r="K128" s="518"/>
      <c r="L128" s="518"/>
    </row>
    <row r="129" spans="2:12">
      <c r="B129" s="518"/>
      <c r="C129" s="518"/>
      <c r="D129" s="518"/>
      <c r="E129" s="518"/>
      <c r="F129" s="518"/>
      <c r="G129" s="518"/>
      <c r="H129" s="518"/>
      <c r="I129" s="518"/>
      <c r="J129" s="518"/>
      <c r="K129" s="518"/>
      <c r="L129" s="518"/>
    </row>
    <row r="130" spans="2:12">
      <c r="B130" s="518"/>
      <c r="C130" s="518"/>
      <c r="D130" s="518"/>
      <c r="E130" s="518"/>
      <c r="F130" s="518"/>
      <c r="G130" s="518"/>
      <c r="H130" s="518"/>
      <c r="I130" s="518"/>
      <c r="J130" s="518"/>
      <c r="K130" s="518"/>
      <c r="L130" s="518"/>
    </row>
    <row r="131" spans="2:12">
      <c r="B131" s="518"/>
      <c r="C131" s="518"/>
      <c r="D131" s="518"/>
      <c r="E131" s="518"/>
      <c r="F131" s="518"/>
      <c r="G131" s="518"/>
      <c r="H131" s="518"/>
      <c r="I131" s="518"/>
      <c r="J131" s="518"/>
      <c r="K131" s="518"/>
      <c r="L131" s="518"/>
    </row>
    <row r="132" spans="2:12">
      <c r="B132" s="518"/>
      <c r="C132" s="518"/>
      <c r="D132" s="518"/>
      <c r="E132" s="518"/>
      <c r="F132" s="518"/>
      <c r="G132" s="518"/>
      <c r="H132" s="518"/>
      <c r="I132" s="518"/>
      <c r="J132" s="518"/>
      <c r="K132" s="518"/>
      <c r="L132" s="518"/>
    </row>
    <row r="133" spans="2:12">
      <c r="B133" s="518"/>
      <c r="C133" s="518"/>
      <c r="D133" s="518"/>
      <c r="E133" s="518"/>
      <c r="F133" s="518"/>
      <c r="G133" s="518"/>
      <c r="H133" s="518"/>
      <c r="I133" s="518"/>
      <c r="J133" s="518"/>
      <c r="K133" s="518"/>
      <c r="L133" s="518"/>
    </row>
    <row r="134" spans="2:12">
      <c r="B134" s="518"/>
      <c r="C134" s="518"/>
      <c r="D134" s="518"/>
      <c r="E134" s="518"/>
      <c r="F134" s="518"/>
      <c r="G134" s="518"/>
      <c r="H134" s="518"/>
      <c r="I134" s="518"/>
      <c r="J134" s="518"/>
      <c r="K134" s="518"/>
      <c r="L134" s="518"/>
    </row>
    <row r="135" spans="2:12">
      <c r="B135" s="518"/>
      <c r="C135" s="518"/>
      <c r="D135" s="518"/>
      <c r="E135" s="518"/>
      <c r="F135" s="518"/>
      <c r="G135" s="518"/>
      <c r="H135" s="518"/>
      <c r="I135" s="518"/>
      <c r="J135" s="518"/>
      <c r="K135" s="518"/>
      <c r="L135" s="518"/>
    </row>
    <row r="136" spans="2:12">
      <c r="B136" s="518"/>
      <c r="C136" s="518"/>
      <c r="D136" s="518"/>
      <c r="E136" s="518"/>
      <c r="F136" s="518"/>
      <c r="G136" s="518"/>
      <c r="H136" s="518"/>
      <c r="I136" s="518"/>
      <c r="J136" s="518"/>
      <c r="K136" s="518"/>
      <c r="L136" s="518"/>
    </row>
    <row r="137" spans="2:12">
      <c r="B137" s="518"/>
      <c r="C137" s="518"/>
      <c r="D137" s="518"/>
      <c r="E137" s="518"/>
      <c r="F137" s="518"/>
      <c r="G137" s="518"/>
      <c r="H137" s="518"/>
      <c r="I137" s="518"/>
      <c r="J137" s="518"/>
      <c r="K137" s="518"/>
      <c r="L137" s="518"/>
    </row>
    <row r="138" spans="2:12">
      <c r="B138" s="518"/>
      <c r="C138" s="518"/>
      <c r="D138" s="518"/>
      <c r="E138" s="518"/>
      <c r="F138" s="518"/>
      <c r="G138" s="518"/>
      <c r="H138" s="518"/>
      <c r="I138" s="518"/>
      <c r="J138" s="518"/>
      <c r="K138" s="518"/>
      <c r="L138" s="518"/>
    </row>
    <row r="139" spans="2:12">
      <c r="B139" s="518"/>
      <c r="C139" s="518"/>
      <c r="D139" s="518"/>
      <c r="E139" s="518"/>
      <c r="F139" s="518"/>
      <c r="G139" s="518"/>
      <c r="H139" s="518"/>
      <c r="I139" s="518"/>
      <c r="J139" s="518"/>
      <c r="K139" s="518"/>
      <c r="L139" s="518"/>
    </row>
    <row r="140" spans="2:12">
      <c r="B140" s="518"/>
      <c r="C140" s="518"/>
      <c r="D140" s="518"/>
      <c r="E140" s="518"/>
      <c r="F140" s="518"/>
      <c r="G140" s="518"/>
      <c r="H140" s="518"/>
      <c r="I140" s="518"/>
      <c r="J140" s="518"/>
      <c r="K140" s="518"/>
      <c r="L140" s="518"/>
    </row>
    <row r="141" spans="2:12">
      <c r="B141" s="518"/>
      <c r="C141" s="518"/>
      <c r="D141" s="518"/>
      <c r="E141" s="518"/>
      <c r="F141" s="518"/>
      <c r="G141" s="518"/>
      <c r="H141" s="518"/>
      <c r="I141" s="518"/>
      <c r="J141" s="518"/>
      <c r="K141" s="518"/>
      <c r="L141" s="518"/>
    </row>
    <row r="142" spans="2:12">
      <c r="B142" s="518"/>
      <c r="C142" s="518"/>
      <c r="D142" s="518"/>
      <c r="E142" s="518"/>
      <c r="F142" s="518"/>
      <c r="G142" s="518"/>
      <c r="H142" s="518"/>
      <c r="I142" s="518"/>
      <c r="J142" s="518"/>
      <c r="K142" s="518"/>
      <c r="L142" s="518"/>
    </row>
    <row r="143" spans="2:12">
      <c r="B143" s="518"/>
      <c r="C143" s="518"/>
      <c r="D143" s="518"/>
      <c r="E143" s="518"/>
      <c r="F143" s="518"/>
      <c r="G143" s="518"/>
      <c r="H143" s="518"/>
      <c r="I143" s="518"/>
      <c r="J143" s="518"/>
      <c r="K143" s="518"/>
      <c r="L143" s="518"/>
    </row>
    <row r="144" spans="2:12">
      <c r="B144" s="518"/>
      <c r="C144" s="518"/>
      <c r="D144" s="518"/>
      <c r="E144" s="518"/>
      <c r="F144" s="518"/>
      <c r="G144" s="518"/>
      <c r="H144" s="518"/>
      <c r="I144" s="518"/>
      <c r="J144" s="518"/>
      <c r="K144" s="518"/>
      <c r="L144" s="518"/>
    </row>
  </sheetData>
  <pageMargins left="0.7" right="0.196527777777778" top="3.9583333333333297E-2" bottom="3.9583333333333297E-2" header="0.511811023622047" footer="0.511811023622047"/>
  <pageSetup paperSize="9" orientation="landscape" horizontalDpi="300" verticalDpi="300"/>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00B050"/>
  </sheetPr>
  <dimension ref="A1:M68"/>
  <sheetViews>
    <sheetView zoomScale="90" zoomScaleNormal="90" workbookViewId="0">
      <selection activeCell="F8" sqref="F8"/>
    </sheetView>
  </sheetViews>
  <sheetFormatPr baseColWidth="10" defaultColWidth="11.42578125" defaultRowHeight="15"/>
  <cols>
    <col min="1" max="1" width="37.85546875" style="507" customWidth="1"/>
    <col min="2" max="2" width="11.28515625" style="507" customWidth="1"/>
    <col min="3" max="3" width="28.140625" style="507" customWidth="1"/>
    <col min="4" max="4" width="16.7109375" style="507" customWidth="1"/>
    <col min="5" max="5" width="16.85546875" style="507" customWidth="1"/>
    <col min="6" max="12" width="14.7109375" style="507" customWidth="1"/>
    <col min="13" max="16384" width="11.42578125" style="507"/>
  </cols>
  <sheetData>
    <row r="1" spans="1:13" s="20" customFormat="1" ht="75.400000000000006" customHeight="1"/>
    <row r="2" spans="1:13" ht="15.75">
      <c r="A2" s="512" t="s">
        <v>108</v>
      </c>
      <c r="B2" s="509"/>
      <c r="C2" s="509"/>
      <c r="D2" s="509"/>
    </row>
    <row r="3" spans="1:13">
      <c r="A3" s="509"/>
      <c r="B3" s="509"/>
      <c r="C3" s="509"/>
      <c r="D3" s="509"/>
    </row>
    <row r="4" spans="1:13" ht="36">
      <c r="A4" s="594" t="s">
        <v>2910</v>
      </c>
      <c r="B4" s="516"/>
      <c r="C4" s="516"/>
      <c r="D4" s="516" t="s">
        <v>2927</v>
      </c>
      <c r="E4" s="516" t="s">
        <v>2928</v>
      </c>
      <c r="F4" s="518"/>
    </row>
    <row r="5" spans="1:13" ht="15" customHeight="1">
      <c r="A5" s="897" t="s">
        <v>2929</v>
      </c>
      <c r="B5" s="897" t="s">
        <v>2930</v>
      </c>
      <c r="C5" s="519" t="s">
        <v>2931</v>
      </c>
      <c r="D5" s="531">
        <v>13039615</v>
      </c>
      <c r="E5" s="531"/>
      <c r="F5" s="518"/>
    </row>
    <row r="6" spans="1:13">
      <c r="A6" s="897"/>
      <c r="B6" s="897"/>
      <c r="C6" s="519" t="s">
        <v>2932</v>
      </c>
      <c r="D6" s="531">
        <v>3256774</v>
      </c>
      <c r="E6" s="531"/>
      <c r="F6" s="518"/>
      <c r="G6" s="518"/>
      <c r="H6" s="518"/>
      <c r="I6" s="518"/>
      <c r="J6" s="518"/>
      <c r="K6" s="518"/>
      <c r="L6" s="518"/>
      <c r="M6" s="518"/>
    </row>
    <row r="7" spans="1:13" ht="24">
      <c r="A7" s="897"/>
      <c r="B7" s="897"/>
      <c r="C7" s="519" t="s">
        <v>2933</v>
      </c>
      <c r="D7" s="531">
        <v>218605</v>
      </c>
      <c r="E7" s="531"/>
      <c r="F7" s="518"/>
      <c r="G7" s="518"/>
      <c r="H7" s="518"/>
      <c r="I7" s="518"/>
      <c r="J7" s="518"/>
      <c r="K7" s="518"/>
      <c r="L7" s="518"/>
      <c r="M7" s="518"/>
    </row>
    <row r="8" spans="1:13">
      <c r="A8" s="897"/>
      <c r="B8" s="897"/>
      <c r="C8" s="526" t="s">
        <v>452</v>
      </c>
      <c r="D8" s="536"/>
      <c r="E8" s="536">
        <v>16514994</v>
      </c>
      <c r="F8" s="518"/>
      <c r="G8" s="518"/>
      <c r="H8" s="518"/>
      <c r="I8" s="518"/>
      <c r="J8" s="518"/>
      <c r="K8" s="518"/>
      <c r="L8" s="518"/>
      <c r="M8" s="518"/>
    </row>
    <row r="9" spans="1:13" ht="15" customHeight="1">
      <c r="A9" s="897"/>
      <c r="B9" s="897" t="s">
        <v>2934</v>
      </c>
      <c r="C9" s="519" t="s">
        <v>2931</v>
      </c>
      <c r="D9" s="531">
        <v>4380656</v>
      </c>
      <c r="E9" s="531"/>
      <c r="F9" s="518"/>
      <c r="G9" s="518"/>
      <c r="H9" s="518"/>
      <c r="I9" s="518"/>
      <c r="J9" s="518"/>
      <c r="K9" s="518"/>
      <c r="L9" s="518"/>
      <c r="M9" s="518"/>
    </row>
    <row r="10" spans="1:13">
      <c r="A10" s="897"/>
      <c r="B10" s="897"/>
      <c r="C10" s="519" t="s">
        <v>2932</v>
      </c>
      <c r="D10" s="531">
        <v>1573509</v>
      </c>
      <c r="E10" s="531"/>
      <c r="F10" s="518"/>
      <c r="G10" s="518"/>
      <c r="H10" s="518"/>
      <c r="I10" s="518"/>
      <c r="J10" s="518"/>
      <c r="K10" s="518"/>
      <c r="L10" s="518"/>
      <c r="M10" s="518"/>
    </row>
    <row r="11" spans="1:13" ht="24">
      <c r="A11" s="897"/>
      <c r="B11" s="897"/>
      <c r="C11" s="519" t="s">
        <v>2933</v>
      </c>
      <c r="D11" s="531">
        <v>234009</v>
      </c>
      <c r="E11" s="531"/>
      <c r="F11" s="518"/>
      <c r="G11" s="518"/>
      <c r="H11" s="518"/>
      <c r="I11" s="518"/>
      <c r="J11" s="518"/>
      <c r="K11" s="518"/>
      <c r="L11" s="518"/>
      <c r="M11" s="518"/>
    </row>
    <row r="12" spans="1:13">
      <c r="A12" s="897"/>
      <c r="B12" s="897"/>
      <c r="C12" s="526" t="s">
        <v>452</v>
      </c>
      <c r="D12" s="536"/>
      <c r="E12" s="536">
        <v>6188174</v>
      </c>
      <c r="F12" s="518"/>
      <c r="G12" s="518"/>
      <c r="H12" s="518"/>
      <c r="I12" s="518"/>
      <c r="J12" s="518"/>
      <c r="K12" s="518"/>
      <c r="L12" s="518"/>
      <c r="M12" s="518"/>
    </row>
    <row r="13" spans="1:13">
      <c r="A13" s="897"/>
      <c r="B13" s="526" t="s">
        <v>452</v>
      </c>
      <c r="C13" s="526"/>
      <c r="D13" s="536"/>
      <c r="E13" s="536">
        <v>22703168</v>
      </c>
      <c r="F13" s="518"/>
      <c r="G13" s="518"/>
      <c r="H13" s="518"/>
      <c r="I13" s="518"/>
      <c r="J13" s="518"/>
      <c r="K13" s="518"/>
      <c r="L13" s="518"/>
      <c r="M13" s="518"/>
    </row>
    <row r="14" spans="1:13" ht="15" customHeight="1">
      <c r="A14" s="897" t="s">
        <v>2935</v>
      </c>
      <c r="B14" s="625"/>
      <c r="C14" s="625"/>
      <c r="D14" s="531">
        <v>4935654</v>
      </c>
      <c r="E14" s="531"/>
      <c r="F14" s="518"/>
      <c r="G14" s="518"/>
      <c r="H14" s="518"/>
      <c r="I14" s="518"/>
      <c r="J14" s="518"/>
      <c r="K14" s="518"/>
      <c r="L14" s="518"/>
      <c r="M14" s="518"/>
    </row>
    <row r="15" spans="1:13">
      <c r="A15" s="897"/>
      <c r="B15" s="526" t="s">
        <v>452</v>
      </c>
      <c r="C15" s="526"/>
      <c r="D15" s="536"/>
      <c r="E15" s="536">
        <v>4935654</v>
      </c>
      <c r="F15" s="518"/>
      <c r="G15" s="518"/>
      <c r="H15" s="518"/>
      <c r="I15" s="518"/>
      <c r="J15" s="518"/>
      <c r="K15" s="518"/>
      <c r="L15" s="518"/>
      <c r="M15" s="518"/>
    </row>
    <row r="16" spans="1:13" ht="15" customHeight="1">
      <c r="A16" s="897" t="s">
        <v>2936</v>
      </c>
      <c r="B16" s="625"/>
      <c r="C16" s="625"/>
      <c r="D16" s="531">
        <v>2803246</v>
      </c>
      <c r="E16" s="531"/>
      <c r="F16" s="518"/>
      <c r="G16" s="518"/>
      <c r="H16" s="518"/>
      <c r="I16" s="518"/>
      <c r="J16" s="518"/>
      <c r="K16" s="518"/>
      <c r="L16" s="518"/>
      <c r="M16" s="518"/>
    </row>
    <row r="17" spans="1:13">
      <c r="A17" s="897"/>
      <c r="B17" s="526" t="s">
        <v>452</v>
      </c>
      <c r="C17" s="526"/>
      <c r="D17" s="536"/>
      <c r="E17" s="536">
        <v>2803246</v>
      </c>
      <c r="F17" s="518"/>
      <c r="G17" s="518"/>
      <c r="H17" s="518"/>
      <c r="I17" s="518"/>
      <c r="J17" s="518"/>
      <c r="K17" s="518"/>
      <c r="L17" s="518"/>
      <c r="M17" s="518"/>
    </row>
    <row r="18" spans="1:13" ht="15" customHeight="1">
      <c r="A18" s="897" t="s">
        <v>2937</v>
      </c>
      <c r="B18" s="625"/>
      <c r="C18" s="625"/>
      <c r="D18" s="531">
        <v>0</v>
      </c>
      <c r="E18" s="531"/>
      <c r="F18" s="518"/>
      <c r="G18" s="518"/>
      <c r="H18" s="518"/>
      <c r="I18" s="518"/>
      <c r="J18" s="518"/>
      <c r="K18" s="518"/>
      <c r="L18" s="518"/>
      <c r="M18" s="518"/>
    </row>
    <row r="19" spans="1:13">
      <c r="A19" s="897"/>
      <c r="B19" s="526" t="s">
        <v>452</v>
      </c>
      <c r="C19" s="526"/>
      <c r="D19" s="536"/>
      <c r="E19" s="536">
        <v>0</v>
      </c>
      <c r="F19" s="518"/>
      <c r="G19" s="518"/>
      <c r="H19" s="518"/>
      <c r="I19" s="518"/>
      <c r="J19" s="518"/>
      <c r="K19" s="518"/>
      <c r="L19" s="518"/>
      <c r="M19" s="518"/>
    </row>
    <row r="20" spans="1:13" ht="15" customHeight="1">
      <c r="A20" s="897" t="s">
        <v>2938</v>
      </c>
      <c r="B20" s="625"/>
      <c r="C20" s="625"/>
      <c r="D20" s="531">
        <v>446664</v>
      </c>
      <c r="E20" s="531"/>
      <c r="F20" s="518"/>
      <c r="G20" s="518"/>
      <c r="H20" s="518"/>
      <c r="I20" s="518"/>
      <c r="J20" s="518"/>
      <c r="K20" s="518"/>
      <c r="L20" s="518"/>
      <c r="M20" s="518"/>
    </row>
    <row r="21" spans="1:13">
      <c r="A21" s="897"/>
      <c r="B21" s="526" t="s">
        <v>452</v>
      </c>
      <c r="C21" s="526"/>
      <c r="D21" s="536"/>
      <c r="E21" s="536">
        <v>446664</v>
      </c>
      <c r="F21" s="518"/>
      <c r="G21" s="518"/>
      <c r="H21" s="518"/>
      <c r="I21" s="518"/>
      <c r="J21" s="518"/>
      <c r="K21" s="518"/>
      <c r="L21" s="518"/>
      <c r="M21" s="518"/>
    </row>
    <row r="22" spans="1:13" ht="15" customHeight="1">
      <c r="A22" s="897" t="s">
        <v>2939</v>
      </c>
      <c r="B22" s="625"/>
      <c r="C22" s="625"/>
      <c r="D22" s="531">
        <v>221338</v>
      </c>
      <c r="E22" s="531"/>
      <c r="F22" s="518"/>
      <c r="G22" s="518"/>
      <c r="H22" s="518"/>
      <c r="I22" s="518"/>
      <c r="J22" s="518"/>
      <c r="K22" s="518"/>
      <c r="L22" s="518"/>
      <c r="M22" s="518"/>
    </row>
    <row r="23" spans="1:13" ht="26.25" customHeight="1">
      <c r="A23" s="897"/>
      <c r="B23" s="526" t="s">
        <v>452</v>
      </c>
      <c r="C23" s="526"/>
      <c r="D23" s="536"/>
      <c r="E23" s="536">
        <v>221338</v>
      </c>
      <c r="F23" s="518"/>
      <c r="G23" s="518"/>
      <c r="H23" s="518"/>
      <c r="I23" s="518"/>
      <c r="J23" s="518"/>
      <c r="K23" s="518"/>
      <c r="L23" s="518"/>
      <c r="M23" s="518"/>
    </row>
    <row r="24" spans="1:13">
      <c r="A24" s="526" t="s">
        <v>452</v>
      </c>
      <c r="B24" s="526"/>
      <c r="C24" s="526"/>
      <c r="D24" s="536"/>
      <c r="E24" s="536">
        <v>31110070</v>
      </c>
      <c r="F24" s="518"/>
      <c r="G24" s="518"/>
      <c r="H24" s="518"/>
      <c r="I24" s="518"/>
      <c r="J24" s="518"/>
      <c r="K24" s="518"/>
      <c r="L24" s="518"/>
      <c r="M24" s="518"/>
    </row>
    <row r="25" spans="1:13">
      <c r="A25" s="518"/>
      <c r="B25" s="518"/>
      <c r="C25" s="518"/>
      <c r="D25" s="518"/>
      <c r="E25" s="518"/>
      <c r="F25" s="518"/>
      <c r="G25" s="518"/>
      <c r="H25" s="518"/>
      <c r="I25" s="518"/>
      <c r="J25" s="518"/>
      <c r="K25" s="518"/>
      <c r="L25" s="518"/>
      <c r="M25" s="518"/>
    </row>
    <row r="26" spans="1:13">
      <c r="A26" s="518"/>
      <c r="B26" s="518"/>
      <c r="C26" s="518"/>
      <c r="D26" s="518"/>
      <c r="E26" s="518"/>
      <c r="F26" s="518"/>
      <c r="G26" s="518"/>
      <c r="H26" s="518"/>
      <c r="I26" s="518"/>
      <c r="J26" s="518"/>
      <c r="K26" s="518"/>
      <c r="L26" s="518"/>
      <c r="M26" s="518"/>
    </row>
    <row r="27" spans="1:13">
      <c r="A27" s="518"/>
      <c r="B27" s="518"/>
      <c r="C27" s="518"/>
      <c r="D27" s="518"/>
      <c r="E27" s="518"/>
      <c r="F27" s="518"/>
      <c r="G27" s="518"/>
      <c r="H27" s="518"/>
      <c r="I27" s="518"/>
      <c r="J27" s="518"/>
      <c r="K27" s="518"/>
      <c r="L27" s="518"/>
      <c r="M27" s="518"/>
    </row>
    <row r="28" spans="1:13">
      <c r="A28" s="518"/>
      <c r="B28" s="518"/>
      <c r="C28" s="518"/>
      <c r="D28" s="518"/>
      <c r="E28" s="518"/>
      <c r="F28" s="517"/>
      <c r="G28" s="518"/>
      <c r="H28" s="518"/>
      <c r="I28" s="518"/>
      <c r="J28" s="518"/>
      <c r="K28" s="518"/>
      <c r="L28" s="518"/>
      <c r="M28" s="518"/>
    </row>
    <row r="29" spans="1:13">
      <c r="A29" s="627"/>
      <c r="B29" s="518"/>
      <c r="C29" s="518"/>
      <c r="D29" s="518"/>
      <c r="E29" s="518"/>
      <c r="F29" s="518"/>
      <c r="G29" s="518"/>
      <c r="H29" s="518"/>
      <c r="I29" s="518"/>
      <c r="J29" s="518"/>
      <c r="K29" s="518"/>
      <c r="L29" s="518"/>
      <c r="M29" s="518"/>
    </row>
    <row r="30" spans="1:13">
      <c r="A30" s="518"/>
      <c r="B30" s="518"/>
      <c r="C30" s="518"/>
      <c r="D30" s="518"/>
      <c r="E30" s="518"/>
      <c r="F30" s="518"/>
      <c r="G30" s="518"/>
      <c r="H30" s="518"/>
      <c r="I30" s="518"/>
      <c r="J30" s="518"/>
      <c r="K30" s="518"/>
      <c r="L30" s="518"/>
      <c r="M30" s="518"/>
    </row>
    <row r="31" spans="1:13">
      <c r="A31" s="518"/>
      <c r="B31" s="518"/>
      <c r="C31" s="518"/>
      <c r="D31" s="518"/>
      <c r="E31" s="518"/>
      <c r="F31" s="518"/>
      <c r="G31" s="518"/>
      <c r="H31" s="518"/>
      <c r="I31" s="518"/>
      <c r="J31" s="518"/>
      <c r="K31" s="518"/>
      <c r="L31" s="518"/>
      <c r="M31" s="518"/>
    </row>
    <row r="32" spans="1:13">
      <c r="A32" s="518"/>
      <c r="B32" s="518"/>
      <c r="C32" s="518"/>
      <c r="D32" s="518"/>
      <c r="E32" s="518"/>
      <c r="F32" s="518"/>
      <c r="G32" s="518"/>
      <c r="H32" s="518"/>
      <c r="I32" s="518"/>
      <c r="J32" s="518"/>
      <c r="K32" s="518"/>
      <c r="L32" s="518"/>
      <c r="M32" s="518"/>
    </row>
    <row r="33" spans="1:13">
      <c r="A33" s="518"/>
      <c r="B33" s="518"/>
      <c r="C33" s="518"/>
      <c r="D33" s="518"/>
      <c r="E33" s="518"/>
      <c r="F33" s="518"/>
      <c r="G33" s="518"/>
      <c r="H33" s="518"/>
      <c r="I33" s="518"/>
      <c r="J33" s="518"/>
      <c r="K33" s="518"/>
      <c r="L33" s="518"/>
      <c r="M33" s="518"/>
    </row>
    <row r="34" spans="1:13">
      <c r="A34" s="518"/>
      <c r="B34" s="518"/>
      <c r="C34" s="518"/>
      <c r="D34" s="518"/>
      <c r="E34" s="518"/>
      <c r="F34" s="518"/>
      <c r="G34" s="518"/>
      <c r="H34" s="518"/>
      <c r="I34" s="518"/>
      <c r="J34" s="518"/>
      <c r="K34" s="518"/>
      <c r="L34" s="518"/>
      <c r="M34" s="518"/>
    </row>
    <row r="35" spans="1:13">
      <c r="A35" s="518"/>
      <c r="B35" s="518"/>
      <c r="C35" s="518"/>
      <c r="D35" s="518"/>
      <c r="E35" s="518"/>
      <c r="F35" s="518"/>
      <c r="G35" s="518"/>
      <c r="H35" s="518"/>
      <c r="I35" s="518"/>
      <c r="J35" s="518"/>
      <c r="K35" s="518"/>
      <c r="L35" s="518"/>
      <c r="M35" s="518"/>
    </row>
    <row r="36" spans="1:13">
      <c r="A36" s="518"/>
      <c r="B36" s="518"/>
      <c r="C36" s="518"/>
      <c r="D36" s="518"/>
      <c r="E36" s="518"/>
      <c r="F36" s="518"/>
      <c r="G36" s="518"/>
      <c r="H36" s="518"/>
      <c r="I36" s="518"/>
      <c r="J36" s="518"/>
      <c r="K36" s="518"/>
      <c r="L36" s="518"/>
      <c r="M36" s="518"/>
    </row>
    <row r="37" spans="1:13">
      <c r="A37" s="518"/>
      <c r="B37" s="518"/>
      <c r="C37" s="518"/>
      <c r="D37" s="518"/>
      <c r="E37" s="518"/>
      <c r="F37" s="518"/>
      <c r="G37" s="518"/>
      <c r="H37" s="518"/>
      <c r="I37" s="518"/>
      <c r="J37" s="518"/>
      <c r="K37" s="518"/>
      <c r="L37" s="518"/>
      <c r="M37" s="518"/>
    </row>
    <row r="38" spans="1:13">
      <c r="A38" s="518"/>
      <c r="B38" s="518"/>
      <c r="C38" s="518"/>
      <c r="D38" s="518"/>
      <c r="E38" s="518"/>
      <c r="F38" s="518"/>
      <c r="G38" s="518"/>
      <c r="H38" s="518"/>
      <c r="I38" s="518"/>
      <c r="J38" s="518"/>
      <c r="K38" s="518"/>
      <c r="L38" s="518"/>
      <c r="M38" s="518"/>
    </row>
    <row r="39" spans="1:13">
      <c r="A39" s="518"/>
      <c r="B39" s="518"/>
      <c r="C39" s="518"/>
      <c r="D39" s="518"/>
      <c r="E39" s="518"/>
      <c r="F39" s="518"/>
      <c r="G39" s="518"/>
      <c r="H39" s="518"/>
      <c r="I39" s="518"/>
      <c r="J39" s="518"/>
      <c r="K39" s="518"/>
      <c r="L39" s="518"/>
      <c r="M39" s="518"/>
    </row>
    <row r="40" spans="1:13">
      <c r="A40" s="518"/>
      <c r="B40" s="518"/>
      <c r="C40" s="518"/>
      <c r="D40" s="518"/>
      <c r="E40" s="518"/>
      <c r="F40" s="518"/>
      <c r="G40" s="518"/>
      <c r="H40" s="518"/>
      <c r="I40" s="518"/>
      <c r="J40" s="518"/>
      <c r="K40" s="518"/>
      <c r="L40" s="518"/>
      <c r="M40" s="518"/>
    </row>
    <row r="41" spans="1:13">
      <c r="A41" s="518"/>
      <c r="B41" s="518"/>
      <c r="C41" s="518"/>
      <c r="D41" s="518"/>
      <c r="E41" s="518"/>
      <c r="F41" s="518"/>
      <c r="G41" s="518"/>
      <c r="H41" s="518"/>
      <c r="I41" s="518"/>
      <c r="J41" s="518"/>
      <c r="K41" s="518"/>
      <c r="L41" s="518"/>
      <c r="M41" s="518"/>
    </row>
    <row r="42" spans="1:13">
      <c r="A42" s="518"/>
      <c r="B42" s="518"/>
      <c r="C42" s="518"/>
      <c r="D42" s="518"/>
      <c r="E42" s="518"/>
      <c r="F42" s="518"/>
      <c r="G42" s="518"/>
      <c r="H42" s="518"/>
      <c r="I42" s="518"/>
      <c r="J42" s="518"/>
      <c r="K42" s="518"/>
      <c r="L42" s="518"/>
      <c r="M42" s="518"/>
    </row>
    <row r="43" spans="1:13">
      <c r="B43" s="518"/>
      <c r="C43" s="518"/>
      <c r="D43" s="518"/>
      <c r="E43" s="518"/>
      <c r="F43" s="518"/>
      <c r="G43" s="518"/>
      <c r="H43" s="518"/>
      <c r="I43" s="518"/>
      <c r="J43" s="518"/>
      <c r="K43" s="518"/>
      <c r="L43" s="518"/>
      <c r="M43" s="518"/>
    </row>
    <row r="44" spans="1:13">
      <c r="B44" s="518"/>
      <c r="C44" s="518"/>
      <c r="D44" s="518"/>
      <c r="E44" s="518"/>
      <c r="F44" s="518"/>
      <c r="G44" s="518"/>
      <c r="H44" s="518"/>
      <c r="I44" s="518"/>
      <c r="J44" s="518"/>
      <c r="K44" s="518"/>
      <c r="L44" s="518"/>
      <c r="M44" s="518"/>
    </row>
    <row r="45" spans="1:13">
      <c r="B45" s="518"/>
      <c r="C45" s="518"/>
      <c r="D45" s="518"/>
      <c r="E45" s="518"/>
      <c r="F45" s="518"/>
      <c r="G45" s="518"/>
      <c r="H45" s="518"/>
      <c r="I45" s="518"/>
      <c r="J45" s="518"/>
      <c r="K45" s="518"/>
      <c r="L45" s="518"/>
      <c r="M45" s="518"/>
    </row>
    <row r="46" spans="1:13">
      <c r="B46" s="518"/>
      <c r="C46" s="518"/>
      <c r="D46" s="518"/>
      <c r="E46" s="518"/>
      <c r="F46" s="518"/>
      <c r="G46" s="518"/>
      <c r="H46" s="518"/>
      <c r="I46" s="518"/>
      <c r="J46" s="518"/>
      <c r="K46" s="518"/>
      <c r="L46" s="518"/>
      <c r="M46" s="518"/>
    </row>
    <row r="47" spans="1:13">
      <c r="B47" s="518"/>
      <c r="C47" s="518"/>
      <c r="D47" s="518"/>
      <c r="E47" s="518"/>
      <c r="F47" s="518"/>
      <c r="G47" s="518"/>
      <c r="H47" s="518"/>
      <c r="I47" s="518"/>
      <c r="J47" s="518"/>
      <c r="K47" s="518"/>
      <c r="L47" s="518"/>
      <c r="M47" s="518"/>
    </row>
    <row r="48" spans="1:13">
      <c r="B48" s="518"/>
      <c r="C48" s="518"/>
      <c r="D48" s="518"/>
      <c r="E48" s="518"/>
      <c r="F48" s="518"/>
      <c r="G48" s="518"/>
      <c r="H48" s="518"/>
      <c r="I48" s="518"/>
      <c r="J48" s="518"/>
      <c r="K48" s="518"/>
      <c r="L48" s="518"/>
      <c r="M48" s="518"/>
    </row>
    <row r="49" spans="2:13">
      <c r="B49" s="518"/>
      <c r="C49" s="518"/>
      <c r="D49" s="518"/>
      <c r="E49" s="518"/>
      <c r="F49" s="518"/>
      <c r="G49" s="518"/>
      <c r="H49" s="518"/>
      <c r="I49" s="518"/>
      <c r="J49" s="518"/>
      <c r="K49" s="518"/>
      <c r="L49" s="518"/>
      <c r="M49" s="518"/>
    </row>
    <row r="50" spans="2:13">
      <c r="B50" s="518"/>
      <c r="C50" s="518"/>
      <c r="D50" s="518"/>
      <c r="E50" s="518"/>
      <c r="F50" s="518"/>
      <c r="G50" s="518"/>
      <c r="H50" s="518"/>
      <c r="I50" s="518"/>
      <c r="J50" s="518"/>
      <c r="K50" s="518"/>
      <c r="L50" s="518"/>
      <c r="M50" s="518"/>
    </row>
    <row r="51" spans="2:13">
      <c r="B51" s="518"/>
      <c r="C51" s="518"/>
      <c r="D51" s="518"/>
      <c r="E51" s="518"/>
      <c r="F51" s="518"/>
      <c r="G51" s="518"/>
      <c r="H51" s="518"/>
      <c r="I51" s="518"/>
      <c r="J51" s="518"/>
      <c r="K51" s="518"/>
      <c r="L51" s="518"/>
      <c r="M51" s="518"/>
    </row>
    <row r="52" spans="2:13">
      <c r="B52" s="518"/>
      <c r="C52" s="518"/>
      <c r="D52" s="518"/>
      <c r="E52" s="518"/>
      <c r="F52" s="518"/>
      <c r="G52" s="518"/>
      <c r="H52" s="518"/>
      <c r="I52" s="518"/>
      <c r="J52" s="518"/>
      <c r="K52" s="518"/>
      <c r="L52" s="518"/>
      <c r="M52" s="518"/>
    </row>
    <row r="53" spans="2:13">
      <c r="B53" s="518"/>
      <c r="C53" s="518"/>
      <c r="D53" s="518"/>
      <c r="E53" s="518"/>
      <c r="F53" s="518"/>
      <c r="G53" s="518"/>
      <c r="H53" s="518"/>
      <c r="I53" s="518"/>
      <c r="J53" s="518"/>
      <c r="K53" s="518"/>
      <c r="L53" s="518"/>
      <c r="M53" s="518"/>
    </row>
    <row r="54" spans="2:13">
      <c r="B54" s="518"/>
      <c r="C54" s="518"/>
      <c r="D54" s="518"/>
      <c r="E54" s="518"/>
      <c r="F54" s="518"/>
      <c r="G54" s="518"/>
      <c r="H54" s="518"/>
      <c r="I54" s="518"/>
      <c r="J54" s="518"/>
      <c r="K54" s="518"/>
      <c r="L54" s="518"/>
      <c r="M54" s="518"/>
    </row>
    <row r="55" spans="2:13">
      <c r="B55" s="518"/>
      <c r="C55" s="518"/>
      <c r="D55" s="518"/>
      <c r="E55" s="518"/>
      <c r="F55" s="518"/>
      <c r="G55" s="518"/>
      <c r="H55" s="518"/>
      <c r="I55" s="518"/>
      <c r="J55" s="518"/>
      <c r="K55" s="518"/>
      <c r="L55" s="518"/>
      <c r="M55" s="518"/>
    </row>
    <row r="56" spans="2:13">
      <c r="B56" s="518"/>
      <c r="C56" s="518"/>
      <c r="D56" s="518"/>
      <c r="E56" s="518"/>
      <c r="F56" s="518"/>
      <c r="G56" s="518"/>
      <c r="H56" s="518"/>
      <c r="I56" s="518"/>
      <c r="J56" s="518"/>
      <c r="K56" s="518"/>
      <c r="L56" s="518"/>
      <c r="M56" s="518"/>
    </row>
    <row r="57" spans="2:13">
      <c r="B57" s="518"/>
      <c r="C57" s="518"/>
      <c r="D57" s="518"/>
      <c r="E57" s="518"/>
      <c r="F57" s="518"/>
      <c r="G57" s="518"/>
      <c r="H57" s="518"/>
      <c r="I57" s="518"/>
      <c r="J57" s="518"/>
      <c r="K57" s="518"/>
      <c r="L57" s="518"/>
      <c r="M57" s="518"/>
    </row>
    <row r="58" spans="2:13">
      <c r="B58" s="518"/>
      <c r="C58" s="518"/>
      <c r="D58" s="518"/>
      <c r="E58" s="518"/>
      <c r="F58" s="518"/>
      <c r="G58" s="518"/>
      <c r="H58" s="518"/>
      <c r="I58" s="518"/>
      <c r="J58" s="518"/>
      <c r="K58" s="518"/>
      <c r="L58" s="518"/>
      <c r="M58" s="518"/>
    </row>
    <row r="59" spans="2:13">
      <c r="B59" s="518"/>
      <c r="C59" s="518"/>
      <c r="D59" s="518"/>
      <c r="E59" s="518"/>
      <c r="F59" s="518"/>
      <c r="G59" s="518"/>
      <c r="H59" s="518"/>
      <c r="I59" s="518"/>
      <c r="J59" s="518"/>
      <c r="K59" s="518"/>
      <c r="L59" s="518"/>
      <c r="M59" s="518"/>
    </row>
    <row r="60" spans="2:13">
      <c r="B60" s="518"/>
      <c r="C60" s="518"/>
      <c r="D60" s="518"/>
      <c r="E60" s="518"/>
      <c r="F60" s="518"/>
      <c r="G60" s="518"/>
      <c r="H60" s="518"/>
      <c r="I60" s="518"/>
      <c r="J60" s="518"/>
      <c r="K60" s="518"/>
      <c r="L60" s="518"/>
      <c r="M60" s="518"/>
    </row>
    <row r="61" spans="2:13">
      <c r="B61" s="518"/>
      <c r="C61" s="518"/>
      <c r="D61" s="518"/>
      <c r="E61" s="518"/>
      <c r="F61" s="518"/>
      <c r="G61" s="518"/>
      <c r="H61" s="518"/>
      <c r="I61" s="518"/>
      <c r="J61" s="518"/>
      <c r="K61" s="518"/>
      <c r="L61" s="518"/>
      <c r="M61" s="518"/>
    </row>
    <row r="62" spans="2:13">
      <c r="B62" s="518"/>
      <c r="C62" s="518"/>
      <c r="D62" s="518"/>
      <c r="E62" s="518"/>
      <c r="F62" s="518"/>
      <c r="G62" s="518"/>
      <c r="H62" s="518"/>
      <c r="I62" s="518"/>
      <c r="J62" s="518"/>
      <c r="K62" s="518"/>
      <c r="L62" s="518"/>
      <c r="M62" s="518"/>
    </row>
    <row r="63" spans="2:13">
      <c r="B63" s="518"/>
      <c r="C63" s="518"/>
      <c r="D63" s="518"/>
      <c r="E63" s="518"/>
      <c r="F63" s="518"/>
      <c r="G63" s="518"/>
      <c r="H63" s="518"/>
      <c r="I63" s="518"/>
      <c r="J63" s="518"/>
      <c r="K63" s="518"/>
      <c r="L63" s="518"/>
      <c r="M63" s="518"/>
    </row>
    <row r="64" spans="2:13">
      <c r="B64" s="518"/>
      <c r="C64" s="518"/>
      <c r="D64" s="518"/>
      <c r="E64" s="518"/>
      <c r="F64" s="518"/>
      <c r="G64" s="518"/>
      <c r="H64" s="518"/>
      <c r="I64" s="518"/>
      <c r="J64" s="518"/>
      <c r="K64" s="518"/>
      <c r="L64" s="518"/>
      <c r="M64" s="518"/>
    </row>
    <row r="65" spans="2:13">
      <c r="B65" s="518"/>
      <c r="C65" s="518"/>
      <c r="D65" s="518"/>
      <c r="E65" s="518"/>
      <c r="F65" s="518"/>
      <c r="G65" s="518"/>
      <c r="H65" s="518"/>
      <c r="I65" s="518"/>
      <c r="J65" s="518"/>
      <c r="K65" s="518"/>
      <c r="L65" s="518"/>
      <c r="M65" s="518"/>
    </row>
    <row r="66" spans="2:13">
      <c r="B66" s="518"/>
      <c r="C66" s="518"/>
      <c r="D66" s="518"/>
      <c r="E66" s="518"/>
      <c r="F66" s="518"/>
      <c r="G66" s="518"/>
      <c r="H66" s="518"/>
      <c r="I66" s="518"/>
      <c r="J66" s="518"/>
      <c r="K66" s="518"/>
      <c r="L66" s="518"/>
      <c r="M66" s="518"/>
    </row>
    <row r="67" spans="2:13">
      <c r="B67" s="518"/>
      <c r="C67" s="518"/>
      <c r="D67" s="518"/>
      <c r="E67" s="518"/>
      <c r="F67" s="518"/>
      <c r="G67" s="518"/>
      <c r="H67" s="518"/>
      <c r="I67" s="518"/>
      <c r="J67" s="518"/>
      <c r="K67" s="518"/>
      <c r="L67" s="518"/>
      <c r="M67" s="518"/>
    </row>
    <row r="68" spans="2:13">
      <c r="B68" s="518"/>
      <c r="C68" s="518"/>
      <c r="D68" s="518"/>
      <c r="E68" s="518"/>
      <c r="F68" s="518"/>
      <c r="G68" s="518"/>
      <c r="H68" s="518"/>
      <c r="I68" s="518"/>
      <c r="J68" s="518"/>
      <c r="K68" s="518"/>
      <c r="L68" s="518"/>
      <c r="M68" s="518"/>
    </row>
  </sheetData>
  <mergeCells count="8">
    <mergeCell ref="A18:A19"/>
    <mergeCell ref="A20:A21"/>
    <mergeCell ref="A22:A23"/>
    <mergeCell ref="A5:A13"/>
    <mergeCell ref="B5:B8"/>
    <mergeCell ref="B9:B12"/>
    <mergeCell ref="A14:A15"/>
    <mergeCell ref="A16:A17"/>
  </mergeCells>
  <pageMargins left="0.7" right="0.196527777777778" top="3.9583333333333297E-2" bottom="3.9583333333333297E-2" header="0.511811023622047" footer="0.511811023622047"/>
  <pageSetup paperSize="9" orientation="landscape" horizontalDpi="300" verticalDpi="300"/>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00B050"/>
  </sheetPr>
  <dimension ref="A1:K137"/>
  <sheetViews>
    <sheetView zoomScale="90" zoomScaleNormal="90" workbookViewId="0">
      <selection activeCell="B1" sqref="B1"/>
    </sheetView>
  </sheetViews>
  <sheetFormatPr baseColWidth="10" defaultColWidth="11.42578125" defaultRowHeight="15"/>
  <cols>
    <col min="1" max="1" width="52.7109375" style="507" customWidth="1"/>
    <col min="2" max="2" width="17.7109375" style="507" customWidth="1"/>
    <col min="3" max="3" width="20" style="507" customWidth="1"/>
    <col min="4" max="10" width="17.7109375" style="507" customWidth="1"/>
    <col min="11" max="16384" width="11.42578125" style="507"/>
  </cols>
  <sheetData>
    <row r="1" spans="1:11" s="20" customFormat="1" ht="77.099999999999994" customHeight="1"/>
    <row r="2" spans="1:11" ht="18.75">
      <c r="A2" s="511" t="s">
        <v>109</v>
      </c>
      <c r="B2" s="509"/>
      <c r="C2" s="509"/>
      <c r="D2" s="509"/>
      <c r="E2" s="509"/>
    </row>
    <row r="3" spans="1:11">
      <c r="A3" s="509"/>
      <c r="B3" s="509"/>
      <c r="C3" s="509"/>
      <c r="D3" s="509"/>
      <c r="E3" s="509"/>
    </row>
    <row r="4" spans="1:11" ht="36">
      <c r="A4" s="516" t="s">
        <v>2940</v>
      </c>
      <c r="B4" s="516" t="s">
        <v>2941</v>
      </c>
      <c r="C4" s="516" t="s">
        <v>2942</v>
      </c>
      <c r="D4" s="516" t="s">
        <v>520</v>
      </c>
      <c r="E4" s="518"/>
      <c r="F4" s="518"/>
      <c r="G4" s="518"/>
    </row>
    <row r="5" spans="1:11">
      <c r="A5" s="519" t="s">
        <v>2943</v>
      </c>
      <c r="B5" s="531">
        <v>125742</v>
      </c>
      <c r="C5" s="531">
        <v>229571</v>
      </c>
      <c r="D5" s="622">
        <v>355314</v>
      </c>
      <c r="E5" s="518"/>
      <c r="F5" s="518"/>
      <c r="G5" s="518"/>
    </row>
    <row r="6" spans="1:11">
      <c r="A6" s="519" t="s">
        <v>2944</v>
      </c>
      <c r="B6" s="531">
        <v>2866254</v>
      </c>
      <c r="C6" s="531">
        <v>3840477</v>
      </c>
      <c r="D6" s="622">
        <v>6706731</v>
      </c>
      <c r="E6" s="518"/>
      <c r="F6" s="518"/>
      <c r="G6" s="518"/>
      <c r="H6" s="518"/>
      <c r="I6" s="518"/>
      <c r="J6" s="518"/>
      <c r="K6" s="518"/>
    </row>
    <row r="7" spans="1:11">
      <c r="A7" s="519" t="s">
        <v>2945</v>
      </c>
      <c r="B7" s="531">
        <v>7496480</v>
      </c>
      <c r="C7" s="531">
        <v>13498863</v>
      </c>
      <c r="D7" s="622">
        <v>20995343</v>
      </c>
      <c r="E7" s="518"/>
      <c r="F7" s="518"/>
      <c r="G7" s="518"/>
      <c r="H7" s="518"/>
      <c r="I7" s="518"/>
      <c r="J7" s="518"/>
      <c r="K7" s="518"/>
    </row>
    <row r="8" spans="1:11">
      <c r="A8" s="519" t="s">
        <v>2946</v>
      </c>
      <c r="B8" s="531">
        <v>0</v>
      </c>
      <c r="C8" s="531">
        <v>0</v>
      </c>
      <c r="D8" s="622">
        <v>0</v>
      </c>
      <c r="E8" s="518"/>
      <c r="F8" s="518"/>
      <c r="G8" s="518"/>
      <c r="H8" s="518"/>
      <c r="I8" s="518"/>
      <c r="J8" s="518"/>
      <c r="K8" s="518"/>
    </row>
    <row r="9" spans="1:11">
      <c r="A9" s="519" t="s">
        <v>2947</v>
      </c>
      <c r="B9" s="531">
        <v>1330271</v>
      </c>
      <c r="C9" s="531">
        <v>1501074</v>
      </c>
      <c r="D9" s="622">
        <v>2831345</v>
      </c>
      <c r="E9" s="518"/>
      <c r="F9" s="518"/>
      <c r="G9" s="518"/>
      <c r="H9" s="518"/>
      <c r="I9" s="518"/>
      <c r="J9" s="518"/>
      <c r="K9" s="518"/>
    </row>
    <row r="10" spans="1:11">
      <c r="A10" s="526" t="s">
        <v>2948</v>
      </c>
      <c r="B10" s="536">
        <v>11818747</v>
      </c>
      <c r="C10" s="536">
        <v>19069986</v>
      </c>
      <c r="D10" s="536">
        <v>30888733</v>
      </c>
      <c r="E10" s="518"/>
      <c r="F10" s="518"/>
      <c r="G10" s="518"/>
      <c r="H10" s="518"/>
      <c r="I10" s="518"/>
      <c r="J10" s="518"/>
      <c r="K10" s="518"/>
    </row>
    <row r="11" spans="1:11" ht="24">
      <c r="A11" s="519" t="s">
        <v>2949</v>
      </c>
      <c r="B11" s="531">
        <v>200103</v>
      </c>
      <c r="C11" s="531">
        <v>21235</v>
      </c>
      <c r="D11" s="622">
        <v>221338</v>
      </c>
      <c r="E11" s="518"/>
      <c r="F11" s="518"/>
      <c r="G11" s="518"/>
      <c r="H11" s="518"/>
      <c r="I11" s="518"/>
      <c r="J11" s="518"/>
      <c r="K11" s="518"/>
    </row>
    <row r="12" spans="1:11">
      <c r="A12" s="526" t="s">
        <v>452</v>
      </c>
      <c r="B12" s="536">
        <v>12018850</v>
      </c>
      <c r="C12" s="536">
        <v>19091220</v>
      </c>
      <c r="D12" s="536">
        <v>31110070</v>
      </c>
      <c r="E12" s="518"/>
      <c r="F12" s="518"/>
      <c r="G12" s="518"/>
      <c r="H12" s="518"/>
      <c r="I12" s="518"/>
      <c r="J12" s="518"/>
      <c r="K12" s="518"/>
    </row>
    <row r="13" spans="1:11">
      <c r="B13" s="518"/>
      <c r="C13" s="518"/>
      <c r="D13" s="518"/>
      <c r="E13" s="518"/>
      <c r="F13" s="518"/>
      <c r="G13" s="518"/>
      <c r="H13" s="518"/>
      <c r="I13" s="518"/>
      <c r="J13" s="518"/>
      <c r="K13" s="518"/>
    </row>
    <row r="14" spans="1:11">
      <c r="B14" s="518"/>
      <c r="C14" s="518"/>
      <c r="D14" s="518"/>
      <c r="E14" s="518"/>
      <c r="F14" s="518"/>
      <c r="G14" s="518"/>
      <c r="H14" s="518"/>
      <c r="I14" s="518"/>
      <c r="J14" s="518"/>
      <c r="K14" s="518"/>
    </row>
    <row r="15" spans="1:11">
      <c r="B15" s="518"/>
      <c r="C15" s="518"/>
      <c r="D15" s="518"/>
      <c r="E15" s="518"/>
      <c r="F15" s="518"/>
      <c r="G15" s="518"/>
      <c r="H15" s="518"/>
      <c r="I15" s="518"/>
      <c r="J15" s="518"/>
      <c r="K15" s="518"/>
    </row>
    <row r="16" spans="1:11">
      <c r="B16" s="518"/>
      <c r="C16" s="518"/>
      <c r="D16" s="518"/>
      <c r="E16" s="518"/>
      <c r="F16" s="518"/>
      <c r="G16" s="518"/>
      <c r="H16" s="518"/>
      <c r="I16" s="518"/>
      <c r="J16" s="518"/>
      <c r="K16" s="518"/>
    </row>
    <row r="17" spans="2:11">
      <c r="B17" s="518"/>
      <c r="C17" s="518"/>
      <c r="D17" s="518"/>
      <c r="E17" s="518"/>
      <c r="F17" s="518"/>
      <c r="G17" s="518"/>
      <c r="H17" s="518"/>
      <c r="I17" s="518"/>
      <c r="J17" s="518"/>
      <c r="K17" s="518"/>
    </row>
    <row r="18" spans="2:11">
      <c r="B18" s="518"/>
      <c r="C18" s="518"/>
      <c r="D18" s="518"/>
      <c r="E18" s="518"/>
      <c r="F18" s="518"/>
      <c r="G18" s="518"/>
      <c r="H18" s="518"/>
      <c r="I18" s="518"/>
      <c r="J18" s="518"/>
      <c r="K18" s="518"/>
    </row>
    <row r="19" spans="2:11">
      <c r="B19" s="518"/>
      <c r="C19" s="518"/>
      <c r="D19" s="518"/>
      <c r="E19" s="518"/>
      <c r="F19" s="518"/>
      <c r="G19" s="518"/>
      <c r="H19" s="518"/>
      <c r="I19" s="518"/>
      <c r="J19" s="518"/>
      <c r="K19" s="518"/>
    </row>
    <row r="20" spans="2:11">
      <c r="B20" s="518"/>
      <c r="C20" s="518"/>
      <c r="D20" s="518"/>
      <c r="E20" s="518"/>
      <c r="F20" s="518"/>
      <c r="G20" s="518"/>
      <c r="H20" s="518"/>
      <c r="I20" s="518"/>
      <c r="J20" s="518"/>
      <c r="K20" s="518"/>
    </row>
    <row r="21" spans="2:11">
      <c r="B21" s="518"/>
      <c r="C21" s="518"/>
      <c r="D21" s="518"/>
      <c r="E21" s="518"/>
      <c r="F21" s="518"/>
      <c r="G21" s="518"/>
      <c r="H21" s="518"/>
      <c r="I21" s="518"/>
      <c r="J21" s="518"/>
      <c r="K21" s="518"/>
    </row>
    <row r="22" spans="2:11">
      <c r="B22" s="518"/>
      <c r="C22" s="518"/>
      <c r="D22" s="518"/>
      <c r="E22" s="518"/>
      <c r="F22" s="518"/>
      <c r="G22" s="518"/>
      <c r="H22" s="518"/>
      <c r="I22" s="518"/>
      <c r="J22" s="518"/>
      <c r="K22" s="518"/>
    </row>
    <row r="23" spans="2:11">
      <c r="B23" s="518"/>
      <c r="C23" s="518"/>
      <c r="D23" s="518"/>
      <c r="E23" s="518"/>
      <c r="F23" s="518"/>
      <c r="G23" s="518"/>
      <c r="H23" s="518"/>
      <c r="I23" s="518"/>
      <c r="J23" s="518"/>
      <c r="K23" s="518"/>
    </row>
    <row r="24" spans="2:11">
      <c r="B24" s="518"/>
      <c r="C24" s="518"/>
      <c r="D24" s="518"/>
      <c r="E24" s="518"/>
      <c r="F24" s="518"/>
      <c r="G24" s="518"/>
      <c r="H24" s="518"/>
      <c r="I24" s="518"/>
      <c r="J24" s="518"/>
      <c r="K24" s="518"/>
    </row>
    <row r="25" spans="2:11">
      <c r="B25" s="518"/>
      <c r="C25" s="518"/>
      <c r="D25" s="518"/>
      <c r="E25" s="518"/>
      <c r="F25" s="518"/>
      <c r="G25" s="518"/>
      <c r="H25" s="518"/>
      <c r="I25" s="518"/>
      <c r="J25" s="518"/>
      <c r="K25" s="518"/>
    </row>
    <row r="26" spans="2:11">
      <c r="B26" s="518"/>
      <c r="C26" s="518"/>
      <c r="D26" s="518"/>
      <c r="E26" s="518"/>
      <c r="F26" s="518"/>
      <c r="G26" s="518"/>
      <c r="H26" s="518"/>
      <c r="I26" s="518"/>
      <c r="J26" s="518"/>
      <c r="K26" s="518"/>
    </row>
    <row r="27" spans="2:11">
      <c r="B27" s="518"/>
      <c r="C27" s="518"/>
      <c r="D27" s="518"/>
      <c r="E27" s="518"/>
      <c r="F27" s="518"/>
      <c r="G27" s="518"/>
      <c r="H27" s="518"/>
      <c r="I27" s="518"/>
      <c r="J27" s="518"/>
      <c r="K27" s="518"/>
    </row>
    <row r="28" spans="2:11">
      <c r="B28" s="518"/>
      <c r="C28" s="518"/>
      <c r="D28" s="518"/>
      <c r="E28" s="518"/>
      <c r="F28" s="518"/>
      <c r="G28" s="518"/>
      <c r="H28" s="518"/>
      <c r="I28" s="518"/>
      <c r="J28" s="518"/>
      <c r="K28" s="518"/>
    </row>
    <row r="29" spans="2:11">
      <c r="B29" s="518"/>
      <c r="C29" s="518"/>
      <c r="D29" s="518"/>
      <c r="E29" s="518"/>
      <c r="F29" s="518"/>
      <c r="G29" s="518"/>
      <c r="H29" s="518"/>
      <c r="I29" s="518"/>
      <c r="J29" s="518"/>
      <c r="K29" s="518"/>
    </row>
    <row r="30" spans="2:11">
      <c r="B30" s="518"/>
      <c r="C30" s="518"/>
      <c r="D30" s="518"/>
      <c r="E30" s="518"/>
      <c r="F30" s="518"/>
      <c r="G30" s="518"/>
      <c r="H30" s="518"/>
      <c r="I30" s="518"/>
      <c r="J30" s="518"/>
      <c r="K30" s="518"/>
    </row>
    <row r="31" spans="2:11">
      <c r="B31" s="518"/>
      <c r="C31" s="518"/>
      <c r="D31" s="518"/>
      <c r="E31" s="518"/>
      <c r="F31" s="518"/>
      <c r="G31" s="518"/>
      <c r="H31" s="518"/>
      <c r="I31" s="518"/>
      <c r="J31" s="518"/>
      <c r="K31" s="518"/>
    </row>
    <row r="32" spans="2:11">
      <c r="B32" s="518"/>
      <c r="C32" s="518"/>
      <c r="D32" s="518"/>
      <c r="E32" s="518"/>
      <c r="F32" s="518"/>
      <c r="G32" s="518"/>
      <c r="H32" s="518"/>
      <c r="I32" s="518"/>
      <c r="J32" s="518"/>
      <c r="K32" s="518"/>
    </row>
    <row r="33" spans="2:11">
      <c r="B33" s="518"/>
      <c r="C33" s="518"/>
      <c r="D33" s="518"/>
      <c r="E33" s="518"/>
      <c r="F33" s="518"/>
      <c r="G33" s="518"/>
      <c r="H33" s="518"/>
      <c r="I33" s="518"/>
      <c r="J33" s="518"/>
      <c r="K33" s="518"/>
    </row>
    <row r="34" spans="2:11">
      <c r="B34" s="518"/>
      <c r="C34" s="518"/>
      <c r="D34" s="518"/>
      <c r="E34" s="518"/>
      <c r="F34" s="518"/>
      <c r="G34" s="518"/>
      <c r="H34" s="518"/>
      <c r="I34" s="518"/>
      <c r="J34" s="518"/>
      <c r="K34" s="518"/>
    </row>
    <row r="35" spans="2:11">
      <c r="B35" s="518"/>
      <c r="C35" s="518"/>
      <c r="D35" s="518"/>
      <c r="E35" s="518"/>
      <c r="F35" s="518"/>
      <c r="G35" s="518"/>
      <c r="H35" s="518"/>
      <c r="I35" s="518"/>
      <c r="J35" s="518"/>
      <c r="K35" s="518"/>
    </row>
    <row r="36" spans="2:11">
      <c r="B36" s="518"/>
      <c r="C36" s="518"/>
      <c r="D36" s="518"/>
      <c r="E36" s="518"/>
      <c r="F36" s="518"/>
      <c r="G36" s="518"/>
      <c r="H36" s="518"/>
      <c r="I36" s="518"/>
      <c r="J36" s="518"/>
      <c r="K36" s="518"/>
    </row>
    <row r="37" spans="2:11">
      <c r="B37" s="518"/>
      <c r="C37" s="518"/>
      <c r="D37" s="518"/>
      <c r="E37" s="518"/>
      <c r="F37" s="518"/>
      <c r="G37" s="518"/>
      <c r="H37" s="518"/>
      <c r="I37" s="518"/>
      <c r="J37" s="518"/>
      <c r="K37" s="518"/>
    </row>
    <row r="38" spans="2:11">
      <c r="B38" s="518"/>
      <c r="C38" s="518"/>
      <c r="D38" s="518"/>
      <c r="E38" s="518"/>
      <c r="F38" s="518"/>
      <c r="G38" s="518"/>
      <c r="H38" s="518"/>
      <c r="I38" s="518"/>
      <c r="J38" s="518"/>
      <c r="K38" s="518"/>
    </row>
    <row r="39" spans="2:11">
      <c r="B39" s="518"/>
      <c r="C39" s="518"/>
      <c r="D39" s="518"/>
      <c r="E39" s="518"/>
      <c r="F39" s="518"/>
      <c r="G39" s="518"/>
      <c r="H39" s="518"/>
      <c r="I39" s="518"/>
      <c r="J39" s="518"/>
      <c r="K39" s="518"/>
    </row>
    <row r="40" spans="2:11">
      <c r="B40" s="518"/>
      <c r="C40" s="518"/>
      <c r="D40" s="518"/>
      <c r="E40" s="518"/>
      <c r="F40" s="518"/>
      <c r="G40" s="518"/>
      <c r="H40" s="518"/>
      <c r="I40" s="518"/>
      <c r="J40" s="518"/>
      <c r="K40" s="518"/>
    </row>
    <row r="41" spans="2:11">
      <c r="B41" s="518"/>
      <c r="C41" s="518"/>
      <c r="D41" s="518"/>
      <c r="E41" s="518"/>
      <c r="F41" s="518"/>
      <c r="G41" s="518"/>
      <c r="H41" s="518"/>
      <c r="I41" s="518"/>
      <c r="J41" s="518"/>
      <c r="K41" s="518"/>
    </row>
    <row r="42" spans="2:11">
      <c r="B42" s="518"/>
      <c r="C42" s="518"/>
      <c r="D42" s="518"/>
      <c r="E42" s="518"/>
      <c r="F42" s="518"/>
      <c r="G42" s="518"/>
      <c r="H42" s="518"/>
      <c r="I42" s="518"/>
      <c r="J42" s="518"/>
      <c r="K42" s="518"/>
    </row>
    <row r="43" spans="2:11">
      <c r="B43" s="518"/>
      <c r="C43" s="518"/>
      <c r="D43" s="518"/>
      <c r="E43" s="518"/>
      <c r="F43" s="518"/>
      <c r="G43" s="518"/>
      <c r="H43" s="518"/>
      <c r="I43" s="518"/>
      <c r="J43" s="518"/>
      <c r="K43" s="518"/>
    </row>
    <row r="44" spans="2:11">
      <c r="B44" s="518"/>
      <c r="C44" s="518"/>
      <c r="D44" s="518"/>
      <c r="E44" s="518"/>
      <c r="F44" s="518"/>
      <c r="G44" s="518"/>
      <c r="H44" s="518"/>
      <c r="I44" s="518"/>
      <c r="J44" s="518"/>
      <c r="K44" s="518"/>
    </row>
    <row r="45" spans="2:11">
      <c r="B45" s="518"/>
      <c r="C45" s="518"/>
      <c r="D45" s="518"/>
      <c r="E45" s="518"/>
      <c r="F45" s="518"/>
      <c r="G45" s="518"/>
      <c r="H45" s="518"/>
      <c r="I45" s="518"/>
      <c r="J45" s="518"/>
      <c r="K45" s="518"/>
    </row>
    <row r="46" spans="2:11">
      <c r="B46" s="518"/>
      <c r="C46" s="518"/>
      <c r="D46" s="518"/>
      <c r="E46" s="518"/>
      <c r="F46" s="518"/>
      <c r="G46" s="518"/>
      <c r="H46" s="518"/>
      <c r="I46" s="518"/>
      <c r="J46" s="518"/>
      <c r="K46" s="518"/>
    </row>
    <row r="47" spans="2:11">
      <c r="B47" s="518"/>
      <c r="C47" s="518"/>
      <c r="D47" s="518"/>
      <c r="E47" s="518"/>
      <c r="F47" s="518"/>
      <c r="G47" s="518"/>
      <c r="H47" s="518"/>
      <c r="I47" s="518"/>
      <c r="J47" s="518"/>
      <c r="K47" s="518"/>
    </row>
    <row r="48" spans="2:11">
      <c r="B48" s="518"/>
      <c r="C48" s="518"/>
      <c r="D48" s="518"/>
      <c r="E48" s="518"/>
      <c r="F48" s="518"/>
      <c r="G48" s="518"/>
      <c r="H48" s="518"/>
      <c r="I48" s="518"/>
      <c r="J48" s="518"/>
      <c r="K48" s="518"/>
    </row>
    <row r="49" spans="2:11">
      <c r="B49" s="518"/>
      <c r="C49" s="518"/>
      <c r="D49" s="518"/>
      <c r="E49" s="518"/>
      <c r="F49" s="518"/>
      <c r="G49" s="518"/>
      <c r="H49" s="518"/>
      <c r="I49" s="518"/>
      <c r="J49" s="518"/>
      <c r="K49" s="518"/>
    </row>
    <row r="50" spans="2:11">
      <c r="B50" s="518"/>
      <c r="C50" s="518"/>
      <c r="D50" s="518"/>
      <c r="E50" s="518"/>
      <c r="F50" s="518"/>
      <c r="G50" s="518"/>
      <c r="H50" s="518"/>
      <c r="I50" s="518"/>
      <c r="J50" s="518"/>
      <c r="K50" s="518"/>
    </row>
    <row r="51" spans="2:11">
      <c r="B51" s="518"/>
      <c r="C51" s="518"/>
      <c r="D51" s="518"/>
      <c r="E51" s="518"/>
      <c r="F51" s="518"/>
      <c r="G51" s="518"/>
      <c r="H51" s="518"/>
      <c r="I51" s="518"/>
      <c r="J51" s="518"/>
      <c r="K51" s="518"/>
    </row>
    <row r="52" spans="2:11">
      <c r="B52" s="518"/>
      <c r="C52" s="518"/>
      <c r="D52" s="518"/>
      <c r="E52" s="518"/>
      <c r="F52" s="518"/>
      <c r="G52" s="518"/>
      <c r="H52" s="518"/>
      <c r="I52" s="518"/>
      <c r="J52" s="518"/>
      <c r="K52" s="518"/>
    </row>
    <row r="53" spans="2:11">
      <c r="B53" s="518"/>
      <c r="C53" s="518"/>
      <c r="D53" s="518"/>
      <c r="E53" s="518"/>
      <c r="F53" s="518"/>
      <c r="G53" s="518"/>
      <c r="H53" s="518"/>
      <c r="I53" s="518"/>
      <c r="J53" s="518"/>
      <c r="K53" s="518"/>
    </row>
    <row r="54" spans="2:11">
      <c r="B54" s="518"/>
      <c r="C54" s="518"/>
      <c r="D54" s="518"/>
      <c r="E54" s="518"/>
      <c r="F54" s="518"/>
      <c r="G54" s="518"/>
      <c r="H54" s="518"/>
      <c r="I54" s="518"/>
      <c r="J54" s="518"/>
      <c r="K54" s="518"/>
    </row>
    <row r="55" spans="2:11">
      <c r="B55" s="518"/>
      <c r="C55" s="518"/>
      <c r="D55" s="518"/>
      <c r="E55" s="518"/>
      <c r="F55" s="518"/>
      <c r="G55" s="518"/>
      <c r="H55" s="518"/>
      <c r="I55" s="518"/>
      <c r="J55" s="518"/>
      <c r="K55" s="518"/>
    </row>
    <row r="56" spans="2:11">
      <c r="B56" s="518"/>
      <c r="C56" s="518"/>
      <c r="D56" s="518"/>
      <c r="E56" s="518"/>
      <c r="F56" s="518"/>
      <c r="G56" s="518"/>
      <c r="H56" s="518"/>
      <c r="I56" s="518"/>
      <c r="J56" s="518"/>
      <c r="K56" s="518"/>
    </row>
    <row r="57" spans="2:11">
      <c r="B57" s="518"/>
      <c r="C57" s="518"/>
      <c r="D57" s="518"/>
      <c r="E57" s="518"/>
      <c r="F57" s="518"/>
      <c r="G57" s="518"/>
      <c r="H57" s="518"/>
      <c r="I57" s="518"/>
      <c r="J57" s="518"/>
      <c r="K57" s="518"/>
    </row>
    <row r="58" spans="2:11">
      <c r="B58" s="518"/>
      <c r="C58" s="518"/>
      <c r="D58" s="518"/>
      <c r="E58" s="518"/>
      <c r="F58" s="518"/>
      <c r="G58" s="518"/>
      <c r="H58" s="518"/>
      <c r="I58" s="518"/>
      <c r="J58" s="518"/>
      <c r="K58" s="518"/>
    </row>
    <row r="59" spans="2:11">
      <c r="B59" s="518"/>
      <c r="C59" s="518"/>
      <c r="D59" s="518"/>
      <c r="E59" s="518"/>
      <c r="F59" s="518"/>
      <c r="G59" s="518"/>
      <c r="H59" s="518"/>
      <c r="I59" s="518"/>
      <c r="J59" s="518"/>
      <c r="K59" s="518"/>
    </row>
    <row r="60" spans="2:11">
      <c r="B60" s="518"/>
      <c r="C60" s="518"/>
      <c r="D60" s="518"/>
      <c r="E60" s="518"/>
      <c r="F60" s="518"/>
      <c r="G60" s="518"/>
      <c r="H60" s="518"/>
      <c r="I60" s="518"/>
      <c r="J60" s="518"/>
      <c r="K60" s="518"/>
    </row>
    <row r="61" spans="2:11">
      <c r="B61" s="518"/>
      <c r="C61" s="518"/>
      <c r="D61" s="518"/>
      <c r="E61" s="518"/>
      <c r="F61" s="518"/>
      <c r="G61" s="518"/>
      <c r="H61" s="518"/>
      <c r="I61" s="518"/>
      <c r="J61" s="518"/>
      <c r="K61" s="518"/>
    </row>
    <row r="62" spans="2:11">
      <c r="B62" s="518"/>
      <c r="C62" s="518"/>
      <c r="D62" s="518"/>
      <c r="E62" s="518"/>
      <c r="F62" s="518"/>
      <c r="G62" s="518"/>
      <c r="H62" s="518"/>
      <c r="I62" s="518"/>
      <c r="J62" s="518"/>
      <c r="K62" s="518"/>
    </row>
    <row r="63" spans="2:11">
      <c r="B63" s="518"/>
      <c r="C63" s="518"/>
      <c r="D63" s="518"/>
      <c r="E63" s="518"/>
      <c r="F63" s="518"/>
      <c r="G63" s="518"/>
      <c r="H63" s="518"/>
      <c r="I63" s="518"/>
      <c r="J63" s="518"/>
      <c r="K63" s="518"/>
    </row>
    <row r="64" spans="2:11">
      <c r="B64" s="518"/>
      <c r="C64" s="518"/>
      <c r="D64" s="518"/>
      <c r="E64" s="518"/>
      <c r="F64" s="518"/>
      <c r="G64" s="518"/>
      <c r="H64" s="518"/>
      <c r="I64" s="518"/>
      <c r="J64" s="518"/>
      <c r="K64" s="518"/>
    </row>
    <row r="65" spans="2:11">
      <c r="B65" s="518"/>
      <c r="C65" s="518"/>
      <c r="D65" s="518"/>
      <c r="E65" s="518"/>
      <c r="F65" s="518"/>
      <c r="G65" s="518"/>
      <c r="H65" s="518"/>
      <c r="I65" s="518"/>
      <c r="J65" s="518"/>
      <c r="K65" s="518"/>
    </row>
    <row r="66" spans="2:11">
      <c r="B66" s="518"/>
      <c r="C66" s="518"/>
      <c r="D66" s="518"/>
      <c r="E66" s="518"/>
      <c r="F66" s="518"/>
      <c r="G66" s="518"/>
      <c r="H66" s="518"/>
      <c r="I66" s="518"/>
      <c r="J66" s="518"/>
      <c r="K66" s="518"/>
    </row>
    <row r="67" spans="2:11">
      <c r="B67" s="518"/>
      <c r="C67" s="518"/>
      <c r="D67" s="518"/>
      <c r="E67" s="518"/>
      <c r="F67" s="518"/>
      <c r="G67" s="518"/>
      <c r="H67" s="518"/>
      <c r="I67" s="518"/>
      <c r="J67" s="518"/>
      <c r="K67" s="518"/>
    </row>
    <row r="68" spans="2:11">
      <c r="B68" s="518"/>
      <c r="C68" s="518"/>
      <c r="D68" s="518"/>
      <c r="E68" s="518"/>
      <c r="F68" s="518"/>
      <c r="G68" s="518"/>
      <c r="H68" s="518"/>
      <c r="I68" s="518"/>
      <c r="J68" s="518"/>
      <c r="K68" s="518"/>
    </row>
    <row r="69" spans="2:11">
      <c r="B69" s="518"/>
      <c r="C69" s="518"/>
      <c r="D69" s="518"/>
      <c r="E69" s="518"/>
      <c r="F69" s="518"/>
      <c r="G69" s="518"/>
      <c r="H69" s="518"/>
      <c r="I69" s="518"/>
      <c r="J69" s="518"/>
      <c r="K69" s="518"/>
    </row>
    <row r="70" spans="2:11">
      <c r="B70" s="518"/>
      <c r="C70" s="518"/>
      <c r="D70" s="518"/>
      <c r="E70" s="518"/>
      <c r="F70" s="518"/>
      <c r="G70" s="518"/>
      <c r="H70" s="518"/>
      <c r="I70" s="518"/>
      <c r="J70" s="518"/>
      <c r="K70" s="518"/>
    </row>
    <row r="71" spans="2:11">
      <c r="B71" s="518"/>
      <c r="C71" s="518"/>
      <c r="D71" s="518"/>
      <c r="E71" s="518"/>
      <c r="F71" s="518"/>
      <c r="G71" s="518"/>
      <c r="H71" s="518"/>
      <c r="I71" s="518"/>
      <c r="J71" s="518"/>
      <c r="K71" s="518"/>
    </row>
    <row r="72" spans="2:11">
      <c r="B72" s="518"/>
      <c r="C72" s="518"/>
      <c r="D72" s="518"/>
      <c r="E72" s="518"/>
      <c r="F72" s="518"/>
      <c r="G72" s="518"/>
      <c r="H72" s="518"/>
      <c r="I72" s="518"/>
      <c r="J72" s="518"/>
      <c r="K72" s="518"/>
    </row>
    <row r="73" spans="2:11">
      <c r="B73" s="518"/>
      <c r="C73" s="518"/>
      <c r="D73" s="518"/>
      <c r="E73" s="518"/>
      <c r="F73" s="518"/>
      <c r="G73" s="518"/>
      <c r="H73" s="518"/>
      <c r="I73" s="518"/>
      <c r="J73" s="518"/>
      <c r="K73" s="518"/>
    </row>
    <row r="74" spans="2:11">
      <c r="B74" s="518"/>
      <c r="C74" s="518"/>
      <c r="D74" s="518"/>
      <c r="E74" s="518"/>
      <c r="F74" s="518"/>
      <c r="G74" s="518"/>
      <c r="H74" s="518"/>
      <c r="I74" s="518"/>
      <c r="J74" s="518"/>
      <c r="K74" s="518"/>
    </row>
    <row r="75" spans="2:11">
      <c r="B75" s="518"/>
      <c r="C75" s="518"/>
      <c r="D75" s="518"/>
      <c r="E75" s="518"/>
      <c r="F75" s="518"/>
      <c r="G75" s="518"/>
      <c r="H75" s="518"/>
      <c r="I75" s="518"/>
      <c r="J75" s="518"/>
      <c r="K75" s="518"/>
    </row>
    <row r="76" spans="2:11">
      <c r="B76" s="518"/>
      <c r="C76" s="518"/>
      <c r="D76" s="518"/>
      <c r="E76" s="518"/>
      <c r="F76" s="518"/>
      <c r="G76" s="518"/>
      <c r="H76" s="518"/>
      <c r="I76" s="518"/>
      <c r="J76" s="518"/>
      <c r="K76" s="518"/>
    </row>
    <row r="77" spans="2:11">
      <c r="B77" s="518"/>
      <c r="C77" s="518"/>
      <c r="D77" s="518"/>
      <c r="E77" s="518"/>
      <c r="F77" s="518"/>
      <c r="G77" s="518"/>
      <c r="H77" s="518"/>
      <c r="I77" s="518"/>
      <c r="J77" s="518"/>
      <c r="K77" s="518"/>
    </row>
    <row r="78" spans="2:11">
      <c r="B78" s="518"/>
      <c r="C78" s="518"/>
      <c r="D78" s="518"/>
      <c r="E78" s="518"/>
      <c r="F78" s="518"/>
      <c r="G78" s="518"/>
      <c r="H78" s="518"/>
      <c r="I78" s="518"/>
      <c r="J78" s="518"/>
      <c r="K78" s="518"/>
    </row>
    <row r="79" spans="2:11">
      <c r="B79" s="518"/>
      <c r="C79" s="518"/>
      <c r="D79" s="518"/>
      <c r="E79" s="518"/>
      <c r="F79" s="518"/>
      <c r="G79" s="518"/>
      <c r="H79" s="518"/>
      <c r="I79" s="518"/>
      <c r="J79" s="518"/>
      <c r="K79" s="518"/>
    </row>
    <row r="80" spans="2:11">
      <c r="B80" s="518"/>
      <c r="C80" s="518"/>
      <c r="D80" s="518"/>
      <c r="E80" s="518"/>
      <c r="F80" s="518"/>
      <c r="G80" s="518"/>
      <c r="H80" s="518"/>
      <c r="I80" s="518"/>
      <c r="J80" s="518"/>
      <c r="K80" s="518"/>
    </row>
    <row r="81" spans="2:11">
      <c r="B81" s="518"/>
      <c r="C81" s="518"/>
      <c r="D81" s="518"/>
      <c r="E81" s="518"/>
      <c r="F81" s="518"/>
      <c r="G81" s="518"/>
      <c r="H81" s="518"/>
      <c r="I81" s="518"/>
      <c r="J81" s="518"/>
      <c r="K81" s="518"/>
    </row>
    <row r="82" spans="2:11">
      <c r="B82" s="518"/>
      <c r="C82" s="518"/>
      <c r="D82" s="518"/>
      <c r="E82" s="518"/>
      <c r="F82" s="518"/>
      <c r="G82" s="518"/>
      <c r="H82" s="518"/>
      <c r="I82" s="518"/>
      <c r="J82" s="518"/>
      <c r="K82" s="518"/>
    </row>
    <row r="83" spans="2:11">
      <c r="B83" s="518"/>
      <c r="C83" s="518"/>
      <c r="D83" s="518"/>
      <c r="E83" s="518"/>
      <c r="F83" s="518"/>
      <c r="G83" s="518"/>
      <c r="H83" s="518"/>
      <c r="I83" s="518"/>
      <c r="J83" s="518"/>
      <c r="K83" s="518"/>
    </row>
    <row r="84" spans="2:11">
      <c r="B84" s="518"/>
      <c r="C84" s="518"/>
      <c r="D84" s="518"/>
      <c r="E84" s="518"/>
      <c r="F84" s="518"/>
      <c r="G84" s="518"/>
      <c r="H84" s="518"/>
      <c r="I84" s="518"/>
      <c r="J84" s="518"/>
      <c r="K84" s="518"/>
    </row>
    <row r="85" spans="2:11">
      <c r="B85" s="518"/>
      <c r="C85" s="518"/>
      <c r="D85" s="518"/>
      <c r="E85" s="518"/>
      <c r="F85" s="518"/>
      <c r="G85" s="518"/>
      <c r="H85" s="518"/>
      <c r="I85" s="518"/>
      <c r="J85" s="518"/>
      <c r="K85" s="518"/>
    </row>
    <row r="86" spans="2:11">
      <c r="B86" s="518"/>
      <c r="C86" s="518"/>
      <c r="D86" s="518"/>
      <c r="E86" s="518"/>
      <c r="F86" s="518"/>
      <c r="G86" s="518"/>
      <c r="H86" s="518"/>
      <c r="I86" s="518"/>
      <c r="J86" s="518"/>
      <c r="K86" s="518"/>
    </row>
    <row r="87" spans="2:11">
      <c r="B87" s="518"/>
      <c r="C87" s="518"/>
      <c r="D87" s="518"/>
      <c r="E87" s="518"/>
      <c r="F87" s="518"/>
      <c r="G87" s="518"/>
      <c r="H87" s="518"/>
      <c r="I87" s="518"/>
      <c r="J87" s="518"/>
      <c r="K87" s="518"/>
    </row>
    <row r="88" spans="2:11">
      <c r="B88" s="518"/>
      <c r="C88" s="518"/>
      <c r="D88" s="518"/>
      <c r="E88" s="518"/>
      <c r="F88" s="518"/>
      <c r="G88" s="518"/>
      <c r="H88" s="518"/>
      <c r="I88" s="518"/>
      <c r="J88" s="518"/>
      <c r="K88" s="518"/>
    </row>
    <row r="89" spans="2:11">
      <c r="B89" s="518"/>
      <c r="C89" s="518"/>
      <c r="D89" s="518"/>
      <c r="E89" s="518"/>
      <c r="F89" s="518"/>
      <c r="G89" s="518"/>
      <c r="H89" s="518"/>
      <c r="I89" s="518"/>
      <c r="J89" s="518"/>
      <c r="K89" s="518"/>
    </row>
    <row r="90" spans="2:11">
      <c r="B90" s="518"/>
      <c r="C90" s="518"/>
      <c r="D90" s="518"/>
      <c r="E90" s="518"/>
      <c r="F90" s="518"/>
      <c r="G90" s="518"/>
      <c r="H90" s="518"/>
      <c r="I90" s="518"/>
      <c r="J90" s="518"/>
      <c r="K90" s="518"/>
    </row>
    <row r="91" spans="2:11">
      <c r="B91" s="518"/>
      <c r="C91" s="518"/>
      <c r="D91" s="518"/>
      <c r="E91" s="518"/>
      <c r="F91" s="518"/>
      <c r="G91" s="518"/>
      <c r="H91" s="518"/>
      <c r="I91" s="518"/>
      <c r="J91" s="518"/>
      <c r="K91" s="518"/>
    </row>
    <row r="92" spans="2:11">
      <c r="B92" s="518"/>
      <c r="C92" s="518"/>
      <c r="D92" s="518"/>
      <c r="E92" s="518"/>
      <c r="F92" s="518"/>
      <c r="G92" s="518"/>
      <c r="H92" s="518"/>
      <c r="I92" s="518"/>
      <c r="J92" s="518"/>
      <c r="K92" s="518"/>
    </row>
    <row r="93" spans="2:11">
      <c r="B93" s="518"/>
      <c r="C93" s="518"/>
      <c r="D93" s="518"/>
      <c r="E93" s="518"/>
      <c r="F93" s="518"/>
      <c r="G93" s="518"/>
      <c r="H93" s="518"/>
      <c r="I93" s="518"/>
      <c r="J93" s="518"/>
      <c r="K93" s="518"/>
    </row>
    <row r="94" spans="2:11">
      <c r="B94" s="518"/>
      <c r="C94" s="518"/>
      <c r="D94" s="518"/>
      <c r="E94" s="518"/>
      <c r="F94" s="518"/>
      <c r="G94" s="518"/>
      <c r="H94" s="518"/>
      <c r="I94" s="518"/>
      <c r="J94" s="518"/>
      <c r="K94" s="518"/>
    </row>
    <row r="95" spans="2:11">
      <c r="B95" s="518"/>
      <c r="C95" s="518"/>
      <c r="D95" s="518"/>
      <c r="E95" s="518"/>
      <c r="F95" s="518"/>
      <c r="G95" s="518"/>
      <c r="H95" s="518"/>
      <c r="I95" s="518"/>
      <c r="J95" s="518"/>
      <c r="K95" s="518"/>
    </row>
    <row r="96" spans="2:11">
      <c r="B96" s="518"/>
      <c r="C96" s="518"/>
      <c r="D96" s="518"/>
      <c r="E96" s="518"/>
      <c r="F96" s="518"/>
      <c r="G96" s="518"/>
      <c r="H96" s="518"/>
      <c r="I96" s="518"/>
      <c r="J96" s="518"/>
      <c r="K96" s="518"/>
    </row>
    <row r="97" spans="2:11">
      <c r="B97" s="518"/>
      <c r="C97" s="518"/>
      <c r="D97" s="518"/>
      <c r="E97" s="518"/>
      <c r="F97" s="518"/>
      <c r="G97" s="518"/>
      <c r="H97" s="518"/>
      <c r="I97" s="518"/>
      <c r="J97" s="518"/>
      <c r="K97" s="518"/>
    </row>
    <row r="98" spans="2:11">
      <c r="B98" s="518"/>
      <c r="C98" s="518"/>
      <c r="D98" s="518"/>
      <c r="E98" s="518"/>
      <c r="F98" s="518"/>
      <c r="G98" s="518"/>
      <c r="H98" s="518"/>
      <c r="I98" s="518"/>
      <c r="J98" s="518"/>
      <c r="K98" s="518"/>
    </row>
    <row r="99" spans="2:11">
      <c r="B99" s="518"/>
      <c r="C99" s="518"/>
      <c r="D99" s="518"/>
      <c r="E99" s="518"/>
      <c r="F99" s="518"/>
      <c r="G99" s="518"/>
      <c r="H99" s="518"/>
      <c r="I99" s="518"/>
      <c r="J99" s="518"/>
      <c r="K99" s="518"/>
    </row>
    <row r="100" spans="2:11">
      <c r="B100" s="518"/>
      <c r="C100" s="518"/>
      <c r="D100" s="518"/>
      <c r="E100" s="518"/>
      <c r="F100" s="518"/>
      <c r="G100" s="518"/>
      <c r="H100" s="518"/>
      <c r="I100" s="518"/>
      <c r="J100" s="518"/>
      <c r="K100" s="518"/>
    </row>
    <row r="101" spans="2:11">
      <c r="B101" s="518"/>
      <c r="C101" s="518"/>
      <c r="D101" s="518"/>
      <c r="E101" s="518"/>
      <c r="F101" s="518"/>
      <c r="G101" s="518"/>
      <c r="H101" s="518"/>
      <c r="I101" s="518"/>
      <c r="J101" s="518"/>
      <c r="K101" s="518"/>
    </row>
    <row r="102" spans="2:11">
      <c r="B102" s="518"/>
      <c r="C102" s="518"/>
      <c r="D102" s="518"/>
      <c r="E102" s="518"/>
      <c r="F102" s="518"/>
      <c r="G102" s="518"/>
      <c r="H102" s="518"/>
      <c r="I102" s="518"/>
      <c r="J102" s="518"/>
      <c r="K102" s="518"/>
    </row>
    <row r="103" spans="2:11">
      <c r="B103" s="518"/>
      <c r="C103" s="518"/>
      <c r="D103" s="518"/>
      <c r="E103" s="518"/>
      <c r="F103" s="518"/>
      <c r="G103" s="518"/>
      <c r="H103" s="518"/>
      <c r="I103" s="518"/>
      <c r="J103" s="518"/>
      <c r="K103" s="518"/>
    </row>
    <row r="104" spans="2:11">
      <c r="B104" s="518"/>
      <c r="C104" s="518"/>
      <c r="D104" s="518"/>
      <c r="E104" s="518"/>
      <c r="F104" s="518"/>
      <c r="G104" s="518"/>
      <c r="H104" s="518"/>
      <c r="I104" s="518"/>
      <c r="J104" s="518"/>
      <c r="K104" s="518"/>
    </row>
    <row r="105" spans="2:11">
      <c r="B105" s="518"/>
      <c r="C105" s="518"/>
      <c r="D105" s="518"/>
      <c r="E105" s="518"/>
      <c r="F105" s="518"/>
      <c r="G105" s="518"/>
      <c r="H105" s="518"/>
      <c r="I105" s="518"/>
      <c r="J105" s="518"/>
      <c r="K105" s="518"/>
    </row>
    <row r="106" spans="2:11">
      <c r="B106" s="518"/>
      <c r="C106" s="518"/>
      <c r="D106" s="518"/>
      <c r="E106" s="518"/>
      <c r="F106" s="518"/>
      <c r="G106" s="518"/>
      <c r="H106" s="518"/>
      <c r="I106" s="518"/>
      <c r="J106" s="518"/>
      <c r="K106" s="518"/>
    </row>
    <row r="107" spans="2:11">
      <c r="B107" s="518"/>
      <c r="C107" s="518"/>
      <c r="D107" s="518"/>
      <c r="E107" s="518"/>
      <c r="F107" s="518"/>
      <c r="G107" s="518"/>
      <c r="H107" s="518"/>
      <c r="I107" s="518"/>
      <c r="J107" s="518"/>
      <c r="K107" s="518"/>
    </row>
    <row r="108" spans="2:11">
      <c r="B108" s="518"/>
      <c r="C108" s="518"/>
      <c r="D108" s="518"/>
      <c r="E108" s="518"/>
      <c r="F108" s="518"/>
      <c r="G108" s="518"/>
      <c r="H108" s="518"/>
      <c r="I108" s="518"/>
      <c r="J108" s="518"/>
      <c r="K108" s="518"/>
    </row>
    <row r="109" spans="2:11">
      <c r="B109" s="518"/>
      <c r="C109" s="518"/>
      <c r="D109" s="518"/>
      <c r="E109" s="518"/>
      <c r="F109" s="518"/>
      <c r="G109" s="518"/>
      <c r="H109" s="518"/>
      <c r="I109" s="518"/>
      <c r="J109" s="518"/>
      <c r="K109" s="518"/>
    </row>
    <row r="110" spans="2:11">
      <c r="B110" s="518"/>
      <c r="C110" s="518"/>
      <c r="D110" s="518"/>
      <c r="E110" s="518"/>
      <c r="F110" s="518"/>
      <c r="G110" s="518"/>
      <c r="H110" s="518"/>
      <c r="I110" s="518"/>
      <c r="J110" s="518"/>
      <c r="K110" s="518"/>
    </row>
    <row r="111" spans="2:11">
      <c r="B111" s="518"/>
      <c r="C111" s="518"/>
      <c r="D111" s="518"/>
      <c r="E111" s="518"/>
      <c r="F111" s="518"/>
      <c r="G111" s="518"/>
      <c r="H111" s="518"/>
      <c r="I111" s="518"/>
      <c r="J111" s="518"/>
      <c r="K111" s="518"/>
    </row>
    <row r="112" spans="2:11">
      <c r="B112" s="518"/>
      <c r="C112" s="518"/>
      <c r="D112" s="518"/>
      <c r="E112" s="518"/>
      <c r="F112" s="518"/>
      <c r="G112" s="518"/>
      <c r="H112" s="518"/>
      <c r="I112" s="518"/>
      <c r="J112" s="518"/>
      <c r="K112" s="518"/>
    </row>
    <row r="113" spans="2:11">
      <c r="B113" s="518"/>
      <c r="C113" s="518"/>
      <c r="D113" s="518"/>
      <c r="E113" s="518"/>
      <c r="F113" s="518"/>
      <c r="G113" s="518"/>
      <c r="H113" s="518"/>
      <c r="I113" s="518"/>
      <c r="J113" s="518"/>
      <c r="K113" s="518"/>
    </row>
    <row r="114" spans="2:11">
      <c r="B114" s="518"/>
      <c r="C114" s="518"/>
      <c r="D114" s="518"/>
      <c r="E114" s="518"/>
      <c r="F114" s="518"/>
      <c r="G114" s="518"/>
      <c r="H114" s="518"/>
      <c r="I114" s="518"/>
      <c r="J114" s="518"/>
      <c r="K114" s="518"/>
    </row>
    <row r="115" spans="2:11">
      <c r="B115" s="518"/>
      <c r="C115" s="518"/>
      <c r="D115" s="518"/>
      <c r="E115" s="518"/>
      <c r="F115" s="518"/>
      <c r="G115" s="518"/>
      <c r="H115" s="518"/>
      <c r="I115" s="518"/>
      <c r="J115" s="518"/>
      <c r="K115" s="518"/>
    </row>
    <row r="116" spans="2:11">
      <c r="B116" s="518"/>
      <c r="C116" s="518"/>
      <c r="D116" s="518"/>
      <c r="E116" s="518"/>
      <c r="F116" s="518"/>
      <c r="G116" s="518"/>
      <c r="H116" s="518"/>
      <c r="I116" s="518"/>
      <c r="J116" s="518"/>
      <c r="K116" s="518"/>
    </row>
    <row r="117" spans="2:11">
      <c r="B117" s="518"/>
      <c r="C117" s="518"/>
      <c r="D117" s="518"/>
      <c r="E117" s="518"/>
      <c r="F117" s="518"/>
      <c r="G117" s="518"/>
      <c r="H117" s="518"/>
      <c r="I117" s="518"/>
      <c r="J117" s="518"/>
      <c r="K117" s="518"/>
    </row>
    <row r="118" spans="2:11">
      <c r="B118" s="518"/>
      <c r="C118" s="518"/>
      <c r="D118" s="518"/>
      <c r="E118" s="518"/>
      <c r="F118" s="518"/>
      <c r="G118" s="518"/>
      <c r="H118" s="518"/>
      <c r="I118" s="518"/>
      <c r="J118" s="518"/>
      <c r="K118" s="518"/>
    </row>
    <row r="119" spans="2:11">
      <c r="B119" s="518"/>
      <c r="C119" s="518"/>
      <c r="D119" s="518"/>
      <c r="E119" s="518"/>
      <c r="F119" s="518"/>
      <c r="G119" s="518"/>
      <c r="H119" s="518"/>
      <c r="I119" s="518"/>
      <c r="J119" s="518"/>
      <c r="K119" s="518"/>
    </row>
    <row r="120" spans="2:11">
      <c r="B120" s="518"/>
      <c r="C120" s="518"/>
      <c r="D120" s="518"/>
      <c r="E120" s="518"/>
      <c r="F120" s="518"/>
      <c r="G120" s="518"/>
      <c r="H120" s="518"/>
      <c r="I120" s="518"/>
      <c r="J120" s="518"/>
      <c r="K120" s="518"/>
    </row>
    <row r="121" spans="2:11">
      <c r="B121" s="518"/>
      <c r="C121" s="518"/>
      <c r="D121" s="518"/>
      <c r="E121" s="518"/>
      <c r="F121" s="518"/>
      <c r="G121" s="518"/>
      <c r="H121" s="518"/>
      <c r="I121" s="518"/>
      <c r="J121" s="518"/>
      <c r="K121" s="518"/>
    </row>
    <row r="122" spans="2:11">
      <c r="B122" s="518"/>
      <c r="C122" s="518"/>
      <c r="D122" s="518"/>
      <c r="E122" s="518"/>
      <c r="F122" s="518"/>
      <c r="G122" s="518"/>
      <c r="H122" s="518"/>
      <c r="I122" s="518"/>
      <c r="J122" s="518"/>
      <c r="K122" s="518"/>
    </row>
    <row r="123" spans="2:11">
      <c r="B123" s="518"/>
      <c r="C123" s="518"/>
      <c r="D123" s="518"/>
      <c r="E123" s="518"/>
      <c r="F123" s="518"/>
      <c r="G123" s="518"/>
      <c r="H123" s="518"/>
      <c r="I123" s="518"/>
      <c r="J123" s="518"/>
      <c r="K123" s="518"/>
    </row>
    <row r="124" spans="2:11">
      <c r="B124" s="518"/>
      <c r="C124" s="518"/>
      <c r="D124" s="518"/>
      <c r="E124" s="518"/>
      <c r="F124" s="518"/>
      <c r="G124" s="518"/>
      <c r="H124" s="518"/>
      <c r="I124" s="518"/>
      <c r="J124" s="518"/>
      <c r="K124" s="518"/>
    </row>
    <row r="125" spans="2:11">
      <c r="B125" s="518"/>
      <c r="C125" s="518"/>
      <c r="D125" s="518"/>
      <c r="E125" s="518"/>
      <c r="F125" s="518"/>
      <c r="G125" s="518"/>
      <c r="H125" s="518"/>
      <c r="I125" s="518"/>
      <c r="J125" s="518"/>
      <c r="K125" s="518"/>
    </row>
    <row r="126" spans="2:11">
      <c r="B126" s="518"/>
      <c r="C126" s="518"/>
      <c r="D126" s="518"/>
      <c r="E126" s="518"/>
      <c r="F126" s="518"/>
      <c r="G126" s="518"/>
      <c r="H126" s="518"/>
      <c r="I126" s="518"/>
      <c r="J126" s="518"/>
      <c r="K126" s="518"/>
    </row>
    <row r="127" spans="2:11">
      <c r="B127" s="518"/>
      <c r="C127" s="518"/>
      <c r="D127" s="518"/>
      <c r="E127" s="518"/>
      <c r="F127" s="518"/>
      <c r="G127" s="518"/>
      <c r="H127" s="518"/>
      <c r="I127" s="518"/>
      <c r="J127" s="518"/>
      <c r="K127" s="518"/>
    </row>
    <row r="128" spans="2:11">
      <c r="B128" s="518"/>
      <c r="C128" s="518"/>
      <c r="D128" s="518"/>
      <c r="E128" s="518"/>
      <c r="F128" s="518"/>
      <c r="G128" s="518"/>
      <c r="H128" s="518"/>
      <c r="I128" s="518"/>
      <c r="J128" s="518"/>
      <c r="K128" s="518"/>
    </row>
    <row r="129" spans="2:11">
      <c r="B129" s="518"/>
      <c r="C129" s="518"/>
      <c r="D129" s="518"/>
      <c r="E129" s="518"/>
      <c r="F129" s="518"/>
      <c r="G129" s="518"/>
      <c r="H129" s="518"/>
      <c r="I129" s="518"/>
      <c r="J129" s="518"/>
      <c r="K129" s="518"/>
    </row>
    <row r="130" spans="2:11">
      <c r="B130" s="518"/>
      <c r="C130" s="518"/>
      <c r="D130" s="518"/>
      <c r="E130" s="518"/>
      <c r="F130" s="518"/>
      <c r="G130" s="518"/>
      <c r="H130" s="518"/>
      <c r="I130" s="518"/>
      <c r="J130" s="518"/>
      <c r="K130" s="518"/>
    </row>
    <row r="131" spans="2:11">
      <c r="B131" s="518"/>
      <c r="C131" s="518"/>
      <c r="D131" s="518"/>
      <c r="E131" s="518"/>
      <c r="F131" s="518"/>
      <c r="G131" s="518"/>
      <c r="H131" s="518"/>
      <c r="I131" s="518"/>
      <c r="J131" s="518"/>
      <c r="K131" s="518"/>
    </row>
    <row r="132" spans="2:11">
      <c r="B132" s="518"/>
      <c r="C132" s="518"/>
      <c r="D132" s="518"/>
      <c r="E132" s="518"/>
      <c r="F132" s="518"/>
      <c r="G132" s="518"/>
      <c r="H132" s="518"/>
      <c r="I132" s="518"/>
      <c r="J132" s="518"/>
      <c r="K132" s="518"/>
    </row>
    <row r="133" spans="2:11">
      <c r="B133" s="518"/>
      <c r="C133" s="518"/>
      <c r="D133" s="518"/>
      <c r="E133" s="518"/>
      <c r="F133" s="518"/>
      <c r="G133" s="518"/>
      <c r="H133" s="518"/>
      <c r="I133" s="518"/>
      <c r="J133" s="518"/>
      <c r="K133" s="518"/>
    </row>
    <row r="134" spans="2:11">
      <c r="B134" s="518"/>
      <c r="C134" s="518"/>
      <c r="D134" s="518"/>
      <c r="E134" s="518"/>
      <c r="F134" s="518"/>
      <c r="G134" s="518"/>
      <c r="H134" s="518"/>
      <c r="I134" s="518"/>
      <c r="J134" s="518"/>
      <c r="K134" s="518"/>
    </row>
    <row r="135" spans="2:11">
      <c r="B135" s="518"/>
      <c r="C135" s="518"/>
      <c r="D135" s="518"/>
      <c r="E135" s="518"/>
      <c r="F135" s="518"/>
      <c r="G135" s="518"/>
      <c r="H135" s="518"/>
      <c r="I135" s="518"/>
      <c r="J135" s="518"/>
      <c r="K135" s="518"/>
    </row>
    <row r="136" spans="2:11">
      <c r="B136" s="518"/>
      <c r="C136" s="518"/>
      <c r="D136" s="518"/>
      <c r="E136" s="518"/>
      <c r="F136" s="518"/>
      <c r="G136" s="518"/>
      <c r="H136" s="518"/>
      <c r="I136" s="518"/>
      <c r="J136" s="518"/>
      <c r="K136" s="518"/>
    </row>
    <row r="137" spans="2:11">
      <c r="B137" s="518"/>
      <c r="C137" s="518"/>
      <c r="D137" s="518"/>
      <c r="E137" s="518"/>
      <c r="F137" s="518"/>
      <c r="G137" s="518"/>
      <c r="H137" s="518"/>
      <c r="I137" s="518"/>
      <c r="J137" s="518"/>
      <c r="K137" s="518"/>
    </row>
  </sheetData>
  <pageMargins left="0.7" right="0.196527777777778" top="3.9583333333333297E-2" bottom="3.9583333333333297E-2" header="0.511811023622047" footer="0.511811023622047"/>
  <pageSetup paperSize="9" orientation="landscape" horizontalDpi="300" verticalDpi="300"/>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00B050"/>
  </sheetPr>
  <dimension ref="A1:O19"/>
  <sheetViews>
    <sheetView zoomScale="90" zoomScaleNormal="90" workbookViewId="0">
      <selection activeCell="J1" sqref="J1"/>
    </sheetView>
  </sheetViews>
  <sheetFormatPr baseColWidth="10" defaultColWidth="11.42578125" defaultRowHeight="15"/>
  <cols>
    <col min="1" max="4" width="11.42578125" style="628"/>
    <col min="5" max="7" width="13" style="628" customWidth="1"/>
    <col min="8" max="16384" width="11.42578125" style="628"/>
  </cols>
  <sheetData>
    <row r="1" spans="1:15" s="20" customFormat="1" ht="80.45" customHeight="1"/>
    <row r="2" spans="1:15" ht="18.75">
      <c r="A2" s="334" t="s">
        <v>110</v>
      </c>
    </row>
    <row r="3" spans="1:15" ht="15.75">
      <c r="A3" s="629"/>
    </row>
    <row r="4" spans="1:15" ht="15.75">
      <c r="A4" s="335" t="s">
        <v>2950</v>
      </c>
    </row>
    <row r="6" spans="1:15">
      <c r="E6" s="68"/>
      <c r="F6" s="68"/>
      <c r="G6" s="68"/>
      <c r="H6" s="68"/>
      <c r="I6" s="68"/>
      <c r="J6" s="68"/>
      <c r="K6" s="68"/>
      <c r="L6" s="68"/>
    </row>
    <row r="7" spans="1:15" ht="15" customHeight="1">
      <c r="A7" s="916" t="s">
        <v>371</v>
      </c>
      <c r="B7" s="916"/>
      <c r="C7" s="916"/>
      <c r="D7" s="916"/>
      <c r="E7" s="917"/>
      <c r="F7" s="917"/>
      <c r="G7" s="917"/>
      <c r="H7" s="917"/>
      <c r="I7" s="917"/>
      <c r="J7" s="917"/>
      <c r="K7" s="917"/>
      <c r="L7" s="917"/>
      <c r="M7" s="917"/>
      <c r="N7" s="917"/>
      <c r="O7" s="917"/>
    </row>
    <row r="8" spans="1:15">
      <c r="A8" s="916"/>
      <c r="B8" s="916"/>
      <c r="C8" s="916"/>
      <c r="D8" s="916"/>
      <c r="E8" s="630">
        <v>2014</v>
      </c>
      <c r="F8" s="630">
        <v>2015</v>
      </c>
      <c r="G8" s="630">
        <v>2016</v>
      </c>
      <c r="H8" s="630">
        <v>2017</v>
      </c>
      <c r="I8" s="630">
        <v>2018</v>
      </c>
      <c r="J8" s="630">
        <v>2019</v>
      </c>
      <c r="K8" s="630">
        <v>2020</v>
      </c>
      <c r="L8" s="630">
        <v>2021</v>
      </c>
      <c r="M8" s="630">
        <v>2022</v>
      </c>
      <c r="N8" s="630">
        <v>2023</v>
      </c>
      <c r="O8" s="630">
        <v>2024</v>
      </c>
    </row>
    <row r="9" spans="1:15" ht="15.75" customHeight="1">
      <c r="A9" s="918" t="s">
        <v>2880</v>
      </c>
      <c r="B9" s="918"/>
      <c r="C9" s="918"/>
      <c r="D9" s="918"/>
      <c r="E9" s="631">
        <v>21863371.93</v>
      </c>
      <c r="F9" s="631">
        <v>21598676</v>
      </c>
      <c r="G9" s="631">
        <v>24136062.359999999</v>
      </c>
      <c r="H9" s="631">
        <v>24904547</v>
      </c>
      <c r="I9" s="631">
        <v>25119930.949999999</v>
      </c>
      <c r="J9" s="631">
        <v>26675733</v>
      </c>
      <c r="K9" s="631">
        <v>23486206</v>
      </c>
      <c r="L9" s="631">
        <v>24181628</v>
      </c>
      <c r="M9" s="631">
        <v>24871239</v>
      </c>
      <c r="N9" s="631">
        <v>22655157</v>
      </c>
      <c r="O9" s="631">
        <v>23852916</v>
      </c>
    </row>
    <row r="10" spans="1:15" ht="15" customHeight="1">
      <c r="A10" s="918" t="s">
        <v>2881</v>
      </c>
      <c r="B10" s="918"/>
      <c r="C10" s="918"/>
      <c r="D10" s="918"/>
      <c r="E10" s="631">
        <v>4662814.16</v>
      </c>
      <c r="F10" s="631">
        <v>5137350.37</v>
      </c>
      <c r="G10" s="631">
        <v>5759382.7800000003</v>
      </c>
      <c r="H10" s="631">
        <v>6487378</v>
      </c>
      <c r="I10" s="631">
        <v>6662398.7800000003</v>
      </c>
      <c r="J10" s="631">
        <v>5755664</v>
      </c>
      <c r="K10" s="631">
        <v>4886834</v>
      </c>
      <c r="L10" s="631">
        <v>5029739</v>
      </c>
      <c r="M10" s="631">
        <v>5711606</v>
      </c>
      <c r="N10" s="631">
        <v>5671421</v>
      </c>
      <c r="O10" s="631">
        <v>5293079</v>
      </c>
    </row>
    <row r="11" spans="1:15" ht="15" customHeight="1">
      <c r="A11" s="918" t="s">
        <v>2882</v>
      </c>
      <c r="B11" s="918"/>
      <c r="C11" s="918"/>
      <c r="D11" s="918"/>
      <c r="E11" s="631">
        <v>719893.82</v>
      </c>
      <c r="F11" s="631">
        <v>480024.16</v>
      </c>
      <c r="G11" s="631">
        <v>485783.93</v>
      </c>
      <c r="H11" s="631">
        <v>785447</v>
      </c>
      <c r="I11" s="631">
        <v>984753.86</v>
      </c>
      <c r="J11" s="631">
        <v>1145359</v>
      </c>
      <c r="K11" s="631">
        <v>1299903</v>
      </c>
      <c r="L11" s="631">
        <v>1190359</v>
      </c>
      <c r="M11" s="631">
        <v>1296694</v>
      </c>
      <c r="N11" s="631">
        <v>1459115</v>
      </c>
      <c r="O11" s="631">
        <v>1742738</v>
      </c>
    </row>
    <row r="12" spans="1:15" ht="15" customHeight="1">
      <c r="A12" s="919" t="s">
        <v>2951</v>
      </c>
      <c r="B12" s="919"/>
      <c r="C12" s="919"/>
      <c r="D12" s="919"/>
      <c r="E12" s="632">
        <f t="shared" ref="E12:O12" si="0">SUM(E9:E11)</f>
        <v>27246079.91</v>
      </c>
      <c r="F12" s="632">
        <f t="shared" si="0"/>
        <v>27216050.530000001</v>
      </c>
      <c r="G12" s="632">
        <f t="shared" si="0"/>
        <v>30381229.07</v>
      </c>
      <c r="H12" s="632">
        <f t="shared" si="0"/>
        <v>32177372</v>
      </c>
      <c r="I12" s="632">
        <f t="shared" si="0"/>
        <v>32767083.59</v>
      </c>
      <c r="J12" s="632">
        <f t="shared" si="0"/>
        <v>33576756</v>
      </c>
      <c r="K12" s="632">
        <f t="shared" si="0"/>
        <v>29672943</v>
      </c>
      <c r="L12" s="632">
        <f t="shared" si="0"/>
        <v>30401726</v>
      </c>
      <c r="M12" s="632">
        <f t="shared" si="0"/>
        <v>31879539</v>
      </c>
      <c r="N12" s="632">
        <f t="shared" si="0"/>
        <v>29785693</v>
      </c>
      <c r="O12" s="632">
        <f t="shared" si="0"/>
        <v>30888733</v>
      </c>
    </row>
    <row r="13" spans="1:15" ht="15" customHeight="1">
      <c r="A13" s="918" t="s">
        <v>2952</v>
      </c>
      <c r="B13" s="918"/>
      <c r="C13" s="918"/>
      <c r="D13" s="918"/>
      <c r="E13" s="631">
        <v>2374.1559999999999</v>
      </c>
      <c r="F13" s="631">
        <v>2293.9540000000002</v>
      </c>
      <c r="G13" s="631">
        <v>2031.59</v>
      </c>
      <c r="H13" s="631">
        <v>2010</v>
      </c>
      <c r="I13" s="631">
        <v>1902.75</v>
      </c>
      <c r="J13" s="631">
        <v>208</v>
      </c>
      <c r="K13" s="631">
        <v>162</v>
      </c>
      <c r="L13" s="631">
        <v>178</v>
      </c>
      <c r="M13" s="631">
        <v>172</v>
      </c>
      <c r="N13" s="631">
        <v>162</v>
      </c>
      <c r="O13" s="631">
        <v>115</v>
      </c>
    </row>
    <row r="14" spans="1:15" ht="15" customHeight="1">
      <c r="A14" s="918" t="s">
        <v>2953</v>
      </c>
      <c r="B14" s="918"/>
      <c r="C14" s="918"/>
      <c r="D14" s="918"/>
      <c r="E14" s="631">
        <v>140882</v>
      </c>
      <c r="F14" s="631">
        <v>140844</v>
      </c>
      <c r="G14" s="631">
        <v>142844</v>
      </c>
      <c r="H14" s="631">
        <v>147574</v>
      </c>
      <c r="I14" s="631">
        <v>184903</v>
      </c>
      <c r="J14" s="631">
        <v>216606</v>
      </c>
      <c r="K14" s="631">
        <v>156752</v>
      </c>
      <c r="L14" s="631">
        <v>210753</v>
      </c>
      <c r="M14" s="631">
        <v>179212</v>
      </c>
      <c r="N14" s="631">
        <v>169749</v>
      </c>
      <c r="O14" s="631">
        <v>178977</v>
      </c>
    </row>
    <row r="15" spans="1:15" ht="15" customHeight="1">
      <c r="A15" s="918" t="s">
        <v>2954</v>
      </c>
      <c r="B15" s="918"/>
      <c r="C15" s="918"/>
      <c r="D15" s="918"/>
      <c r="E15" s="631">
        <v>54502.69</v>
      </c>
      <c r="F15" s="631">
        <v>16246.24</v>
      </c>
      <c r="G15" s="631">
        <v>31066.87</v>
      </c>
      <c r="H15" s="631">
        <v>5616</v>
      </c>
      <c r="I15" s="631">
        <v>12974.24</v>
      </c>
      <c r="J15" s="631">
        <v>20156</v>
      </c>
      <c r="K15" s="631">
        <v>89363</v>
      </c>
      <c r="L15" s="631">
        <v>73337</v>
      </c>
      <c r="M15" s="631">
        <v>86740</v>
      </c>
      <c r="N15" s="631">
        <v>130358</v>
      </c>
      <c r="O15" s="631">
        <v>42245</v>
      </c>
    </row>
    <row r="16" spans="1:15" ht="15" customHeight="1">
      <c r="A16" s="920" t="s">
        <v>2955</v>
      </c>
      <c r="B16" s="920"/>
      <c r="C16" s="920"/>
      <c r="D16" s="920"/>
      <c r="E16" s="632">
        <f>SUM(E12:E15)</f>
        <v>27443838.756000001</v>
      </c>
      <c r="F16" s="632">
        <f>F12+F13+F14+F15</f>
        <v>27375434.723999999</v>
      </c>
      <c r="G16" s="632">
        <f>G12+G13+G14+G15</f>
        <v>30557171.530000001</v>
      </c>
      <c r="H16" s="632">
        <f>H12+H13+H14+H15</f>
        <v>32332572</v>
      </c>
      <c r="I16" s="632">
        <f>I12+I13+I14+I15</f>
        <v>32966863.579999998</v>
      </c>
      <c r="J16" s="632">
        <v>33813726</v>
      </c>
      <c r="K16" s="632">
        <f>SUM(K12:K15)</f>
        <v>29919220</v>
      </c>
      <c r="L16" s="632">
        <f>SUM(L12:L15)</f>
        <v>30685994</v>
      </c>
      <c r="M16" s="632">
        <f>SUM(M12:M15)</f>
        <v>32145663</v>
      </c>
      <c r="N16" s="632">
        <v>30085963</v>
      </c>
      <c r="O16" s="632">
        <f>SUM(O12:O15)</f>
        <v>31110070</v>
      </c>
    </row>
    <row r="18" spans="10:12">
      <c r="K18" s="633"/>
      <c r="L18" s="633"/>
    </row>
    <row r="19" spans="10:12">
      <c r="J19" s="633"/>
      <c r="K19" s="634"/>
      <c r="L19" s="633"/>
    </row>
  </sheetData>
  <mergeCells count="10">
    <mergeCell ref="A12:D12"/>
    <mergeCell ref="A13:D13"/>
    <mergeCell ref="A14:D14"/>
    <mergeCell ref="A15:D15"/>
    <mergeCell ref="A16:D16"/>
    <mergeCell ref="A7:D8"/>
    <mergeCell ref="E7:O7"/>
    <mergeCell ref="A9:D9"/>
    <mergeCell ref="A10:D10"/>
    <mergeCell ref="A11:D11"/>
  </mergeCells>
  <pageMargins left="0.70833333333333304" right="0.70833333333333304" top="0.74791666666666701" bottom="0.74791666666666701" header="0.511811023622047" footer="0.511811023622047"/>
  <pageSetup paperSize="9" scale="75" orientation="landscape"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XFD53"/>
  <sheetViews>
    <sheetView zoomScale="90" zoomScaleNormal="90" workbookViewId="0">
      <selection activeCell="C2" sqref="C2"/>
    </sheetView>
  </sheetViews>
  <sheetFormatPr baseColWidth="10" defaultColWidth="11.42578125" defaultRowHeight="12.75"/>
  <cols>
    <col min="1" max="1" width="11.42578125" style="91"/>
    <col min="2" max="2" width="64.5703125" style="91" customWidth="1"/>
    <col min="3" max="3" width="23.5703125" style="91" customWidth="1"/>
    <col min="4" max="4" width="35.85546875" style="91" customWidth="1"/>
    <col min="5" max="5" width="18.42578125" style="91" customWidth="1"/>
    <col min="6" max="6" width="20" style="91" customWidth="1"/>
    <col min="7" max="257" width="11.42578125" style="91"/>
    <col min="258" max="258" width="62.28515625" style="91" customWidth="1"/>
    <col min="259" max="259" width="49.5703125" style="91" customWidth="1"/>
    <col min="260" max="260" width="23.7109375" style="91" customWidth="1"/>
    <col min="261" max="261" width="18.42578125" style="91" customWidth="1"/>
    <col min="262" max="262" width="20" style="91" customWidth="1"/>
    <col min="263" max="513" width="11.42578125" style="91"/>
    <col min="514" max="514" width="62.28515625" style="91" customWidth="1"/>
    <col min="515" max="515" width="49.5703125" style="91" customWidth="1"/>
    <col min="516" max="516" width="23.7109375" style="91" customWidth="1"/>
    <col min="517" max="517" width="18.42578125" style="91" customWidth="1"/>
    <col min="518" max="518" width="20" style="91" customWidth="1"/>
    <col min="519" max="769" width="11.42578125" style="91"/>
    <col min="770" max="770" width="62.28515625" style="91" customWidth="1"/>
    <col min="771" max="771" width="49.5703125" style="91" customWidth="1"/>
    <col min="772" max="772" width="23.7109375" style="91" customWidth="1"/>
    <col min="773" max="773" width="18.42578125" style="91" customWidth="1"/>
    <col min="774" max="774" width="20" style="91" customWidth="1"/>
    <col min="775" max="1025" width="11.42578125" style="91"/>
    <col min="1026" max="1026" width="62.28515625" style="91" customWidth="1"/>
    <col min="1027" max="1027" width="49.5703125" style="91" customWidth="1"/>
    <col min="1028" max="1028" width="23.7109375" style="91" customWidth="1"/>
    <col min="1029" max="1029" width="18.42578125" style="91" customWidth="1"/>
    <col min="1030" max="1030" width="20" style="91" customWidth="1"/>
    <col min="1031" max="1281" width="11.42578125" style="91"/>
    <col min="1282" max="1282" width="62.28515625" style="91" customWidth="1"/>
    <col min="1283" max="1283" width="49.5703125" style="91" customWidth="1"/>
    <col min="1284" max="1284" width="23.7109375" style="91" customWidth="1"/>
    <col min="1285" max="1285" width="18.42578125" style="91" customWidth="1"/>
    <col min="1286" max="1286" width="20" style="91" customWidth="1"/>
    <col min="1287" max="1537" width="11.42578125" style="91"/>
    <col min="1538" max="1538" width="62.28515625" style="91" customWidth="1"/>
    <col min="1539" max="1539" width="49.5703125" style="91" customWidth="1"/>
    <col min="1540" max="1540" width="23.7109375" style="91" customWidth="1"/>
    <col min="1541" max="1541" width="18.42578125" style="91" customWidth="1"/>
    <col min="1542" max="1542" width="20" style="91" customWidth="1"/>
    <col min="1543" max="1793" width="11.42578125" style="91"/>
    <col min="1794" max="1794" width="62.28515625" style="91" customWidth="1"/>
    <col min="1795" max="1795" width="49.5703125" style="91" customWidth="1"/>
    <col min="1796" max="1796" width="23.7109375" style="91" customWidth="1"/>
    <col min="1797" max="1797" width="18.42578125" style="91" customWidth="1"/>
    <col min="1798" max="1798" width="20" style="91" customWidth="1"/>
    <col min="1799" max="2049" width="11.42578125" style="91"/>
    <col min="2050" max="2050" width="62.28515625" style="91" customWidth="1"/>
    <col min="2051" max="2051" width="49.5703125" style="91" customWidth="1"/>
    <col min="2052" max="2052" width="23.7109375" style="91" customWidth="1"/>
    <col min="2053" max="2053" width="18.42578125" style="91" customWidth="1"/>
    <col min="2054" max="2054" width="20" style="91" customWidth="1"/>
    <col min="2055" max="2305" width="11.42578125" style="91"/>
    <col min="2306" max="2306" width="62.28515625" style="91" customWidth="1"/>
    <col min="2307" max="2307" width="49.5703125" style="91" customWidth="1"/>
    <col min="2308" max="2308" width="23.7109375" style="91" customWidth="1"/>
    <col min="2309" max="2309" width="18.42578125" style="91" customWidth="1"/>
    <col min="2310" max="2310" width="20" style="91" customWidth="1"/>
    <col min="2311" max="2561" width="11.42578125" style="91"/>
    <col min="2562" max="2562" width="62.28515625" style="91" customWidth="1"/>
    <col min="2563" max="2563" width="49.5703125" style="91" customWidth="1"/>
    <col min="2564" max="2564" width="23.7109375" style="91" customWidth="1"/>
    <col min="2565" max="2565" width="18.42578125" style="91" customWidth="1"/>
    <col min="2566" max="2566" width="20" style="91" customWidth="1"/>
    <col min="2567" max="2817" width="11.42578125" style="91"/>
    <col min="2818" max="2818" width="62.28515625" style="91" customWidth="1"/>
    <col min="2819" max="2819" width="49.5703125" style="91" customWidth="1"/>
    <col min="2820" max="2820" width="23.7109375" style="91" customWidth="1"/>
    <col min="2821" max="2821" width="18.42578125" style="91" customWidth="1"/>
    <col min="2822" max="2822" width="20" style="91" customWidth="1"/>
    <col min="2823" max="3073" width="11.42578125" style="91"/>
    <col min="3074" max="3074" width="62.28515625" style="91" customWidth="1"/>
    <col min="3075" max="3075" width="49.5703125" style="91" customWidth="1"/>
    <col min="3076" max="3076" width="23.7109375" style="91" customWidth="1"/>
    <col min="3077" max="3077" width="18.42578125" style="91" customWidth="1"/>
    <col min="3078" max="3078" width="20" style="91" customWidth="1"/>
    <col min="3079" max="3329" width="11.42578125" style="91"/>
    <col min="3330" max="3330" width="62.28515625" style="91" customWidth="1"/>
    <col min="3331" max="3331" width="49.5703125" style="91" customWidth="1"/>
    <col min="3332" max="3332" width="23.7109375" style="91" customWidth="1"/>
    <col min="3333" max="3333" width="18.42578125" style="91" customWidth="1"/>
    <col min="3334" max="3334" width="20" style="91" customWidth="1"/>
    <col min="3335" max="3585" width="11.42578125" style="91"/>
    <col min="3586" max="3586" width="62.28515625" style="91" customWidth="1"/>
    <col min="3587" max="3587" width="49.5703125" style="91" customWidth="1"/>
    <col min="3588" max="3588" width="23.7109375" style="91" customWidth="1"/>
    <col min="3589" max="3589" width="18.42578125" style="91" customWidth="1"/>
    <col min="3590" max="3590" width="20" style="91" customWidth="1"/>
    <col min="3591" max="3841" width="11.42578125" style="91"/>
    <col min="3842" max="3842" width="62.28515625" style="91" customWidth="1"/>
    <col min="3843" max="3843" width="49.5703125" style="91" customWidth="1"/>
    <col min="3844" max="3844" width="23.7109375" style="91" customWidth="1"/>
    <col min="3845" max="3845" width="18.42578125" style="91" customWidth="1"/>
    <col min="3846" max="3846" width="20" style="91" customWidth="1"/>
    <col min="3847" max="4097" width="11.42578125" style="91"/>
    <col min="4098" max="4098" width="62.28515625" style="91" customWidth="1"/>
    <col min="4099" max="4099" width="49.5703125" style="91" customWidth="1"/>
    <col min="4100" max="4100" width="23.7109375" style="91" customWidth="1"/>
    <col min="4101" max="4101" width="18.42578125" style="91" customWidth="1"/>
    <col min="4102" max="4102" width="20" style="91" customWidth="1"/>
    <col min="4103" max="4353" width="11.42578125" style="91"/>
    <col min="4354" max="4354" width="62.28515625" style="91" customWidth="1"/>
    <col min="4355" max="4355" width="49.5703125" style="91" customWidth="1"/>
    <col min="4356" max="4356" width="23.7109375" style="91" customWidth="1"/>
    <col min="4357" max="4357" width="18.42578125" style="91" customWidth="1"/>
    <col min="4358" max="4358" width="20" style="91" customWidth="1"/>
    <col min="4359" max="4609" width="11.42578125" style="91"/>
    <col min="4610" max="4610" width="62.28515625" style="91" customWidth="1"/>
    <col min="4611" max="4611" width="49.5703125" style="91" customWidth="1"/>
    <col min="4612" max="4612" width="23.7109375" style="91" customWidth="1"/>
    <col min="4613" max="4613" width="18.42578125" style="91" customWidth="1"/>
    <col min="4614" max="4614" width="20" style="91" customWidth="1"/>
    <col min="4615" max="4865" width="11.42578125" style="91"/>
    <col min="4866" max="4866" width="62.28515625" style="91" customWidth="1"/>
    <col min="4867" max="4867" width="49.5703125" style="91" customWidth="1"/>
    <col min="4868" max="4868" width="23.7109375" style="91" customWidth="1"/>
    <col min="4869" max="4869" width="18.42578125" style="91" customWidth="1"/>
    <col min="4870" max="4870" width="20" style="91" customWidth="1"/>
    <col min="4871" max="5121" width="11.42578125" style="91"/>
    <col min="5122" max="5122" width="62.28515625" style="91" customWidth="1"/>
    <col min="5123" max="5123" width="49.5703125" style="91" customWidth="1"/>
    <col min="5124" max="5124" width="23.7109375" style="91" customWidth="1"/>
    <col min="5125" max="5125" width="18.42578125" style="91" customWidth="1"/>
    <col min="5126" max="5126" width="20" style="91" customWidth="1"/>
    <col min="5127" max="5377" width="11.42578125" style="91"/>
    <col min="5378" max="5378" width="62.28515625" style="91" customWidth="1"/>
    <col min="5379" max="5379" width="49.5703125" style="91" customWidth="1"/>
    <col min="5380" max="5380" width="23.7109375" style="91" customWidth="1"/>
    <col min="5381" max="5381" width="18.42578125" style="91" customWidth="1"/>
    <col min="5382" max="5382" width="20" style="91" customWidth="1"/>
    <col min="5383" max="5633" width="11.42578125" style="91"/>
    <col min="5634" max="5634" width="62.28515625" style="91" customWidth="1"/>
    <col min="5635" max="5635" width="49.5703125" style="91" customWidth="1"/>
    <col min="5636" max="5636" width="23.7109375" style="91" customWidth="1"/>
    <col min="5637" max="5637" width="18.42578125" style="91" customWidth="1"/>
    <col min="5638" max="5638" width="20" style="91" customWidth="1"/>
    <col min="5639" max="5889" width="11.42578125" style="91"/>
    <col min="5890" max="5890" width="62.28515625" style="91" customWidth="1"/>
    <col min="5891" max="5891" width="49.5703125" style="91" customWidth="1"/>
    <col min="5892" max="5892" width="23.7109375" style="91" customWidth="1"/>
    <col min="5893" max="5893" width="18.42578125" style="91" customWidth="1"/>
    <col min="5894" max="5894" width="20" style="91" customWidth="1"/>
    <col min="5895" max="6145" width="11.42578125" style="91"/>
    <col min="6146" max="6146" width="62.28515625" style="91" customWidth="1"/>
    <col min="6147" max="6147" width="49.5703125" style="91" customWidth="1"/>
    <col min="6148" max="6148" width="23.7109375" style="91" customWidth="1"/>
    <col min="6149" max="6149" width="18.42578125" style="91" customWidth="1"/>
    <col min="6150" max="6150" width="20" style="91" customWidth="1"/>
    <col min="6151" max="6401" width="11.42578125" style="91"/>
    <col min="6402" max="6402" width="62.28515625" style="91" customWidth="1"/>
    <col min="6403" max="6403" width="49.5703125" style="91" customWidth="1"/>
    <col min="6404" max="6404" width="23.7109375" style="91" customWidth="1"/>
    <col min="6405" max="6405" width="18.42578125" style="91" customWidth="1"/>
    <col min="6406" max="6406" width="20" style="91" customWidth="1"/>
    <col min="6407" max="6657" width="11.42578125" style="91"/>
    <col min="6658" max="6658" width="62.28515625" style="91" customWidth="1"/>
    <col min="6659" max="6659" width="49.5703125" style="91" customWidth="1"/>
    <col min="6660" max="6660" width="23.7109375" style="91" customWidth="1"/>
    <col min="6661" max="6661" width="18.42578125" style="91" customWidth="1"/>
    <col min="6662" max="6662" width="20" style="91" customWidth="1"/>
    <col min="6663" max="6913" width="11.42578125" style="91"/>
    <col min="6914" max="6914" width="62.28515625" style="91" customWidth="1"/>
    <col min="6915" max="6915" width="49.5703125" style="91" customWidth="1"/>
    <col min="6916" max="6916" width="23.7109375" style="91" customWidth="1"/>
    <col min="6917" max="6917" width="18.42578125" style="91" customWidth="1"/>
    <col min="6918" max="6918" width="20" style="91" customWidth="1"/>
    <col min="6919" max="7169" width="11.42578125" style="91"/>
    <col min="7170" max="7170" width="62.28515625" style="91" customWidth="1"/>
    <col min="7171" max="7171" width="49.5703125" style="91" customWidth="1"/>
    <col min="7172" max="7172" width="23.7109375" style="91" customWidth="1"/>
    <col min="7173" max="7173" width="18.42578125" style="91" customWidth="1"/>
    <col min="7174" max="7174" width="20" style="91" customWidth="1"/>
    <col min="7175" max="7425" width="11.42578125" style="91"/>
    <col min="7426" max="7426" width="62.28515625" style="91" customWidth="1"/>
    <col min="7427" max="7427" width="49.5703125" style="91" customWidth="1"/>
    <col min="7428" max="7428" width="23.7109375" style="91" customWidth="1"/>
    <col min="7429" max="7429" width="18.42578125" style="91" customWidth="1"/>
    <col min="7430" max="7430" width="20" style="91" customWidth="1"/>
    <col min="7431" max="7681" width="11.42578125" style="91"/>
    <col min="7682" max="7682" width="62.28515625" style="91" customWidth="1"/>
    <col min="7683" max="7683" width="49.5703125" style="91" customWidth="1"/>
    <col min="7684" max="7684" width="23.7109375" style="91" customWidth="1"/>
    <col min="7685" max="7685" width="18.42578125" style="91" customWidth="1"/>
    <col min="7686" max="7686" width="20" style="91" customWidth="1"/>
    <col min="7687" max="7937" width="11.42578125" style="91"/>
    <col min="7938" max="7938" width="62.28515625" style="91" customWidth="1"/>
    <col min="7939" max="7939" width="49.5703125" style="91" customWidth="1"/>
    <col min="7940" max="7940" width="23.7109375" style="91" customWidth="1"/>
    <col min="7941" max="7941" width="18.42578125" style="91" customWidth="1"/>
    <col min="7942" max="7942" width="20" style="91" customWidth="1"/>
    <col min="7943" max="8193" width="11.42578125" style="91"/>
    <col min="8194" max="8194" width="62.28515625" style="91" customWidth="1"/>
    <col min="8195" max="8195" width="49.5703125" style="91" customWidth="1"/>
    <col min="8196" max="8196" width="23.7109375" style="91" customWidth="1"/>
    <col min="8197" max="8197" width="18.42578125" style="91" customWidth="1"/>
    <col min="8198" max="8198" width="20" style="91" customWidth="1"/>
    <col min="8199" max="8449" width="11.42578125" style="91"/>
    <col min="8450" max="8450" width="62.28515625" style="91" customWidth="1"/>
    <col min="8451" max="8451" width="49.5703125" style="91" customWidth="1"/>
    <col min="8452" max="8452" width="23.7109375" style="91" customWidth="1"/>
    <col min="8453" max="8453" width="18.42578125" style="91" customWidth="1"/>
    <col min="8454" max="8454" width="20" style="91" customWidth="1"/>
    <col min="8455" max="8705" width="11.42578125" style="91"/>
    <col min="8706" max="8706" width="62.28515625" style="91" customWidth="1"/>
    <col min="8707" max="8707" width="49.5703125" style="91" customWidth="1"/>
    <col min="8708" max="8708" width="23.7109375" style="91" customWidth="1"/>
    <col min="8709" max="8709" width="18.42578125" style="91" customWidth="1"/>
    <col min="8710" max="8710" width="20" style="91" customWidth="1"/>
    <col min="8711" max="8961" width="11.42578125" style="91"/>
    <col min="8962" max="8962" width="62.28515625" style="91" customWidth="1"/>
    <col min="8963" max="8963" width="49.5703125" style="91" customWidth="1"/>
    <col min="8964" max="8964" width="23.7109375" style="91" customWidth="1"/>
    <col min="8965" max="8965" width="18.42578125" style="91" customWidth="1"/>
    <col min="8966" max="8966" width="20" style="91" customWidth="1"/>
    <col min="8967" max="9217" width="11.42578125" style="91"/>
    <col min="9218" max="9218" width="62.28515625" style="91" customWidth="1"/>
    <col min="9219" max="9219" width="49.5703125" style="91" customWidth="1"/>
    <col min="9220" max="9220" width="23.7109375" style="91" customWidth="1"/>
    <col min="9221" max="9221" width="18.42578125" style="91" customWidth="1"/>
    <col min="9222" max="9222" width="20" style="91" customWidth="1"/>
    <col min="9223" max="9473" width="11.42578125" style="91"/>
    <col min="9474" max="9474" width="62.28515625" style="91" customWidth="1"/>
    <col min="9475" max="9475" width="49.5703125" style="91" customWidth="1"/>
    <col min="9476" max="9476" width="23.7109375" style="91" customWidth="1"/>
    <col min="9477" max="9477" width="18.42578125" style="91" customWidth="1"/>
    <col min="9478" max="9478" width="20" style="91" customWidth="1"/>
    <col min="9479" max="9729" width="11.42578125" style="91"/>
    <col min="9730" max="9730" width="62.28515625" style="91" customWidth="1"/>
    <col min="9731" max="9731" width="49.5703125" style="91" customWidth="1"/>
    <col min="9732" max="9732" width="23.7109375" style="91" customWidth="1"/>
    <col min="9733" max="9733" width="18.42578125" style="91" customWidth="1"/>
    <col min="9734" max="9734" width="20" style="91" customWidth="1"/>
    <col min="9735" max="9985" width="11.42578125" style="91"/>
    <col min="9986" max="9986" width="62.28515625" style="91" customWidth="1"/>
    <col min="9987" max="9987" width="49.5703125" style="91" customWidth="1"/>
    <col min="9988" max="9988" width="23.7109375" style="91" customWidth="1"/>
    <col min="9989" max="9989" width="18.42578125" style="91" customWidth="1"/>
    <col min="9990" max="9990" width="20" style="91" customWidth="1"/>
    <col min="9991" max="10241" width="11.42578125" style="91"/>
    <col min="10242" max="10242" width="62.28515625" style="91" customWidth="1"/>
    <col min="10243" max="10243" width="49.5703125" style="91" customWidth="1"/>
    <col min="10244" max="10244" width="23.7109375" style="91" customWidth="1"/>
    <col min="10245" max="10245" width="18.42578125" style="91" customWidth="1"/>
    <col min="10246" max="10246" width="20" style="91" customWidth="1"/>
    <col min="10247" max="10497" width="11.42578125" style="91"/>
    <col min="10498" max="10498" width="62.28515625" style="91" customWidth="1"/>
    <col min="10499" max="10499" width="49.5703125" style="91" customWidth="1"/>
    <col min="10500" max="10500" width="23.7109375" style="91" customWidth="1"/>
    <col min="10501" max="10501" width="18.42578125" style="91" customWidth="1"/>
    <col min="10502" max="10502" width="20" style="91" customWidth="1"/>
    <col min="10503" max="10753" width="11.42578125" style="91"/>
    <col min="10754" max="10754" width="62.28515625" style="91" customWidth="1"/>
    <col min="10755" max="10755" width="49.5703125" style="91" customWidth="1"/>
    <col min="10756" max="10756" width="23.7109375" style="91" customWidth="1"/>
    <col min="10757" max="10757" width="18.42578125" style="91" customWidth="1"/>
    <col min="10758" max="10758" width="20" style="91" customWidth="1"/>
    <col min="10759" max="11009" width="11.42578125" style="91"/>
    <col min="11010" max="11010" width="62.28515625" style="91" customWidth="1"/>
    <col min="11011" max="11011" width="49.5703125" style="91" customWidth="1"/>
    <col min="11012" max="11012" width="23.7109375" style="91" customWidth="1"/>
    <col min="11013" max="11013" width="18.42578125" style="91" customWidth="1"/>
    <col min="11014" max="11014" width="20" style="91" customWidth="1"/>
    <col min="11015" max="11265" width="11.42578125" style="91"/>
    <col min="11266" max="11266" width="62.28515625" style="91" customWidth="1"/>
    <col min="11267" max="11267" width="49.5703125" style="91" customWidth="1"/>
    <col min="11268" max="11268" width="23.7109375" style="91" customWidth="1"/>
    <col min="11269" max="11269" width="18.42578125" style="91" customWidth="1"/>
    <col min="11270" max="11270" width="20" style="91" customWidth="1"/>
    <col min="11271" max="11521" width="11.42578125" style="91"/>
    <col min="11522" max="11522" width="62.28515625" style="91" customWidth="1"/>
    <col min="11523" max="11523" width="49.5703125" style="91" customWidth="1"/>
    <col min="11524" max="11524" width="23.7109375" style="91" customWidth="1"/>
    <col min="11525" max="11525" width="18.42578125" style="91" customWidth="1"/>
    <col min="11526" max="11526" width="20" style="91" customWidth="1"/>
    <col min="11527" max="11777" width="11.42578125" style="91"/>
    <col min="11778" max="11778" width="62.28515625" style="91" customWidth="1"/>
    <col min="11779" max="11779" width="49.5703125" style="91" customWidth="1"/>
    <col min="11780" max="11780" width="23.7109375" style="91" customWidth="1"/>
    <col min="11781" max="11781" width="18.42578125" style="91" customWidth="1"/>
    <col min="11782" max="11782" width="20" style="91" customWidth="1"/>
    <col min="11783" max="12033" width="11.42578125" style="91"/>
    <col min="12034" max="12034" width="62.28515625" style="91" customWidth="1"/>
    <col min="12035" max="12035" width="49.5703125" style="91" customWidth="1"/>
    <col min="12036" max="12036" width="23.7109375" style="91" customWidth="1"/>
    <col min="12037" max="12037" width="18.42578125" style="91" customWidth="1"/>
    <col min="12038" max="12038" width="20" style="91" customWidth="1"/>
    <col min="12039" max="12289" width="11.42578125" style="91"/>
    <col min="12290" max="12290" width="62.28515625" style="91" customWidth="1"/>
    <col min="12291" max="12291" width="49.5703125" style="91" customWidth="1"/>
    <col min="12292" max="12292" width="23.7109375" style="91" customWidth="1"/>
    <col min="12293" max="12293" width="18.42578125" style="91" customWidth="1"/>
    <col min="12294" max="12294" width="20" style="91" customWidth="1"/>
    <col min="12295" max="12545" width="11.42578125" style="91"/>
    <col min="12546" max="12546" width="62.28515625" style="91" customWidth="1"/>
    <col min="12547" max="12547" width="49.5703125" style="91" customWidth="1"/>
    <col min="12548" max="12548" width="23.7109375" style="91" customWidth="1"/>
    <col min="12549" max="12549" width="18.42578125" style="91" customWidth="1"/>
    <col min="12550" max="12550" width="20" style="91" customWidth="1"/>
    <col min="12551" max="12801" width="11.42578125" style="91"/>
    <col min="12802" max="12802" width="62.28515625" style="91" customWidth="1"/>
    <col min="12803" max="12803" width="49.5703125" style="91" customWidth="1"/>
    <col min="12804" max="12804" width="23.7109375" style="91" customWidth="1"/>
    <col min="12805" max="12805" width="18.42578125" style="91" customWidth="1"/>
    <col min="12806" max="12806" width="20" style="91" customWidth="1"/>
    <col min="12807" max="13057" width="11.42578125" style="91"/>
    <col min="13058" max="13058" width="62.28515625" style="91" customWidth="1"/>
    <col min="13059" max="13059" width="49.5703125" style="91" customWidth="1"/>
    <col min="13060" max="13060" width="23.7109375" style="91" customWidth="1"/>
    <col min="13061" max="13061" width="18.42578125" style="91" customWidth="1"/>
    <col min="13062" max="13062" width="20" style="91" customWidth="1"/>
    <col min="13063" max="13313" width="11.42578125" style="91"/>
    <col min="13314" max="13314" width="62.28515625" style="91" customWidth="1"/>
    <col min="13315" max="13315" width="49.5703125" style="91" customWidth="1"/>
    <col min="13316" max="13316" width="23.7109375" style="91" customWidth="1"/>
    <col min="13317" max="13317" width="18.42578125" style="91" customWidth="1"/>
    <col min="13318" max="13318" width="20" style="91" customWidth="1"/>
    <col min="13319" max="13569" width="11.42578125" style="91"/>
    <col min="13570" max="13570" width="62.28515625" style="91" customWidth="1"/>
    <col min="13571" max="13571" width="49.5703125" style="91" customWidth="1"/>
    <col min="13572" max="13572" width="23.7109375" style="91" customWidth="1"/>
    <col min="13573" max="13573" width="18.42578125" style="91" customWidth="1"/>
    <col min="13574" max="13574" width="20" style="91" customWidth="1"/>
    <col min="13575" max="13825" width="11.42578125" style="91"/>
    <col min="13826" max="13826" width="62.28515625" style="91" customWidth="1"/>
    <col min="13827" max="13827" width="49.5703125" style="91" customWidth="1"/>
    <col min="13828" max="13828" width="23.7109375" style="91" customWidth="1"/>
    <col min="13829" max="13829" width="18.42578125" style="91" customWidth="1"/>
    <col min="13830" max="13830" width="20" style="91" customWidth="1"/>
    <col min="13831" max="14081" width="11.42578125" style="91"/>
    <col min="14082" max="14082" width="62.28515625" style="91" customWidth="1"/>
    <col min="14083" max="14083" width="49.5703125" style="91" customWidth="1"/>
    <col min="14084" max="14084" width="23.7109375" style="91" customWidth="1"/>
    <col min="14085" max="14085" width="18.42578125" style="91" customWidth="1"/>
    <col min="14086" max="14086" width="20" style="91" customWidth="1"/>
    <col min="14087" max="14337" width="11.42578125" style="91"/>
    <col min="14338" max="14338" width="62.28515625" style="91" customWidth="1"/>
    <col min="14339" max="14339" width="49.5703125" style="91" customWidth="1"/>
    <col min="14340" max="14340" width="23.7109375" style="91" customWidth="1"/>
    <col min="14341" max="14341" width="18.42578125" style="91" customWidth="1"/>
    <col min="14342" max="14342" width="20" style="91" customWidth="1"/>
    <col min="14343" max="14593" width="11.42578125" style="91"/>
    <col min="14594" max="14594" width="62.28515625" style="91" customWidth="1"/>
    <col min="14595" max="14595" width="49.5703125" style="91" customWidth="1"/>
    <col min="14596" max="14596" width="23.7109375" style="91" customWidth="1"/>
    <col min="14597" max="14597" width="18.42578125" style="91" customWidth="1"/>
    <col min="14598" max="14598" width="20" style="91" customWidth="1"/>
    <col min="14599" max="14849" width="11.42578125" style="91"/>
    <col min="14850" max="14850" width="62.28515625" style="91" customWidth="1"/>
    <col min="14851" max="14851" width="49.5703125" style="91" customWidth="1"/>
    <col min="14852" max="14852" width="23.7109375" style="91" customWidth="1"/>
    <col min="14853" max="14853" width="18.42578125" style="91" customWidth="1"/>
    <col min="14854" max="14854" width="20" style="91" customWidth="1"/>
    <col min="14855" max="15105" width="11.42578125" style="91"/>
    <col min="15106" max="15106" width="62.28515625" style="91" customWidth="1"/>
    <col min="15107" max="15107" width="49.5703125" style="91" customWidth="1"/>
    <col min="15108" max="15108" width="23.7109375" style="91" customWidth="1"/>
    <col min="15109" max="15109" width="18.42578125" style="91" customWidth="1"/>
    <col min="15110" max="15110" width="20" style="91" customWidth="1"/>
    <col min="15111" max="15361" width="11.42578125" style="91"/>
    <col min="15362" max="15362" width="62.28515625" style="91" customWidth="1"/>
    <col min="15363" max="15363" width="49.5703125" style="91" customWidth="1"/>
    <col min="15364" max="15364" width="23.7109375" style="91" customWidth="1"/>
    <col min="15365" max="15365" width="18.42578125" style="91" customWidth="1"/>
    <col min="15366" max="15366" width="20" style="91" customWidth="1"/>
    <col min="15367" max="15617" width="11.42578125" style="91"/>
    <col min="15618" max="15618" width="62.28515625" style="91" customWidth="1"/>
    <col min="15619" max="15619" width="49.5703125" style="91" customWidth="1"/>
    <col min="15620" max="15620" width="23.7109375" style="91" customWidth="1"/>
    <col min="15621" max="15621" width="18.42578125" style="91" customWidth="1"/>
    <col min="15622" max="15622" width="20" style="91" customWidth="1"/>
    <col min="15623" max="15873" width="11.42578125" style="91"/>
    <col min="15874" max="15874" width="62.28515625" style="91" customWidth="1"/>
    <col min="15875" max="15875" width="49.5703125" style="91" customWidth="1"/>
    <col min="15876" max="15876" width="23.7109375" style="91" customWidth="1"/>
    <col min="15877" max="15877" width="18.42578125" style="91" customWidth="1"/>
    <col min="15878" max="15878" width="20" style="91" customWidth="1"/>
    <col min="15879" max="16129" width="11.42578125" style="91"/>
    <col min="16130" max="16130" width="62.28515625" style="91" customWidth="1"/>
    <col min="16131" max="16131" width="49.5703125" style="91" customWidth="1"/>
    <col min="16132" max="16132" width="23.7109375" style="91" customWidth="1"/>
    <col min="16133" max="16133" width="18.42578125" style="91" customWidth="1"/>
    <col min="16134" max="16134" width="20" style="91" customWidth="1"/>
    <col min="16135" max="16384" width="11.42578125" style="91"/>
  </cols>
  <sheetData>
    <row r="1" spans="1:7 16135:16384" s="20" customFormat="1" ht="65.45" customHeight="1">
      <c r="A1" s="22"/>
    </row>
    <row r="2" spans="1:7 16135:16384" s="94" customFormat="1" ht="21">
      <c r="A2" s="92" t="s">
        <v>384</v>
      </c>
      <c r="B2" s="93"/>
      <c r="WVO2" s="91"/>
      <c r="WVP2" s="91"/>
      <c r="WVQ2" s="91"/>
      <c r="WVR2" s="91"/>
      <c r="WVS2" s="91"/>
      <c r="WVT2" s="91"/>
      <c r="WVU2" s="91"/>
      <c r="WVV2" s="91"/>
      <c r="WVW2" s="91"/>
      <c r="WVX2" s="91"/>
      <c r="WVY2" s="91"/>
      <c r="WVZ2" s="91"/>
      <c r="WWA2" s="91"/>
      <c r="WWB2" s="91"/>
      <c r="WWC2" s="91"/>
      <c r="WWD2" s="91"/>
      <c r="WWE2" s="91"/>
      <c r="WWF2" s="91"/>
      <c r="WWG2" s="91"/>
      <c r="WWH2" s="91"/>
      <c r="WWI2" s="91"/>
      <c r="WWJ2" s="91"/>
      <c r="WWK2" s="91"/>
      <c r="WWL2" s="91"/>
      <c r="WWM2" s="91"/>
      <c r="WWN2" s="91"/>
      <c r="WWO2" s="91"/>
      <c r="WWP2" s="91"/>
      <c r="WWQ2" s="91"/>
      <c r="WWR2" s="91"/>
      <c r="WWS2" s="91"/>
      <c r="WWT2" s="91"/>
      <c r="WWU2" s="91"/>
      <c r="WWV2" s="91"/>
      <c r="WWW2" s="91"/>
      <c r="WWX2" s="91"/>
      <c r="WWY2" s="91"/>
      <c r="WWZ2" s="91"/>
      <c r="WXA2" s="91"/>
      <c r="WXB2" s="91"/>
      <c r="WXC2" s="91"/>
      <c r="WXD2" s="91"/>
      <c r="WXE2" s="91"/>
      <c r="WXF2" s="91"/>
      <c r="WXG2" s="91"/>
      <c r="WXH2" s="91"/>
      <c r="WXI2" s="91"/>
      <c r="WXJ2" s="91"/>
      <c r="WXK2" s="91"/>
      <c r="WXL2" s="91"/>
      <c r="WXM2" s="91"/>
      <c r="WXN2" s="91"/>
      <c r="WXO2" s="91"/>
      <c r="WXP2" s="91"/>
      <c r="WXQ2" s="91"/>
      <c r="WXR2" s="91"/>
      <c r="WXS2" s="91"/>
      <c r="WXT2" s="91"/>
      <c r="WXU2" s="91"/>
      <c r="WXV2" s="91"/>
      <c r="WXW2" s="91"/>
      <c r="WXX2" s="91"/>
      <c r="WXY2" s="91"/>
      <c r="WXZ2" s="91"/>
      <c r="WYA2" s="91"/>
      <c r="WYB2" s="91"/>
      <c r="WYC2" s="91"/>
      <c r="WYD2" s="91"/>
      <c r="WYE2" s="91"/>
      <c r="WYF2" s="91"/>
      <c r="WYG2" s="91"/>
      <c r="WYH2" s="91"/>
      <c r="WYI2" s="91"/>
      <c r="WYJ2" s="91"/>
      <c r="WYK2" s="91"/>
      <c r="WYL2" s="91"/>
      <c r="WYM2" s="91"/>
      <c r="WYN2" s="91"/>
      <c r="WYO2" s="91"/>
      <c r="WYP2" s="91"/>
      <c r="WYQ2" s="91"/>
      <c r="WYR2" s="91"/>
      <c r="WYS2" s="91"/>
      <c r="WYT2" s="91"/>
      <c r="WYU2" s="91"/>
      <c r="WYV2" s="91"/>
      <c r="WYW2" s="91"/>
      <c r="WYX2" s="91"/>
      <c r="WYY2" s="91"/>
      <c r="WYZ2" s="91"/>
      <c r="WZA2" s="91"/>
      <c r="WZB2" s="91"/>
      <c r="WZC2" s="91"/>
      <c r="WZD2" s="91"/>
      <c r="WZE2" s="91"/>
      <c r="WZF2" s="91"/>
      <c r="WZG2" s="91"/>
      <c r="WZH2" s="91"/>
      <c r="WZI2" s="91"/>
      <c r="WZJ2" s="91"/>
      <c r="WZK2" s="91"/>
      <c r="WZL2" s="91"/>
      <c r="WZM2" s="91"/>
      <c r="WZN2" s="91"/>
      <c r="WZO2" s="91"/>
      <c r="WZP2" s="91"/>
      <c r="WZQ2" s="91"/>
      <c r="WZR2" s="91"/>
      <c r="WZS2" s="91"/>
      <c r="WZT2" s="91"/>
      <c r="WZU2" s="91"/>
      <c r="WZV2" s="91"/>
      <c r="WZW2" s="91"/>
      <c r="WZX2" s="91"/>
      <c r="WZY2" s="91"/>
      <c r="WZZ2" s="91"/>
      <c r="XAA2" s="91"/>
      <c r="XAB2" s="91"/>
      <c r="XAC2" s="91"/>
      <c r="XAD2" s="91"/>
      <c r="XAE2" s="91"/>
      <c r="XAF2" s="91"/>
      <c r="XAG2" s="91"/>
      <c r="XAH2" s="91"/>
      <c r="XAI2" s="91"/>
      <c r="XAJ2" s="91"/>
      <c r="XAK2" s="91"/>
      <c r="XAL2" s="91"/>
      <c r="XAM2" s="91"/>
      <c r="XAN2" s="91"/>
      <c r="XAO2" s="91"/>
      <c r="XAP2" s="91"/>
      <c r="XAQ2" s="91"/>
      <c r="XAR2" s="91"/>
      <c r="XAS2" s="91"/>
      <c r="XAT2" s="91"/>
      <c r="XAU2" s="91"/>
      <c r="XAV2" s="91"/>
      <c r="XAW2" s="91"/>
      <c r="XAX2" s="91"/>
      <c r="XAY2" s="91"/>
      <c r="XAZ2" s="91"/>
      <c r="XBA2" s="91"/>
      <c r="XBB2" s="91"/>
      <c r="XBC2" s="91"/>
      <c r="XBD2" s="91"/>
      <c r="XBE2" s="91"/>
      <c r="XBF2" s="91"/>
      <c r="XBG2" s="91"/>
      <c r="XBH2" s="91"/>
      <c r="XBI2" s="91"/>
      <c r="XBJ2" s="91"/>
      <c r="XBK2" s="91"/>
      <c r="XBL2" s="91"/>
      <c r="XBM2" s="91"/>
      <c r="XBN2" s="91"/>
      <c r="XBO2" s="91"/>
      <c r="XBP2" s="91"/>
      <c r="XBQ2" s="91"/>
      <c r="XBR2" s="91"/>
      <c r="XBS2" s="91"/>
      <c r="XBT2" s="91"/>
      <c r="XBU2" s="91"/>
      <c r="XBV2" s="91"/>
      <c r="XBW2" s="91"/>
      <c r="XBX2" s="91"/>
      <c r="XBY2" s="91"/>
      <c r="XBZ2" s="91"/>
      <c r="XCA2" s="91"/>
      <c r="XCB2" s="91"/>
      <c r="XCC2" s="91"/>
      <c r="XCD2" s="91"/>
      <c r="XCE2" s="91"/>
      <c r="XCF2" s="91"/>
      <c r="XCG2" s="91"/>
      <c r="XCH2" s="91"/>
      <c r="XCI2" s="91"/>
      <c r="XCJ2" s="91"/>
      <c r="XCK2" s="91"/>
      <c r="XCL2" s="91"/>
      <c r="XCM2" s="91"/>
      <c r="XCN2" s="91"/>
      <c r="XCO2" s="91"/>
      <c r="XCP2" s="91"/>
      <c r="XCQ2" s="91"/>
      <c r="XCR2" s="91"/>
      <c r="XCS2" s="91"/>
      <c r="XCT2" s="91"/>
      <c r="XCU2" s="91"/>
      <c r="XCV2" s="91"/>
      <c r="XCW2" s="91"/>
      <c r="XCX2" s="91"/>
      <c r="XCY2" s="91"/>
      <c r="XCZ2" s="91"/>
      <c r="XDA2" s="91"/>
      <c r="XDB2" s="91"/>
      <c r="XDC2" s="91"/>
      <c r="XDD2" s="91"/>
      <c r="XDE2" s="91"/>
      <c r="XDF2" s="91"/>
      <c r="XDG2" s="91"/>
      <c r="XDH2" s="91"/>
      <c r="XDI2" s="91"/>
      <c r="XDJ2" s="91"/>
      <c r="XDK2" s="91"/>
      <c r="XDL2" s="91"/>
      <c r="XDM2" s="91"/>
      <c r="XDN2" s="91"/>
      <c r="XDO2" s="91"/>
      <c r="XDP2" s="91"/>
      <c r="XDQ2" s="91"/>
      <c r="XDR2" s="91"/>
      <c r="XDS2" s="91"/>
      <c r="XDT2" s="91"/>
      <c r="XDU2" s="91"/>
      <c r="XDV2" s="91"/>
      <c r="XDW2" s="91"/>
      <c r="XDX2" s="91"/>
      <c r="XDY2" s="91"/>
      <c r="XDZ2" s="91"/>
      <c r="XEA2" s="91"/>
      <c r="XEB2" s="91"/>
      <c r="XEC2" s="91"/>
      <c r="XED2" s="91"/>
      <c r="XEE2" s="91"/>
      <c r="XEF2" s="91"/>
      <c r="XEG2" s="91"/>
      <c r="XEH2" s="91"/>
      <c r="XEI2" s="91"/>
      <c r="XEJ2" s="91"/>
      <c r="XEK2" s="91"/>
      <c r="XEL2" s="91"/>
      <c r="XEM2" s="91"/>
      <c r="XEN2" s="91"/>
      <c r="XEO2" s="91"/>
      <c r="XEP2" s="91"/>
      <c r="XEQ2" s="91"/>
      <c r="XER2" s="91"/>
      <c r="XES2" s="91"/>
      <c r="XET2" s="91"/>
      <c r="XEU2" s="91"/>
      <c r="XEV2" s="91"/>
      <c r="XEW2" s="91"/>
      <c r="XEX2" s="91"/>
      <c r="XEY2" s="91"/>
      <c r="XEZ2" s="91"/>
      <c r="XFA2" s="91"/>
      <c r="XFB2" s="91"/>
      <c r="XFC2" s="91"/>
      <c r="XFD2" s="91"/>
    </row>
    <row r="4" spans="1:7 16135:16384" ht="18.75">
      <c r="A4" s="95" t="s">
        <v>385</v>
      </c>
      <c r="B4" s="96"/>
    </row>
    <row r="6" spans="1:7 16135:16384" s="98" customFormat="1" ht="15.75">
      <c r="A6" s="97" t="s">
        <v>386</v>
      </c>
      <c r="WVO6" s="91"/>
      <c r="WVP6" s="91"/>
      <c r="WVQ6" s="91"/>
      <c r="WVR6" s="91"/>
      <c r="WVS6" s="91"/>
      <c r="WVT6" s="91"/>
      <c r="WVU6" s="91"/>
      <c r="WVV6" s="91"/>
      <c r="WVW6" s="91"/>
      <c r="WVX6" s="91"/>
      <c r="WVY6" s="91"/>
      <c r="WVZ6" s="91"/>
      <c r="WWA6" s="91"/>
      <c r="WWB6" s="91"/>
      <c r="WWC6" s="91"/>
      <c r="WWD6" s="91"/>
      <c r="WWE6" s="91"/>
      <c r="WWF6" s="91"/>
      <c r="WWG6" s="91"/>
      <c r="WWH6" s="91"/>
      <c r="WWI6" s="91"/>
      <c r="WWJ6" s="91"/>
      <c r="WWK6" s="91"/>
      <c r="WWL6" s="91"/>
      <c r="WWM6" s="91"/>
      <c r="WWN6" s="91"/>
      <c r="WWO6" s="91"/>
      <c r="WWP6" s="91"/>
      <c r="WWQ6" s="91"/>
      <c r="WWR6" s="91"/>
      <c r="WWS6" s="91"/>
      <c r="WWT6" s="91"/>
      <c r="WWU6" s="91"/>
      <c r="WWV6" s="91"/>
      <c r="WWW6" s="91"/>
      <c r="WWX6" s="91"/>
      <c r="WWY6" s="91"/>
      <c r="WWZ6" s="91"/>
      <c r="WXA6" s="91"/>
      <c r="WXB6" s="91"/>
      <c r="WXC6" s="91"/>
      <c r="WXD6" s="91"/>
      <c r="WXE6" s="91"/>
      <c r="WXF6" s="91"/>
      <c r="WXG6" s="91"/>
      <c r="WXH6" s="91"/>
      <c r="WXI6" s="91"/>
      <c r="WXJ6" s="91"/>
      <c r="WXK6" s="91"/>
      <c r="WXL6" s="91"/>
      <c r="WXM6" s="91"/>
      <c r="WXN6" s="91"/>
      <c r="WXO6" s="91"/>
      <c r="WXP6" s="91"/>
      <c r="WXQ6" s="91"/>
      <c r="WXR6" s="91"/>
      <c r="WXS6" s="91"/>
      <c r="WXT6" s="91"/>
      <c r="WXU6" s="91"/>
      <c r="WXV6" s="91"/>
      <c r="WXW6" s="91"/>
      <c r="WXX6" s="91"/>
      <c r="WXY6" s="91"/>
      <c r="WXZ6" s="91"/>
      <c r="WYA6" s="91"/>
      <c r="WYB6" s="91"/>
      <c r="WYC6" s="91"/>
      <c r="WYD6" s="91"/>
      <c r="WYE6" s="91"/>
      <c r="WYF6" s="91"/>
      <c r="WYG6" s="91"/>
      <c r="WYH6" s="91"/>
      <c r="WYI6" s="91"/>
      <c r="WYJ6" s="91"/>
      <c r="WYK6" s="91"/>
      <c r="WYL6" s="91"/>
      <c r="WYM6" s="91"/>
      <c r="WYN6" s="91"/>
      <c r="WYO6" s="91"/>
      <c r="WYP6" s="91"/>
      <c r="WYQ6" s="91"/>
      <c r="WYR6" s="91"/>
      <c r="WYS6" s="91"/>
      <c r="WYT6" s="91"/>
      <c r="WYU6" s="91"/>
      <c r="WYV6" s="91"/>
      <c r="WYW6" s="91"/>
      <c r="WYX6" s="91"/>
      <c r="WYY6" s="91"/>
      <c r="WYZ6" s="91"/>
      <c r="WZA6" s="91"/>
      <c r="WZB6" s="91"/>
      <c r="WZC6" s="91"/>
      <c r="WZD6" s="91"/>
      <c r="WZE6" s="91"/>
      <c r="WZF6" s="91"/>
      <c r="WZG6" s="91"/>
      <c r="WZH6" s="91"/>
      <c r="WZI6" s="91"/>
      <c r="WZJ6" s="91"/>
      <c r="WZK6" s="91"/>
      <c r="WZL6" s="91"/>
      <c r="WZM6" s="91"/>
      <c r="WZN6" s="91"/>
      <c r="WZO6" s="91"/>
      <c r="WZP6" s="91"/>
      <c r="WZQ6" s="91"/>
      <c r="WZR6" s="91"/>
      <c r="WZS6" s="91"/>
      <c r="WZT6" s="91"/>
      <c r="WZU6" s="91"/>
      <c r="WZV6" s="91"/>
      <c r="WZW6" s="91"/>
      <c r="WZX6" s="91"/>
      <c r="WZY6" s="91"/>
      <c r="WZZ6" s="91"/>
      <c r="XAA6" s="91"/>
      <c r="XAB6" s="91"/>
      <c r="XAC6" s="91"/>
      <c r="XAD6" s="91"/>
      <c r="XAE6" s="91"/>
      <c r="XAF6" s="91"/>
      <c r="XAG6" s="91"/>
      <c r="XAH6" s="91"/>
      <c r="XAI6" s="91"/>
      <c r="XAJ6" s="91"/>
      <c r="XAK6" s="91"/>
      <c r="XAL6" s="91"/>
      <c r="XAM6" s="91"/>
      <c r="XAN6" s="91"/>
      <c r="XAO6" s="91"/>
      <c r="XAP6" s="91"/>
      <c r="XAQ6" s="91"/>
      <c r="XAR6" s="91"/>
      <c r="XAS6" s="91"/>
      <c r="XAT6" s="91"/>
      <c r="XAU6" s="91"/>
      <c r="XAV6" s="91"/>
      <c r="XAW6" s="91"/>
      <c r="XAX6" s="91"/>
      <c r="XAY6" s="91"/>
      <c r="XAZ6" s="91"/>
      <c r="XBA6" s="91"/>
      <c r="XBB6" s="91"/>
      <c r="XBC6" s="91"/>
      <c r="XBD6" s="91"/>
      <c r="XBE6" s="91"/>
      <c r="XBF6" s="91"/>
      <c r="XBG6" s="91"/>
      <c r="XBH6" s="91"/>
      <c r="XBI6" s="91"/>
      <c r="XBJ6" s="91"/>
      <c r="XBK6" s="91"/>
      <c r="XBL6" s="91"/>
      <c r="XBM6" s="91"/>
      <c r="XBN6" s="91"/>
      <c r="XBO6" s="91"/>
      <c r="XBP6" s="91"/>
      <c r="XBQ6" s="91"/>
      <c r="XBR6" s="91"/>
      <c r="XBS6" s="91"/>
      <c r="XBT6" s="91"/>
      <c r="XBU6" s="91"/>
      <c r="XBV6" s="91"/>
      <c r="XBW6" s="91"/>
      <c r="XBX6" s="91"/>
      <c r="XBY6" s="91"/>
      <c r="XBZ6" s="91"/>
      <c r="XCA6" s="91"/>
      <c r="XCB6" s="91"/>
      <c r="XCC6" s="91"/>
      <c r="XCD6" s="91"/>
      <c r="XCE6" s="91"/>
      <c r="XCF6" s="91"/>
      <c r="XCG6" s="91"/>
      <c r="XCH6" s="91"/>
      <c r="XCI6" s="91"/>
      <c r="XCJ6" s="91"/>
      <c r="XCK6" s="91"/>
      <c r="XCL6" s="91"/>
      <c r="XCM6" s="91"/>
      <c r="XCN6" s="91"/>
      <c r="XCO6" s="91"/>
      <c r="XCP6" s="91"/>
      <c r="XCQ6" s="91"/>
      <c r="XCR6" s="91"/>
      <c r="XCS6" s="91"/>
      <c r="XCT6" s="91"/>
      <c r="XCU6" s="91"/>
      <c r="XCV6" s="91"/>
      <c r="XCW6" s="91"/>
      <c r="XCX6" s="91"/>
      <c r="XCY6" s="91"/>
      <c r="XCZ6" s="91"/>
      <c r="XDA6" s="91"/>
      <c r="XDB6" s="91"/>
      <c r="XDC6" s="91"/>
      <c r="XDD6" s="91"/>
      <c r="XDE6" s="91"/>
      <c r="XDF6" s="91"/>
      <c r="XDG6" s="91"/>
      <c r="XDH6" s="91"/>
      <c r="XDI6" s="91"/>
      <c r="XDJ6" s="91"/>
      <c r="XDK6" s="91"/>
      <c r="XDL6" s="91"/>
      <c r="XDM6" s="91"/>
      <c r="XDN6" s="91"/>
      <c r="XDO6" s="91"/>
      <c r="XDP6" s="91"/>
      <c r="XDQ6" s="91"/>
      <c r="XDR6" s="91"/>
      <c r="XDS6" s="91"/>
      <c r="XDT6" s="91"/>
      <c r="XDU6" s="91"/>
      <c r="XDV6" s="91"/>
      <c r="XDW6" s="91"/>
      <c r="XDX6" s="91"/>
      <c r="XDY6" s="91"/>
      <c r="XDZ6" s="91"/>
      <c r="XEA6" s="91"/>
      <c r="XEB6" s="91"/>
      <c r="XEC6" s="91"/>
      <c r="XED6" s="91"/>
      <c r="XEE6" s="91"/>
      <c r="XEF6" s="91"/>
      <c r="XEG6" s="91"/>
      <c r="XEH6" s="91"/>
      <c r="XEI6" s="91"/>
      <c r="XEJ6" s="91"/>
      <c r="XEK6" s="91"/>
      <c r="XEL6" s="91"/>
      <c r="XEM6" s="91"/>
      <c r="XEN6" s="91"/>
      <c r="XEO6" s="91"/>
      <c r="XEP6" s="91"/>
      <c r="XEQ6" s="91"/>
      <c r="XER6" s="91"/>
      <c r="XES6" s="91"/>
      <c r="XET6" s="91"/>
      <c r="XEU6" s="91"/>
      <c r="XEV6" s="91"/>
      <c r="XEW6" s="91"/>
      <c r="XEX6" s="91"/>
      <c r="XEY6" s="91"/>
      <c r="XEZ6" s="91"/>
      <c r="XFA6" s="91"/>
      <c r="XFB6" s="91"/>
      <c r="XFC6" s="91"/>
      <c r="XFD6" s="91"/>
    </row>
    <row r="7" spans="1:7 16135:16384">
      <c r="C7" s="99"/>
    </row>
    <row r="8" spans="1:7 16135:16384">
      <c r="B8" s="100" t="s">
        <v>387</v>
      </c>
      <c r="C8" s="101" t="s">
        <v>388</v>
      </c>
      <c r="E8" s="102"/>
    </row>
    <row r="9" spans="1:7 16135:16384">
      <c r="B9" s="100" t="s">
        <v>389</v>
      </c>
      <c r="C9" s="101" t="s">
        <v>390</v>
      </c>
    </row>
    <row r="12" spans="1:7 16135:16384" ht="15.75">
      <c r="A12" s="97" t="s">
        <v>391</v>
      </c>
      <c r="B12" s="98"/>
      <c r="C12" s="98"/>
      <c r="D12" s="98"/>
      <c r="E12" s="98"/>
      <c r="F12" s="98"/>
      <c r="G12" s="98"/>
    </row>
    <row r="14" spans="1:7 16135:16384">
      <c r="B14" s="100" t="s">
        <v>392</v>
      </c>
      <c r="C14" s="103" t="s">
        <v>393</v>
      </c>
      <c r="D14" s="104"/>
      <c r="E14" s="102"/>
    </row>
    <row r="15" spans="1:7 16135:16384">
      <c r="B15" s="100" t="s">
        <v>394</v>
      </c>
      <c r="C15" s="103" t="s">
        <v>395</v>
      </c>
      <c r="D15" s="104"/>
    </row>
    <row r="18" spans="1:6" ht="15.75">
      <c r="A18" s="97" t="s">
        <v>10</v>
      </c>
      <c r="B18" s="98"/>
      <c r="C18" s="98"/>
      <c r="D18" s="98"/>
      <c r="E18" s="98"/>
    </row>
    <row r="20" spans="1:6">
      <c r="B20" s="105" t="s">
        <v>396</v>
      </c>
      <c r="C20" s="106">
        <v>3.69</v>
      </c>
      <c r="D20" s="107"/>
    </row>
    <row r="21" spans="1:6">
      <c r="B21" s="100" t="s">
        <v>397</v>
      </c>
      <c r="C21" s="106">
        <v>9.1</v>
      </c>
    </row>
    <row r="22" spans="1:6">
      <c r="B22" s="100" t="s">
        <v>398</v>
      </c>
      <c r="C22" s="106">
        <v>2.25</v>
      </c>
    </row>
    <row r="23" spans="1:6">
      <c r="C23" s="108"/>
    </row>
    <row r="24" spans="1:6" ht="15.75">
      <c r="A24" s="97" t="s">
        <v>399</v>
      </c>
      <c r="B24" s="98"/>
      <c r="C24" s="109"/>
      <c r="D24" s="98"/>
      <c r="E24" s="98"/>
      <c r="F24" s="98"/>
    </row>
    <row r="25" spans="1:6">
      <c r="C25" s="108"/>
    </row>
    <row r="26" spans="1:6">
      <c r="B26" s="110" t="s">
        <v>400</v>
      </c>
      <c r="C26" s="106">
        <v>3.81</v>
      </c>
    </row>
    <row r="27" spans="1:6">
      <c r="B27" s="110" t="s">
        <v>401</v>
      </c>
      <c r="C27" s="106">
        <v>0.18</v>
      </c>
    </row>
    <row r="28" spans="1:6">
      <c r="B28" s="110" t="s">
        <v>402</v>
      </c>
      <c r="C28" s="111">
        <v>4.13</v>
      </c>
    </row>
    <row r="30" spans="1:6">
      <c r="A30" s="112" t="s">
        <v>403</v>
      </c>
    </row>
    <row r="31" spans="1:6" ht="15.75">
      <c r="A31" s="97" t="s">
        <v>404</v>
      </c>
      <c r="B31" s="98"/>
      <c r="C31" s="98"/>
      <c r="D31" s="98"/>
      <c r="E31" s="98"/>
      <c r="F31" s="98"/>
    </row>
    <row r="33" spans="2:6" ht="15">
      <c r="B33" s="113" t="s">
        <v>405</v>
      </c>
      <c r="E33" s="114"/>
    </row>
    <row r="34" spans="2:6">
      <c r="E34" s="114"/>
    </row>
    <row r="35" spans="2:6">
      <c r="B35" s="115" t="s">
        <v>406</v>
      </c>
      <c r="C35" s="116" t="s">
        <v>407</v>
      </c>
      <c r="D35" s="114"/>
    </row>
    <row r="36" spans="2:6">
      <c r="B36" s="117" t="s">
        <v>408</v>
      </c>
      <c r="C36" s="116" t="s">
        <v>409</v>
      </c>
      <c r="E36" s="118"/>
    </row>
    <row r="37" spans="2:6">
      <c r="B37" s="117" t="s">
        <v>387</v>
      </c>
      <c r="C37" s="101" t="s">
        <v>410</v>
      </c>
      <c r="E37" s="118"/>
    </row>
    <row r="38" spans="2:6">
      <c r="B38" s="117" t="s">
        <v>411</v>
      </c>
      <c r="C38" s="101" t="s">
        <v>412</v>
      </c>
      <c r="E38" s="118"/>
    </row>
    <row r="39" spans="2:6">
      <c r="B39" s="117" t="s">
        <v>413</v>
      </c>
      <c r="C39" s="101" t="s">
        <v>414</v>
      </c>
      <c r="E39" s="118"/>
    </row>
    <row r="40" spans="2:6">
      <c r="B40" s="119" t="s">
        <v>415</v>
      </c>
    </row>
    <row r="42" spans="2:6" ht="15">
      <c r="B42" s="113" t="s">
        <v>416</v>
      </c>
      <c r="E42" s="114"/>
    </row>
    <row r="43" spans="2:6">
      <c r="E43" s="114"/>
    </row>
    <row r="44" spans="2:6">
      <c r="B44" s="115" t="s">
        <v>406</v>
      </c>
      <c r="C44" s="116" t="s">
        <v>407</v>
      </c>
      <c r="E44" s="118"/>
    </row>
    <row r="45" spans="2:6">
      <c r="B45" s="117" t="s">
        <v>417</v>
      </c>
      <c r="C45" s="101" t="s">
        <v>418</v>
      </c>
      <c r="E45" s="118"/>
    </row>
    <row r="46" spans="2:6">
      <c r="B46" s="117" t="s">
        <v>419</v>
      </c>
      <c r="C46" s="101" t="s">
        <v>412</v>
      </c>
      <c r="E46" s="118"/>
    </row>
    <row r="47" spans="2:6">
      <c r="B47" s="117" t="s">
        <v>420</v>
      </c>
      <c r="C47" s="101" t="s">
        <v>421</v>
      </c>
      <c r="E47" s="118"/>
    </row>
    <row r="48" spans="2:6">
      <c r="B48" s="119" t="s">
        <v>422</v>
      </c>
      <c r="D48" s="120"/>
      <c r="F48" s="118"/>
    </row>
    <row r="49" spans="2:6">
      <c r="B49" s="119"/>
      <c r="D49" s="120"/>
      <c r="F49" s="118"/>
    </row>
    <row r="50" spans="2:6" ht="15">
      <c r="B50" s="113" t="s">
        <v>15</v>
      </c>
      <c r="D50" s="120"/>
      <c r="F50" s="118"/>
    </row>
    <row r="51" spans="2:6">
      <c r="B51" s="121"/>
      <c r="D51" s="120"/>
      <c r="F51" s="118"/>
    </row>
    <row r="52" spans="2:6" ht="149.25" customHeight="1">
      <c r="B52" s="8" t="s">
        <v>423</v>
      </c>
      <c r="C52" s="8"/>
      <c r="D52" s="8"/>
      <c r="E52" s="8"/>
      <c r="F52" s="118"/>
    </row>
    <row r="53" spans="2:6" ht="12" customHeight="1"/>
  </sheetData>
  <mergeCells count="1">
    <mergeCell ref="B52:E52"/>
  </mergeCells>
  <printOptions horizontalCentered="1" verticalCentered="1"/>
  <pageMargins left="7.8472222222222193E-2" right="0.15763888888888899" top="0.85972222222222205" bottom="0.39374999999999999" header="0.511811023622047" footer="0.511811023622047"/>
  <pageSetup paperSize="9" scale="58" orientation="landscape" horizontalDpi="300" verticalDpi="300"/>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00B050"/>
  </sheetPr>
  <dimension ref="A1:O15"/>
  <sheetViews>
    <sheetView zoomScale="90" zoomScaleNormal="90" workbookViewId="0">
      <selection activeCell="Q14" sqref="Q14"/>
    </sheetView>
  </sheetViews>
  <sheetFormatPr baseColWidth="10" defaultColWidth="11.42578125" defaultRowHeight="15"/>
  <cols>
    <col min="1" max="4" width="11.42578125" style="628"/>
    <col min="5" max="5" width="12.7109375" style="628" customWidth="1"/>
    <col min="6" max="6" width="11.42578125" style="628"/>
    <col min="7" max="7" width="12.5703125" style="628" customWidth="1"/>
    <col min="8" max="16384" width="11.42578125" style="628"/>
  </cols>
  <sheetData>
    <row r="1" spans="1:15" s="20" customFormat="1" ht="76.349999999999994" customHeight="1"/>
    <row r="2" spans="1:15" ht="18.75">
      <c r="A2" s="334" t="s">
        <v>2956</v>
      </c>
    </row>
    <row r="5" spans="1:15" ht="15" customHeight="1">
      <c r="A5" s="919" t="s">
        <v>371</v>
      </c>
      <c r="B5" s="919"/>
      <c r="C5" s="919"/>
      <c r="D5" s="919"/>
      <c r="E5" s="921"/>
      <c r="F5" s="921"/>
      <c r="G5" s="921"/>
      <c r="H5" s="921"/>
      <c r="I5" s="921"/>
      <c r="J5" s="921"/>
      <c r="K5" s="921"/>
      <c r="L5" s="921"/>
      <c r="M5" s="921"/>
      <c r="N5" s="921"/>
      <c r="O5" s="921"/>
    </row>
    <row r="6" spans="1:15">
      <c r="A6" s="919"/>
      <c r="B6" s="919"/>
      <c r="C6" s="919"/>
      <c r="D6" s="919"/>
      <c r="E6" s="922">
        <v>2014</v>
      </c>
      <c r="F6" s="922">
        <v>2015</v>
      </c>
      <c r="G6" s="922">
        <v>2016</v>
      </c>
      <c r="H6" s="922">
        <v>2017</v>
      </c>
      <c r="I6" s="922">
        <v>2018</v>
      </c>
      <c r="J6" s="922">
        <v>2019</v>
      </c>
      <c r="K6" s="922">
        <v>2020</v>
      </c>
      <c r="L6" s="922">
        <v>2021</v>
      </c>
      <c r="M6" s="922">
        <v>2022</v>
      </c>
      <c r="N6" s="922">
        <v>2023</v>
      </c>
      <c r="O6" s="922">
        <v>2024</v>
      </c>
    </row>
    <row r="7" spans="1:15">
      <c r="A7" s="919"/>
      <c r="B7" s="919"/>
      <c r="C7" s="919"/>
      <c r="D7" s="919"/>
      <c r="E7" s="922"/>
      <c r="F7" s="922"/>
      <c r="G7" s="922"/>
      <c r="H7" s="922"/>
      <c r="I7" s="922"/>
      <c r="J7" s="922"/>
      <c r="K7" s="922"/>
      <c r="L7" s="922"/>
      <c r="M7" s="922"/>
      <c r="N7" s="922"/>
      <c r="O7" s="922"/>
    </row>
    <row r="8" spans="1:15" ht="15" customHeight="1">
      <c r="A8" s="918" t="s">
        <v>2880</v>
      </c>
      <c r="B8" s="918"/>
      <c r="C8" s="918"/>
      <c r="D8" s="918"/>
      <c r="E8" s="631">
        <v>8080095.6699999999</v>
      </c>
      <c r="F8" s="631">
        <v>7707708.3499999996</v>
      </c>
      <c r="G8" s="631">
        <v>8716688.4499999993</v>
      </c>
      <c r="H8" s="631">
        <v>8343044</v>
      </c>
      <c r="I8" s="631">
        <v>8711537.3599999994</v>
      </c>
      <c r="J8" s="631">
        <v>9071493</v>
      </c>
      <c r="K8" s="631">
        <v>8302516</v>
      </c>
      <c r="L8" s="631">
        <v>8794547</v>
      </c>
      <c r="M8" s="631">
        <v>8032983</v>
      </c>
      <c r="N8" s="631">
        <v>7886850</v>
      </c>
      <c r="O8" s="631">
        <v>8766641</v>
      </c>
    </row>
    <row r="9" spans="1:15" ht="15" customHeight="1">
      <c r="A9" s="918" t="s">
        <v>2881</v>
      </c>
      <c r="B9" s="918"/>
      <c r="C9" s="918"/>
      <c r="D9" s="918"/>
      <c r="E9" s="635">
        <v>1788374.13</v>
      </c>
      <c r="F9" s="635">
        <v>1862907.08</v>
      </c>
      <c r="G9" s="635">
        <v>2520384.04</v>
      </c>
      <c r="H9" s="635">
        <v>2630859</v>
      </c>
      <c r="I9" s="635">
        <v>2727449.12</v>
      </c>
      <c r="J9" s="635">
        <v>2368016</v>
      </c>
      <c r="K9" s="635">
        <v>2129739</v>
      </c>
      <c r="L9" s="635">
        <v>2084791</v>
      </c>
      <c r="M9" s="635">
        <v>2386626</v>
      </c>
      <c r="N9" s="635">
        <v>2013490</v>
      </c>
      <c r="O9" s="635">
        <v>1969308</v>
      </c>
    </row>
    <row r="10" spans="1:15" ht="15" customHeight="1">
      <c r="A10" s="918" t="s">
        <v>2882</v>
      </c>
      <c r="B10" s="918"/>
      <c r="C10" s="918"/>
      <c r="D10" s="918"/>
      <c r="E10" s="631">
        <v>635940.32999999996</v>
      </c>
      <c r="F10" s="631">
        <v>402904.43</v>
      </c>
      <c r="G10" s="631">
        <v>411272.45</v>
      </c>
      <c r="H10" s="631">
        <v>617926</v>
      </c>
      <c r="I10" s="631">
        <v>796029.89</v>
      </c>
      <c r="J10" s="631">
        <v>910027</v>
      </c>
      <c r="K10" s="631">
        <v>946140</v>
      </c>
      <c r="L10" s="631">
        <v>875845</v>
      </c>
      <c r="M10" s="631">
        <v>884106</v>
      </c>
      <c r="N10" s="631">
        <v>947436</v>
      </c>
      <c r="O10" s="631">
        <v>1082798</v>
      </c>
    </row>
    <row r="11" spans="1:15" ht="15" customHeight="1">
      <c r="A11" s="916" t="s">
        <v>2951</v>
      </c>
      <c r="B11" s="916"/>
      <c r="C11" s="916"/>
      <c r="D11" s="916"/>
      <c r="E11" s="636">
        <v>10504410.130000001</v>
      </c>
      <c r="F11" s="636">
        <v>9973520</v>
      </c>
      <c r="G11" s="636">
        <v>11648345</v>
      </c>
      <c r="H11" s="636">
        <f t="shared" ref="H11:O11" si="0">SUM(H8:H10)</f>
        <v>11591829</v>
      </c>
      <c r="I11" s="636">
        <f t="shared" si="0"/>
        <v>12235016.370000001</v>
      </c>
      <c r="J11" s="636">
        <f t="shared" si="0"/>
        <v>12349536</v>
      </c>
      <c r="K11" s="636">
        <f t="shared" si="0"/>
        <v>11378395</v>
      </c>
      <c r="L11" s="636">
        <f t="shared" si="0"/>
        <v>11755183</v>
      </c>
      <c r="M11" s="636">
        <f t="shared" si="0"/>
        <v>11303715</v>
      </c>
      <c r="N11" s="636">
        <f t="shared" si="0"/>
        <v>10847776</v>
      </c>
      <c r="O11" s="636">
        <f t="shared" si="0"/>
        <v>11818747</v>
      </c>
    </row>
    <row r="13" spans="1:15">
      <c r="I13" s="633"/>
    </row>
    <row r="14" spans="1:15">
      <c r="C14" s="637"/>
      <c r="E14" s="638"/>
      <c r="F14" s="638"/>
      <c r="G14" s="638"/>
    </row>
    <row r="15" spans="1:15">
      <c r="C15" s="637"/>
      <c r="E15" s="638"/>
      <c r="F15" s="638"/>
      <c r="G15" s="638"/>
    </row>
  </sheetData>
  <mergeCells count="17">
    <mergeCell ref="A8:D8"/>
    <mergeCell ref="A9:D9"/>
    <mergeCell ref="A10:D10"/>
    <mergeCell ref="A11:D11"/>
    <mergeCell ref="A5:D7"/>
    <mergeCell ref="E5:O5"/>
    <mergeCell ref="E6:E7"/>
    <mergeCell ref="F6:F7"/>
    <mergeCell ref="G6:G7"/>
    <mergeCell ref="H6:H7"/>
    <mergeCell ref="I6:I7"/>
    <mergeCell ref="J6:J7"/>
    <mergeCell ref="K6:K7"/>
    <mergeCell ref="L6:L7"/>
    <mergeCell ref="M6:M7"/>
    <mergeCell ref="N6:N7"/>
    <mergeCell ref="O6:O7"/>
  </mergeCells>
  <pageMargins left="0.70833333333333304" right="0.70833333333333304" top="0.74791666666666701" bottom="0.74791666666666701" header="0.511811023622047" footer="0.511811023622047"/>
  <pageSetup paperSize="9" scale="75" orientation="landscape" horizontalDpi="300" verticalDpi="300"/>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00B050"/>
  </sheetPr>
  <dimension ref="A1:O14"/>
  <sheetViews>
    <sheetView zoomScale="90" zoomScaleNormal="90" workbookViewId="0">
      <selection activeCell="J4" sqref="J4"/>
    </sheetView>
  </sheetViews>
  <sheetFormatPr baseColWidth="10" defaultColWidth="11.42578125" defaultRowHeight="15"/>
  <cols>
    <col min="1" max="4" width="11.42578125" style="628"/>
    <col min="5" max="6" width="12.7109375" style="628" customWidth="1"/>
    <col min="7" max="7" width="12.5703125" style="628" customWidth="1"/>
    <col min="8" max="16384" width="11.42578125" style="628"/>
  </cols>
  <sheetData>
    <row r="1" spans="1:15" s="20" customFormat="1" ht="82.9" customHeight="1"/>
    <row r="2" spans="1:15" ht="15.75">
      <c r="A2" s="335" t="s">
        <v>2957</v>
      </c>
    </row>
    <row r="5" spans="1:15" ht="15" customHeight="1">
      <c r="A5" s="919" t="s">
        <v>371</v>
      </c>
      <c r="B5" s="919"/>
      <c r="C5" s="919"/>
      <c r="D5" s="919"/>
      <c r="E5" s="923"/>
      <c r="F5" s="923"/>
      <c r="G5" s="923"/>
      <c r="H5" s="923"/>
      <c r="I5" s="923"/>
      <c r="J5" s="923"/>
      <c r="K5" s="923"/>
      <c r="L5" s="923"/>
      <c r="M5" s="923"/>
      <c r="N5" s="923"/>
      <c r="O5" s="923"/>
    </row>
    <row r="6" spans="1:15">
      <c r="A6" s="919"/>
      <c r="B6" s="919"/>
      <c r="C6" s="919"/>
      <c r="D6" s="919"/>
      <c r="E6" s="919">
        <v>2014</v>
      </c>
      <c r="F6" s="919">
        <v>2015</v>
      </c>
      <c r="G6" s="919">
        <v>2016</v>
      </c>
      <c r="H6" s="919">
        <v>2017</v>
      </c>
      <c r="I6" s="919">
        <v>2018</v>
      </c>
      <c r="J6" s="919">
        <v>2019</v>
      </c>
      <c r="K6" s="919">
        <v>2020</v>
      </c>
      <c r="L6" s="919">
        <v>2021</v>
      </c>
      <c r="M6" s="919">
        <v>2022</v>
      </c>
      <c r="N6" s="919">
        <v>2023</v>
      </c>
      <c r="O6" s="919">
        <v>2024</v>
      </c>
    </row>
    <row r="7" spans="1:15">
      <c r="A7" s="919"/>
      <c r="B7" s="919"/>
      <c r="C7" s="919"/>
      <c r="D7" s="919"/>
      <c r="E7" s="919"/>
      <c r="F7" s="919"/>
      <c r="G7" s="919"/>
      <c r="H7" s="919"/>
      <c r="I7" s="919"/>
      <c r="J7" s="919"/>
      <c r="K7" s="919"/>
      <c r="L7" s="919"/>
      <c r="M7" s="919"/>
      <c r="N7" s="919"/>
      <c r="O7" s="919"/>
    </row>
    <row r="8" spans="1:15" ht="15" customHeight="1">
      <c r="A8" s="918" t="s">
        <v>2880</v>
      </c>
      <c r="B8" s="918"/>
      <c r="C8" s="918"/>
      <c r="D8" s="918"/>
      <c r="E8" s="631">
        <v>13783276.26</v>
      </c>
      <c r="F8" s="631">
        <v>13890967.98</v>
      </c>
      <c r="G8" s="631">
        <v>15419373.91</v>
      </c>
      <c r="H8" s="631">
        <v>16558448</v>
      </c>
      <c r="I8" s="631">
        <v>16408393.59</v>
      </c>
      <c r="J8" s="631">
        <v>17604240</v>
      </c>
      <c r="K8" s="631">
        <v>15183691</v>
      </c>
      <c r="L8" s="631">
        <v>15387081</v>
      </c>
      <c r="M8" s="631">
        <v>16838257</v>
      </c>
      <c r="N8" s="631">
        <v>14768308</v>
      </c>
      <c r="O8" s="631">
        <v>15086275</v>
      </c>
    </row>
    <row r="9" spans="1:15" ht="15" customHeight="1">
      <c r="A9" s="918" t="s">
        <v>2881</v>
      </c>
      <c r="B9" s="918"/>
      <c r="C9" s="918"/>
      <c r="D9" s="918"/>
      <c r="E9" s="631">
        <v>2874440.03</v>
      </c>
      <c r="F9" s="631">
        <v>3274443.29</v>
      </c>
      <c r="G9" s="631">
        <v>3238998.73</v>
      </c>
      <c r="H9" s="631">
        <v>3856519</v>
      </c>
      <c r="I9" s="631">
        <v>3934949.66</v>
      </c>
      <c r="J9" s="631">
        <v>3387648</v>
      </c>
      <c r="K9" s="631">
        <v>2757094</v>
      </c>
      <c r="L9" s="631">
        <v>2944948</v>
      </c>
      <c r="M9" s="631">
        <v>3324980</v>
      </c>
      <c r="N9" s="631">
        <v>3657931</v>
      </c>
      <c r="O9" s="631">
        <v>3323771</v>
      </c>
    </row>
    <row r="10" spans="1:15" ht="15" customHeight="1">
      <c r="A10" s="918" t="s">
        <v>2882</v>
      </c>
      <c r="B10" s="918"/>
      <c r="C10" s="918"/>
      <c r="D10" s="918"/>
      <c r="E10" s="631">
        <v>83953.49</v>
      </c>
      <c r="F10" s="631">
        <v>77119.740000000005</v>
      </c>
      <c r="G10" s="631">
        <v>74511.48</v>
      </c>
      <c r="H10" s="631">
        <v>167521</v>
      </c>
      <c r="I10" s="631">
        <v>188723.96</v>
      </c>
      <c r="J10" s="631">
        <v>235332</v>
      </c>
      <c r="K10" s="631">
        <v>353762</v>
      </c>
      <c r="L10" s="631">
        <v>314514</v>
      </c>
      <c r="M10" s="631">
        <v>412588</v>
      </c>
      <c r="N10" s="631">
        <v>511679</v>
      </c>
      <c r="O10" s="631">
        <v>659940</v>
      </c>
    </row>
    <row r="11" spans="1:15" ht="15" customHeight="1">
      <c r="A11" s="919" t="s">
        <v>2951</v>
      </c>
      <c r="B11" s="919"/>
      <c r="C11" s="919"/>
      <c r="D11" s="919"/>
      <c r="E11" s="632">
        <v>16741669.77</v>
      </c>
      <c r="F11" s="632">
        <v>17242531</v>
      </c>
      <c r="G11" s="632">
        <v>18732884</v>
      </c>
      <c r="H11" s="632">
        <f t="shared" ref="H11:M11" si="0">SUM(H8:H10)</f>
        <v>20582488</v>
      </c>
      <c r="I11" s="632">
        <f t="shared" si="0"/>
        <v>20532067.210000001</v>
      </c>
      <c r="J11" s="632">
        <f t="shared" si="0"/>
        <v>21227220</v>
      </c>
      <c r="K11" s="632">
        <f t="shared" si="0"/>
        <v>18294547</v>
      </c>
      <c r="L11" s="632">
        <f t="shared" si="0"/>
        <v>18646543</v>
      </c>
      <c r="M11" s="632">
        <f t="shared" si="0"/>
        <v>20575825</v>
      </c>
      <c r="N11" s="632">
        <v>18937917</v>
      </c>
      <c r="O11" s="632">
        <f>SUM(O8:O10)</f>
        <v>19069986</v>
      </c>
    </row>
    <row r="12" spans="1:15">
      <c r="M12" s="633"/>
    </row>
    <row r="13" spans="1:15">
      <c r="E13" s="633"/>
      <c r="F13" s="633"/>
      <c r="I13" s="633"/>
    </row>
    <row r="14" spans="1:15">
      <c r="H14" s="633"/>
    </row>
  </sheetData>
  <mergeCells count="17">
    <mergeCell ref="A8:D8"/>
    <mergeCell ref="A9:D9"/>
    <mergeCell ref="A10:D10"/>
    <mergeCell ref="A11:D11"/>
    <mergeCell ref="A5:D7"/>
    <mergeCell ref="E5:O5"/>
    <mergeCell ref="E6:E7"/>
    <mergeCell ref="F6:F7"/>
    <mergeCell ref="G6:G7"/>
    <mergeCell ref="H6:H7"/>
    <mergeCell ref="I6:I7"/>
    <mergeCell ref="J6:J7"/>
    <mergeCell ref="K6:K7"/>
    <mergeCell ref="L6:L7"/>
    <mergeCell ref="M6:M7"/>
    <mergeCell ref="N6:N7"/>
    <mergeCell ref="O6:O7"/>
  </mergeCells>
  <pageMargins left="0.70833333333333304" right="0.70833333333333304" top="0.74791666666666701" bottom="0.74791666666666701" header="0.511811023622047" footer="0.511811023622047"/>
  <pageSetup paperSize="9" scale="71" orientation="landscape" horizontalDpi="300" verticalDpi="300"/>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00B050"/>
  </sheetPr>
  <dimension ref="A1:O12"/>
  <sheetViews>
    <sheetView zoomScale="90" zoomScaleNormal="90" workbookViewId="0">
      <selection activeCell="G3" sqref="G3"/>
    </sheetView>
  </sheetViews>
  <sheetFormatPr baseColWidth="10" defaultColWidth="11.42578125" defaultRowHeight="15"/>
  <cols>
    <col min="1" max="6" width="11.42578125" style="628"/>
    <col min="7" max="7" width="12.7109375" style="628" customWidth="1"/>
    <col min="8" max="8" width="11.42578125" style="628"/>
    <col min="9" max="9" width="11.7109375" style="628" customWidth="1"/>
    <col min="10" max="16384" width="11.42578125" style="628"/>
  </cols>
  <sheetData>
    <row r="1" spans="1:15" s="20" customFormat="1" ht="74.650000000000006" customHeight="1"/>
    <row r="2" spans="1:15" ht="15.75">
      <c r="A2" s="335" t="s">
        <v>2958</v>
      </c>
    </row>
    <row r="5" spans="1:15" ht="15" customHeight="1">
      <c r="A5" s="919" t="s">
        <v>371</v>
      </c>
      <c r="B5" s="919"/>
      <c r="C5" s="919"/>
      <c r="D5" s="919"/>
      <c r="E5" s="923"/>
      <c r="F5" s="923"/>
      <c r="G5" s="923"/>
      <c r="H5" s="923"/>
      <c r="I5" s="923"/>
      <c r="J5" s="923"/>
      <c r="K5" s="923"/>
      <c r="L5" s="923"/>
      <c r="M5" s="923"/>
      <c r="N5" s="923"/>
      <c r="O5" s="923"/>
    </row>
    <row r="6" spans="1:15" ht="15.75" customHeight="1">
      <c r="A6" s="919"/>
      <c r="B6" s="919"/>
      <c r="C6" s="919"/>
      <c r="D6" s="919"/>
      <c r="E6" s="919">
        <v>2014</v>
      </c>
      <c r="F6" s="919">
        <v>2015</v>
      </c>
      <c r="G6" s="919">
        <v>2016</v>
      </c>
      <c r="H6" s="919">
        <v>2017</v>
      </c>
      <c r="I6" s="919">
        <v>2018</v>
      </c>
      <c r="J6" s="919">
        <v>2019</v>
      </c>
      <c r="K6" s="919">
        <v>2020</v>
      </c>
      <c r="L6" s="919">
        <v>2021</v>
      </c>
      <c r="M6" s="919">
        <v>2022</v>
      </c>
      <c r="N6" s="919">
        <v>2023</v>
      </c>
      <c r="O6" s="919">
        <v>2024</v>
      </c>
    </row>
    <row r="7" spans="1:15">
      <c r="A7" s="919"/>
      <c r="B7" s="919"/>
      <c r="C7" s="919"/>
      <c r="D7" s="919"/>
      <c r="E7" s="919"/>
      <c r="F7" s="919"/>
      <c r="G7" s="919"/>
      <c r="H7" s="919"/>
      <c r="I7" s="919"/>
      <c r="J7" s="919"/>
      <c r="K7" s="919"/>
      <c r="L7" s="919"/>
      <c r="M7" s="919"/>
      <c r="N7" s="919"/>
      <c r="O7" s="919"/>
    </row>
    <row r="8" spans="1:15" ht="15.75" customHeight="1">
      <c r="A8" s="918" t="s">
        <v>2880</v>
      </c>
      <c r="B8" s="918" t="s">
        <v>2959</v>
      </c>
      <c r="C8" s="918"/>
      <c r="D8" s="918"/>
      <c r="E8" s="631">
        <v>8876905.4900000002</v>
      </c>
      <c r="F8" s="631">
        <v>8697291.4199999999</v>
      </c>
      <c r="G8" s="631">
        <v>9404839.3699999992</v>
      </c>
      <c r="H8" s="631">
        <v>9546505.6500000004</v>
      </c>
      <c r="I8" s="631">
        <v>9037649</v>
      </c>
      <c r="J8" s="631">
        <v>9719012</v>
      </c>
      <c r="K8" s="631">
        <v>8066009</v>
      </c>
      <c r="L8" s="631">
        <v>8111689</v>
      </c>
      <c r="M8" s="631">
        <v>9571061</v>
      </c>
      <c r="N8" s="631">
        <v>8480711</v>
      </c>
      <c r="O8" s="631">
        <v>9543229</v>
      </c>
    </row>
    <row r="9" spans="1:15" ht="15" customHeight="1">
      <c r="A9" s="918"/>
      <c r="B9" s="918" t="s">
        <v>2960</v>
      </c>
      <c r="C9" s="918"/>
      <c r="D9" s="918">
        <v>2842752</v>
      </c>
      <c r="E9" s="631">
        <v>7374880.6200000001</v>
      </c>
      <c r="F9" s="631">
        <v>7498643.25</v>
      </c>
      <c r="G9" s="631">
        <v>8308768.8399999999</v>
      </c>
      <c r="H9" s="631">
        <v>7655352.7000000002</v>
      </c>
      <c r="I9" s="631">
        <v>7445026</v>
      </c>
      <c r="J9" s="631">
        <v>7602519</v>
      </c>
      <c r="K9" s="631">
        <v>7422112</v>
      </c>
      <c r="L9" s="631">
        <v>7379968</v>
      </c>
      <c r="M9" s="631">
        <v>6565878</v>
      </c>
      <c r="N9" s="631">
        <v>6569944</v>
      </c>
      <c r="O9" s="631">
        <v>7252941</v>
      </c>
    </row>
    <row r="10" spans="1:15" ht="15" customHeight="1">
      <c r="A10" s="918"/>
      <c r="B10" s="918" t="s">
        <v>2961</v>
      </c>
      <c r="C10" s="918"/>
      <c r="D10" s="918">
        <v>2437873</v>
      </c>
      <c r="E10" s="631">
        <v>3371844</v>
      </c>
      <c r="F10" s="631">
        <v>2342716.73</v>
      </c>
      <c r="G10" s="631">
        <v>2584973.33</v>
      </c>
      <c r="H10" s="631">
        <v>3294069.55</v>
      </c>
      <c r="I10" s="631">
        <v>3162051</v>
      </c>
      <c r="J10" s="631">
        <v>3646593</v>
      </c>
      <c r="K10" s="631">
        <v>3236807</v>
      </c>
      <c r="L10" s="631">
        <v>3569190</v>
      </c>
      <c r="M10" s="631">
        <v>4541828</v>
      </c>
      <c r="N10" s="631">
        <v>3120835</v>
      </c>
      <c r="O10" s="631">
        <v>2581569</v>
      </c>
    </row>
    <row r="11" spans="1:15" ht="15" customHeight="1">
      <c r="A11" s="918"/>
      <c r="B11" s="918" t="s">
        <v>2962</v>
      </c>
      <c r="C11" s="918"/>
      <c r="D11" s="918">
        <v>1776153</v>
      </c>
      <c r="E11" s="631">
        <v>2239741.46</v>
      </c>
      <c r="F11" s="631">
        <f>F12-F8-F9-F10</f>
        <v>3060024.9299999983</v>
      </c>
      <c r="G11" s="631">
        <f>G12-G8-G9-G10</f>
        <v>3837480.8200000003</v>
      </c>
      <c r="H11" s="631">
        <v>4408619.51</v>
      </c>
      <c r="I11" s="631">
        <v>5475204</v>
      </c>
      <c r="J11" s="631">
        <v>5707609</v>
      </c>
      <c r="K11" s="631">
        <v>4761278</v>
      </c>
      <c r="L11" s="631">
        <v>5120781</v>
      </c>
      <c r="M11" s="631">
        <v>4192472</v>
      </c>
      <c r="N11" s="631">
        <v>4483667</v>
      </c>
      <c r="O11" s="631">
        <v>4475177</v>
      </c>
    </row>
    <row r="12" spans="1:15">
      <c r="A12" s="918"/>
      <c r="B12" s="639" t="s">
        <v>1422</v>
      </c>
      <c r="C12" s="640"/>
      <c r="D12" s="641"/>
      <c r="E12" s="632">
        <v>21863371.93</v>
      </c>
      <c r="F12" s="632">
        <v>21598676.329999998</v>
      </c>
      <c r="G12" s="632">
        <v>24136062.359999999</v>
      </c>
      <c r="H12" s="632">
        <f t="shared" ref="H12:O12" si="0">SUM(H8:H11)</f>
        <v>24904547.410000004</v>
      </c>
      <c r="I12" s="632">
        <f t="shared" si="0"/>
        <v>25119930</v>
      </c>
      <c r="J12" s="632">
        <f t="shared" si="0"/>
        <v>26675733</v>
      </c>
      <c r="K12" s="632">
        <f t="shared" si="0"/>
        <v>23486206</v>
      </c>
      <c r="L12" s="632">
        <f t="shared" si="0"/>
        <v>24181628</v>
      </c>
      <c r="M12" s="632">
        <f t="shared" si="0"/>
        <v>24871239</v>
      </c>
      <c r="N12" s="632">
        <f t="shared" si="0"/>
        <v>22655157</v>
      </c>
      <c r="O12" s="632">
        <f t="shared" si="0"/>
        <v>23852916</v>
      </c>
    </row>
  </sheetData>
  <mergeCells count="18">
    <mergeCell ref="A8:A12"/>
    <mergeCell ref="B8:D8"/>
    <mergeCell ref="B9:D9"/>
    <mergeCell ref="B10:D10"/>
    <mergeCell ref="B11:D11"/>
    <mergeCell ref="A5:D7"/>
    <mergeCell ref="E5:O5"/>
    <mergeCell ref="E6:E7"/>
    <mergeCell ref="F6:F7"/>
    <mergeCell ref="G6:G7"/>
    <mergeCell ref="H6:H7"/>
    <mergeCell ref="I6:I7"/>
    <mergeCell ref="J6:J7"/>
    <mergeCell ref="K6:K7"/>
    <mergeCell ref="L6:L7"/>
    <mergeCell ref="M6:M7"/>
    <mergeCell ref="N6:N7"/>
    <mergeCell ref="O6:O7"/>
  </mergeCells>
  <pageMargins left="0.70833333333333304" right="0.70833333333333304" top="0.74791666666666701" bottom="0.74791666666666701" header="0.511811023622047" footer="0.511811023622047"/>
  <pageSetup paperSize="9" scale="75" orientation="landscape" horizontalDpi="300" verticalDpi="300"/>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rgb="FF00B050"/>
  </sheetPr>
  <dimension ref="A1:O16"/>
  <sheetViews>
    <sheetView zoomScale="90" zoomScaleNormal="90" workbookViewId="0">
      <selection activeCell="G1" sqref="G1"/>
    </sheetView>
  </sheetViews>
  <sheetFormatPr baseColWidth="10" defaultColWidth="11.42578125" defaultRowHeight="15"/>
  <cols>
    <col min="1" max="1" width="17.42578125" style="628" customWidth="1"/>
    <col min="2" max="11" width="11.42578125" style="628"/>
    <col min="12" max="12" width="11.7109375" style="628" customWidth="1"/>
    <col min="13" max="16384" width="11.42578125" style="628"/>
  </cols>
  <sheetData>
    <row r="1" spans="1:15" s="20" customFormat="1" ht="79.7" customHeight="1"/>
    <row r="2" spans="1:15" ht="15.75">
      <c r="A2" s="335" t="s">
        <v>2963</v>
      </c>
    </row>
    <row r="5" spans="1:15" ht="15" customHeight="1">
      <c r="A5" s="919" t="s">
        <v>371</v>
      </c>
      <c r="B5" s="919"/>
      <c r="C5" s="919"/>
      <c r="D5" s="919"/>
      <c r="E5" s="923"/>
      <c r="F5" s="923"/>
      <c r="G5" s="923"/>
      <c r="H5" s="923"/>
      <c r="I5" s="923"/>
      <c r="J5" s="923"/>
      <c r="K5" s="923"/>
      <c r="L5" s="923"/>
      <c r="M5" s="923"/>
      <c r="N5" s="923"/>
      <c r="O5" s="923"/>
    </row>
    <row r="6" spans="1:15">
      <c r="A6" s="919"/>
      <c r="B6" s="919"/>
      <c r="C6" s="919"/>
      <c r="D6" s="919"/>
      <c r="E6" s="919">
        <v>2014</v>
      </c>
      <c r="F6" s="919">
        <v>2015</v>
      </c>
      <c r="G6" s="919">
        <v>2016</v>
      </c>
      <c r="H6" s="919">
        <v>2017</v>
      </c>
      <c r="I6" s="919">
        <v>2018</v>
      </c>
      <c r="J6" s="919">
        <v>2019</v>
      </c>
      <c r="K6" s="919">
        <v>2020</v>
      </c>
      <c r="L6" s="919">
        <v>2021</v>
      </c>
      <c r="M6" s="919">
        <v>2022</v>
      </c>
      <c r="N6" s="919">
        <v>2023</v>
      </c>
      <c r="O6" s="919">
        <v>2024</v>
      </c>
    </row>
    <row r="7" spans="1:15">
      <c r="A7" s="919"/>
      <c r="B7" s="919"/>
      <c r="C7" s="919"/>
      <c r="D7" s="919"/>
      <c r="E7" s="919"/>
      <c r="F7" s="919"/>
      <c r="G7" s="919"/>
      <c r="H7" s="919"/>
      <c r="I7" s="919"/>
      <c r="J7" s="919"/>
      <c r="K7" s="919"/>
      <c r="L7" s="919"/>
      <c r="M7" s="919"/>
      <c r="N7" s="919"/>
      <c r="O7" s="919"/>
    </row>
    <row r="8" spans="1:15" ht="15" customHeight="1">
      <c r="A8" s="918" t="s">
        <v>2881</v>
      </c>
      <c r="B8" s="918" t="s">
        <v>2964</v>
      </c>
      <c r="C8" s="918"/>
      <c r="D8" s="918"/>
      <c r="E8" s="631">
        <v>944029.05</v>
      </c>
      <c r="F8" s="631">
        <v>1219839.33</v>
      </c>
      <c r="G8" s="631">
        <v>1165837</v>
      </c>
      <c r="H8" s="631">
        <v>1483717</v>
      </c>
      <c r="I8" s="631">
        <v>1455740</v>
      </c>
      <c r="J8" s="631">
        <v>1454037</v>
      </c>
      <c r="K8" s="631">
        <v>985275</v>
      </c>
      <c r="L8" s="631">
        <v>1034791</v>
      </c>
      <c r="M8" s="631">
        <v>1642978</v>
      </c>
      <c r="N8" s="631">
        <v>2156946</v>
      </c>
      <c r="O8" s="631">
        <f>1046992+658762</f>
        <v>1705754</v>
      </c>
    </row>
    <row r="9" spans="1:15" ht="15" customHeight="1">
      <c r="A9" s="918"/>
      <c r="B9" s="918" t="s">
        <v>2965</v>
      </c>
      <c r="C9" s="918"/>
      <c r="D9" s="918"/>
      <c r="E9" s="631">
        <v>1402185.523</v>
      </c>
      <c r="F9" s="631">
        <v>1748276.389</v>
      </c>
      <c r="G9" s="631">
        <v>2322910</v>
      </c>
      <c r="H9" s="631">
        <v>2462704</v>
      </c>
      <c r="I9" s="631">
        <v>3089368</v>
      </c>
      <c r="J9" s="631">
        <v>2432608</v>
      </c>
      <c r="K9" s="631">
        <v>2316548</v>
      </c>
      <c r="L9" s="631">
        <v>2403872</v>
      </c>
      <c r="M9" s="631">
        <v>2435981</v>
      </c>
      <c r="N9" s="631">
        <v>2173450</v>
      </c>
      <c r="O9" s="631">
        <v>1993168</v>
      </c>
    </row>
    <row r="10" spans="1:15" ht="15" customHeight="1">
      <c r="A10" s="918"/>
      <c r="B10" s="918" t="s">
        <v>2966</v>
      </c>
      <c r="C10" s="918"/>
      <c r="D10" s="918"/>
      <c r="E10" s="631">
        <v>15853.07</v>
      </c>
      <c r="F10" s="631">
        <v>12572</v>
      </c>
      <c r="G10" s="631">
        <v>17097.98</v>
      </c>
      <c r="H10" s="631">
        <v>14285</v>
      </c>
      <c r="I10" s="631">
        <v>0</v>
      </c>
      <c r="J10" s="631">
        <v>22820</v>
      </c>
      <c r="K10" s="631">
        <v>37276</v>
      </c>
      <c r="L10" s="631">
        <v>116639</v>
      </c>
      <c r="M10" s="631">
        <v>114330</v>
      </c>
      <c r="N10" s="631">
        <v>57134</v>
      </c>
      <c r="O10" s="631">
        <v>117398</v>
      </c>
    </row>
    <row r="11" spans="1:15" ht="15" customHeight="1">
      <c r="A11" s="918"/>
      <c r="B11" s="918" t="s">
        <v>2967</v>
      </c>
      <c r="C11" s="918"/>
      <c r="D11" s="918"/>
      <c r="E11" s="631">
        <v>77009.42</v>
      </c>
      <c r="F11" s="631">
        <v>0</v>
      </c>
      <c r="G11" s="631">
        <v>0</v>
      </c>
      <c r="H11" s="631">
        <v>13490</v>
      </c>
      <c r="I11" s="631">
        <v>23925</v>
      </c>
      <c r="J11" s="631">
        <v>64407</v>
      </c>
      <c r="K11" s="631">
        <v>0</v>
      </c>
      <c r="L11" s="631">
        <v>6470</v>
      </c>
      <c r="M11" s="631">
        <v>41908</v>
      </c>
      <c r="N11" s="631">
        <v>23148</v>
      </c>
      <c r="O11" s="631">
        <v>38010</v>
      </c>
    </row>
    <row r="12" spans="1:15" ht="15" customHeight="1">
      <c r="A12" s="918"/>
      <c r="B12" s="918" t="s">
        <v>2968</v>
      </c>
      <c r="C12" s="918"/>
      <c r="D12" s="918"/>
      <c r="E12" s="631">
        <f>E13-E11-E10-E9-E8</f>
        <v>2223737.0970000001</v>
      </c>
      <c r="F12" s="631">
        <f>F13-(SUM(F8:F11))</f>
        <v>2156662.6510000001</v>
      </c>
      <c r="G12" s="631">
        <f>G13-(SUM(G8:G11))</f>
        <v>2253537.8000000003</v>
      </c>
      <c r="H12" s="631">
        <v>2526672</v>
      </c>
      <c r="I12" s="631">
        <v>2093366</v>
      </c>
      <c r="J12" s="631">
        <f t="shared" ref="J12:O12" si="0">J13-J8-J9-J10-J11</f>
        <v>1781792</v>
      </c>
      <c r="K12" s="631">
        <f t="shared" si="0"/>
        <v>1547735</v>
      </c>
      <c r="L12" s="631">
        <f t="shared" si="0"/>
        <v>1467967</v>
      </c>
      <c r="M12" s="631">
        <f t="shared" si="0"/>
        <v>1476408</v>
      </c>
      <c r="N12" s="631">
        <f t="shared" si="0"/>
        <v>1260743</v>
      </c>
      <c r="O12" s="631">
        <f t="shared" si="0"/>
        <v>1438749</v>
      </c>
    </row>
    <row r="13" spans="1:15">
      <c r="A13" s="918"/>
      <c r="B13" s="639" t="s">
        <v>1422</v>
      </c>
      <c r="C13" s="640"/>
      <c r="D13" s="641"/>
      <c r="E13" s="632">
        <v>4662814.16</v>
      </c>
      <c r="F13" s="632">
        <f>'4.10.1'!F10</f>
        <v>5137350.37</v>
      </c>
      <c r="G13" s="632">
        <v>5759382.7800000003</v>
      </c>
      <c r="H13" s="632">
        <v>6487378.0999999996</v>
      </c>
      <c r="I13" s="632">
        <v>6662399</v>
      </c>
      <c r="J13" s="632">
        <v>5755664</v>
      </c>
      <c r="K13" s="632">
        <v>4886834</v>
      </c>
      <c r="L13" s="632">
        <v>5029739</v>
      </c>
      <c r="M13" s="632">
        <v>5711605</v>
      </c>
      <c r="N13" s="632">
        <v>5671421</v>
      </c>
      <c r="O13" s="632">
        <v>5293079</v>
      </c>
    </row>
    <row r="16" spans="1:15">
      <c r="M16" s="633"/>
    </row>
  </sheetData>
  <mergeCells count="19">
    <mergeCell ref="A8:A13"/>
    <mergeCell ref="B8:D8"/>
    <mergeCell ref="B9:D9"/>
    <mergeCell ref="B10:D10"/>
    <mergeCell ref="B11:D11"/>
    <mergeCell ref="B12:D12"/>
    <mergeCell ref="A5:D7"/>
    <mergeCell ref="E5:O5"/>
    <mergeCell ref="E6:E7"/>
    <mergeCell ref="F6:F7"/>
    <mergeCell ref="G6:G7"/>
    <mergeCell ref="H6:H7"/>
    <mergeCell ref="I6:I7"/>
    <mergeCell ref="J6:J7"/>
    <mergeCell ref="K6:K7"/>
    <mergeCell ref="L6:L7"/>
    <mergeCell ref="M6:M7"/>
    <mergeCell ref="N6:N7"/>
    <mergeCell ref="O6:O7"/>
  </mergeCells>
  <pageMargins left="0.70833333333333304" right="0.70833333333333304" top="0.74791666666666701" bottom="0.74791666666666701" header="0.511811023622047" footer="0.511811023622047"/>
  <pageSetup paperSize="9" scale="75" orientation="landscape" horizontalDpi="300" verticalDpi="300"/>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00B050"/>
  </sheetPr>
  <dimension ref="A1:P14"/>
  <sheetViews>
    <sheetView zoomScale="90" zoomScaleNormal="90" workbookViewId="0">
      <selection activeCell="E5" sqref="E5"/>
    </sheetView>
  </sheetViews>
  <sheetFormatPr baseColWidth="10" defaultColWidth="11.42578125" defaultRowHeight="15"/>
  <cols>
    <col min="1" max="16384" width="11.42578125" style="628"/>
  </cols>
  <sheetData>
    <row r="1" spans="1:16" s="20" customFormat="1" ht="71.25" customHeight="1"/>
    <row r="2" spans="1:16" ht="15.75">
      <c r="A2" s="335" t="s">
        <v>2969</v>
      </c>
    </row>
    <row r="5" spans="1:16" ht="15" customHeight="1">
      <c r="A5" s="919" t="s">
        <v>371</v>
      </c>
      <c r="B5" s="919"/>
      <c r="C5" s="919"/>
      <c r="D5" s="919"/>
      <c r="E5" s="923"/>
      <c r="F5" s="923"/>
      <c r="G5" s="923"/>
      <c r="H5" s="923"/>
      <c r="I5" s="923"/>
      <c r="J5" s="923"/>
      <c r="K5" s="923"/>
      <c r="L5" s="923"/>
      <c r="M5" s="923"/>
      <c r="N5" s="923"/>
      <c r="O5" s="923"/>
    </row>
    <row r="6" spans="1:16">
      <c r="A6" s="919"/>
      <c r="B6" s="919"/>
      <c r="C6" s="919"/>
      <c r="D6" s="919"/>
      <c r="E6" s="919">
        <v>2014</v>
      </c>
      <c r="F6" s="919">
        <v>2015</v>
      </c>
      <c r="G6" s="919">
        <v>2016</v>
      </c>
      <c r="H6" s="919">
        <v>2017</v>
      </c>
      <c r="I6" s="919">
        <v>2018</v>
      </c>
      <c r="J6" s="919">
        <v>2019</v>
      </c>
      <c r="K6" s="919">
        <v>2020</v>
      </c>
      <c r="L6" s="919">
        <v>2021</v>
      </c>
      <c r="M6" s="919">
        <v>2022</v>
      </c>
      <c r="N6" s="919">
        <v>2023</v>
      </c>
      <c r="O6" s="919">
        <v>2024</v>
      </c>
    </row>
    <row r="7" spans="1:16">
      <c r="A7" s="919"/>
      <c r="B7" s="919"/>
      <c r="C7" s="919"/>
      <c r="D7" s="919"/>
      <c r="E7" s="919"/>
      <c r="F7" s="919"/>
      <c r="G7" s="919"/>
      <c r="H7" s="919"/>
      <c r="I7" s="919"/>
      <c r="J7" s="919"/>
      <c r="K7" s="919"/>
      <c r="L7" s="919"/>
      <c r="M7" s="919"/>
      <c r="N7" s="919"/>
      <c r="O7" s="919"/>
    </row>
    <row r="8" spans="1:16" ht="15" customHeight="1">
      <c r="A8" s="918" t="s">
        <v>2882</v>
      </c>
      <c r="B8" s="918" t="s">
        <v>2970</v>
      </c>
      <c r="C8" s="918"/>
      <c r="D8" s="918"/>
      <c r="E8" s="631">
        <v>650827.18000000005</v>
      </c>
      <c r="F8" s="631">
        <v>374840</v>
      </c>
      <c r="G8" s="631">
        <v>304910.75</v>
      </c>
      <c r="H8" s="631">
        <v>285627</v>
      </c>
      <c r="I8" s="631">
        <v>390541</v>
      </c>
      <c r="J8" s="631">
        <v>555580</v>
      </c>
      <c r="K8" s="631">
        <v>658209</v>
      </c>
      <c r="L8" s="631">
        <v>616246</v>
      </c>
      <c r="M8" s="631">
        <v>716030</v>
      </c>
      <c r="N8" s="631">
        <v>802032</v>
      </c>
      <c r="O8" s="631">
        <v>928640</v>
      </c>
      <c r="P8" s="68"/>
    </row>
    <row r="9" spans="1:16" ht="15" customHeight="1">
      <c r="A9" s="918"/>
      <c r="B9" s="918" t="s">
        <v>2971</v>
      </c>
      <c r="C9" s="918"/>
      <c r="D9" s="918"/>
      <c r="E9" s="631">
        <v>69066.63</v>
      </c>
      <c r="F9" s="631">
        <v>105183.83</v>
      </c>
      <c r="G9" s="631">
        <v>180873.18</v>
      </c>
      <c r="H9" s="631">
        <v>499820</v>
      </c>
      <c r="I9" s="631">
        <v>594212</v>
      </c>
      <c r="J9" s="631">
        <v>589779</v>
      </c>
      <c r="K9" s="631">
        <v>641694</v>
      </c>
      <c r="L9" s="631">
        <v>574113</v>
      </c>
      <c r="M9" s="631">
        <v>580665</v>
      </c>
      <c r="N9" s="631">
        <v>657083</v>
      </c>
      <c r="O9" s="631">
        <v>814098</v>
      </c>
      <c r="P9" s="68"/>
    </row>
    <row r="10" spans="1:16">
      <c r="A10" s="918"/>
      <c r="B10" s="639" t="s">
        <v>1422</v>
      </c>
      <c r="C10" s="640"/>
      <c r="D10" s="641"/>
      <c r="E10" s="632">
        <f>E8+E9</f>
        <v>719893.81</v>
      </c>
      <c r="F10" s="632">
        <v>480024.16</v>
      </c>
      <c r="G10" s="632">
        <v>485784</v>
      </c>
      <c r="H10" s="632">
        <f t="shared" ref="H10:O10" si="0">SUM(H8:H9)</f>
        <v>785447</v>
      </c>
      <c r="I10" s="632">
        <f t="shared" si="0"/>
        <v>984753</v>
      </c>
      <c r="J10" s="632">
        <f t="shared" si="0"/>
        <v>1145359</v>
      </c>
      <c r="K10" s="632">
        <f t="shared" si="0"/>
        <v>1299903</v>
      </c>
      <c r="L10" s="632">
        <f t="shared" si="0"/>
        <v>1190359</v>
      </c>
      <c r="M10" s="632">
        <f t="shared" si="0"/>
        <v>1296695</v>
      </c>
      <c r="N10" s="632">
        <f t="shared" si="0"/>
        <v>1459115</v>
      </c>
      <c r="O10" s="632">
        <f t="shared" si="0"/>
        <v>1742738</v>
      </c>
    </row>
    <row r="11" spans="1:16">
      <c r="N11" s="68"/>
    </row>
    <row r="12" spans="1:16">
      <c r="I12" s="68"/>
      <c r="L12" s="68"/>
      <c r="M12" s="68"/>
      <c r="N12" s="68"/>
    </row>
    <row r="13" spans="1:16">
      <c r="L13" s="68"/>
      <c r="M13" s="68"/>
      <c r="O13" s="68"/>
    </row>
    <row r="14" spans="1:16">
      <c r="K14" s="642"/>
      <c r="L14" s="68"/>
    </row>
  </sheetData>
  <mergeCells count="16">
    <mergeCell ref="A8:A10"/>
    <mergeCell ref="B8:D8"/>
    <mergeCell ref="B9:D9"/>
    <mergeCell ref="A5:D7"/>
    <mergeCell ref="E5:O5"/>
    <mergeCell ref="E6:E7"/>
    <mergeCell ref="F6:F7"/>
    <mergeCell ref="G6:G7"/>
    <mergeCell ref="H6:H7"/>
    <mergeCell ref="I6:I7"/>
    <mergeCell ref="J6:J7"/>
    <mergeCell ref="K6:K7"/>
    <mergeCell ref="L6:L7"/>
    <mergeCell ref="M6:M7"/>
    <mergeCell ref="N6:N7"/>
    <mergeCell ref="O6:O7"/>
  </mergeCells>
  <pageMargins left="0.70833333333333304" right="0.70833333333333304" top="0.74791666666666701" bottom="0.74791666666666701" header="0.511811023622047" footer="0.511811023622047"/>
  <pageSetup paperSize="9" scale="75" orientation="landscape" horizontalDpi="300" verticalDpi="300"/>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00B050"/>
  </sheetPr>
  <dimension ref="A1:O12"/>
  <sheetViews>
    <sheetView zoomScale="90" zoomScaleNormal="90" workbookViewId="0">
      <selection activeCell="H6" sqref="H6"/>
    </sheetView>
  </sheetViews>
  <sheetFormatPr baseColWidth="10" defaultColWidth="11.42578125" defaultRowHeight="15"/>
  <cols>
    <col min="1" max="1" width="12.140625" style="643" customWidth="1"/>
    <col min="2" max="2" width="17.7109375" style="643" customWidth="1"/>
    <col min="3" max="16384" width="11.42578125" style="643"/>
  </cols>
  <sheetData>
    <row r="1" spans="1:15" s="20" customFormat="1" ht="77.849999999999994" customHeight="1"/>
    <row r="2" spans="1:15" s="628" customFormat="1" ht="15.75">
      <c r="A2" s="335" t="s">
        <v>2972</v>
      </c>
    </row>
    <row r="5" spans="1:15" ht="15" customHeight="1">
      <c r="A5" s="919" t="s">
        <v>371</v>
      </c>
      <c r="B5" s="919"/>
      <c r="C5" s="919"/>
      <c r="D5" s="919"/>
      <c r="E5" s="923"/>
      <c r="F5" s="923"/>
      <c r="G5" s="923"/>
      <c r="H5" s="923"/>
      <c r="I5" s="923"/>
      <c r="J5" s="923"/>
      <c r="K5" s="923"/>
      <c r="L5" s="923"/>
      <c r="M5" s="923"/>
      <c r="N5" s="923"/>
      <c r="O5" s="923"/>
    </row>
    <row r="6" spans="1:15">
      <c r="A6" s="919"/>
      <c r="B6" s="919"/>
      <c r="C6" s="919"/>
      <c r="D6" s="919"/>
      <c r="E6" s="919">
        <v>2014</v>
      </c>
      <c r="F6" s="919">
        <v>2015</v>
      </c>
      <c r="G6" s="919">
        <v>2016</v>
      </c>
      <c r="H6" s="919">
        <v>2017</v>
      </c>
      <c r="I6" s="919">
        <v>2018</v>
      </c>
      <c r="J6" s="919">
        <v>2019</v>
      </c>
      <c r="K6" s="919">
        <v>2020</v>
      </c>
      <c r="L6" s="919">
        <v>2021</v>
      </c>
      <c r="M6" s="919">
        <v>2022</v>
      </c>
      <c r="N6" s="919">
        <v>2023</v>
      </c>
      <c r="O6" s="919">
        <v>2024</v>
      </c>
    </row>
    <row r="7" spans="1:15">
      <c r="A7" s="919"/>
      <c r="B7" s="919"/>
      <c r="C7" s="919"/>
      <c r="D7" s="919"/>
      <c r="E7" s="919"/>
      <c r="F7" s="919"/>
      <c r="G7" s="919"/>
      <c r="H7" s="919"/>
      <c r="I7" s="919"/>
      <c r="J7" s="919"/>
      <c r="K7" s="919"/>
      <c r="L7" s="919"/>
      <c r="M7" s="919"/>
      <c r="N7" s="919"/>
      <c r="O7" s="919"/>
    </row>
    <row r="8" spans="1:15" ht="15" customHeight="1">
      <c r="A8" s="918" t="s">
        <v>2973</v>
      </c>
      <c r="B8" s="918"/>
      <c r="C8" s="918"/>
      <c r="D8" s="918"/>
      <c r="E8" s="631">
        <v>2374.1559999999999</v>
      </c>
      <c r="F8" s="631">
        <v>2293.9540000000002</v>
      </c>
      <c r="G8" s="631">
        <v>2032</v>
      </c>
      <c r="H8" s="631">
        <v>2010</v>
      </c>
      <c r="I8" s="631">
        <v>1903</v>
      </c>
      <c r="J8" s="631">
        <v>208</v>
      </c>
      <c r="K8" s="631">
        <v>162</v>
      </c>
      <c r="L8" s="631">
        <v>178</v>
      </c>
      <c r="M8" s="631">
        <v>172</v>
      </c>
      <c r="N8" s="631">
        <v>162</v>
      </c>
      <c r="O8" s="631">
        <v>115</v>
      </c>
    </row>
    <row r="9" spans="1:15" ht="15" customHeight="1">
      <c r="A9" s="918" t="s">
        <v>2974</v>
      </c>
      <c r="B9" s="918"/>
      <c r="C9" s="918"/>
      <c r="D9" s="918"/>
      <c r="E9" s="631">
        <v>5607.31</v>
      </c>
      <c r="F9" s="631">
        <v>8408.6</v>
      </c>
      <c r="G9" s="631">
        <v>8644</v>
      </c>
      <c r="H9" s="631">
        <v>8252</v>
      </c>
      <c r="I9" s="631">
        <v>7283</v>
      </c>
      <c r="J9" s="631">
        <v>8273</v>
      </c>
      <c r="K9" s="631">
        <v>7027</v>
      </c>
      <c r="L9" s="631">
        <v>9434</v>
      </c>
      <c r="M9" s="631">
        <v>9154</v>
      </c>
      <c r="N9" s="631">
        <v>7497</v>
      </c>
      <c r="O9" s="631">
        <v>7131</v>
      </c>
    </row>
    <row r="10" spans="1:15" ht="15" customHeight="1">
      <c r="A10" s="919" t="s">
        <v>1422</v>
      </c>
      <c r="B10" s="919"/>
      <c r="C10" s="919"/>
      <c r="D10" s="919"/>
      <c r="E10" s="632">
        <f>E9+E8</f>
        <v>7981.4660000000003</v>
      </c>
      <c r="F10" s="632">
        <v>10702.554</v>
      </c>
      <c r="G10" s="632">
        <v>10676</v>
      </c>
      <c r="H10" s="632">
        <f>SUM(H8:H9)</f>
        <v>10262</v>
      </c>
      <c r="I10" s="632">
        <f>SUM(I8:I9)</f>
        <v>9186</v>
      </c>
      <c r="J10" s="632">
        <v>8481</v>
      </c>
      <c r="K10" s="632">
        <f>SUM(K8:K9)</f>
        <v>7189</v>
      </c>
      <c r="L10" s="632">
        <f>SUM(L8:L9)</f>
        <v>9612</v>
      </c>
      <c r="M10" s="632">
        <f>SUM(M8:M9)</f>
        <v>9326</v>
      </c>
      <c r="N10" s="632">
        <f>SUM(N8:N9)</f>
        <v>7659</v>
      </c>
      <c r="O10" s="632">
        <f>SUM(O8:O9)</f>
        <v>7246</v>
      </c>
    </row>
    <row r="12" spans="1:15">
      <c r="I12" s="644"/>
    </row>
  </sheetData>
  <mergeCells count="16">
    <mergeCell ref="A8:D8"/>
    <mergeCell ref="A9:D9"/>
    <mergeCell ref="A10:D10"/>
    <mergeCell ref="A5:D7"/>
    <mergeCell ref="E5:O5"/>
    <mergeCell ref="E6:E7"/>
    <mergeCell ref="F6:F7"/>
    <mergeCell ref="G6:G7"/>
    <mergeCell ref="H6:H7"/>
    <mergeCell ref="I6:I7"/>
    <mergeCell ref="J6:J7"/>
    <mergeCell ref="K6:K7"/>
    <mergeCell ref="L6:L7"/>
    <mergeCell ref="M6:M7"/>
    <mergeCell ref="N6:N7"/>
    <mergeCell ref="O6:O7"/>
  </mergeCells>
  <pageMargins left="0.70833333333333304" right="0.70833333333333304" top="0.74791666666666701" bottom="0.74791666666666701" header="0.511811023622047" footer="0.511811023622047"/>
  <pageSetup paperSize="9" scale="74" orientation="landscape" horizontalDpi="300" verticalDpi="300"/>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00B050"/>
  </sheetPr>
  <dimension ref="A1:O13"/>
  <sheetViews>
    <sheetView zoomScale="90" zoomScaleNormal="90" workbookViewId="0">
      <selection activeCell="F3" sqref="F3"/>
    </sheetView>
  </sheetViews>
  <sheetFormatPr baseColWidth="10" defaultColWidth="11.42578125" defaultRowHeight="15"/>
  <cols>
    <col min="1" max="1" width="22.7109375" style="643" customWidth="1"/>
    <col min="2" max="2" width="17.7109375" style="643" customWidth="1"/>
    <col min="3" max="16384" width="11.42578125" style="643"/>
  </cols>
  <sheetData>
    <row r="1" spans="1:15" s="20" customFormat="1" ht="77.849999999999994" customHeight="1"/>
    <row r="2" spans="1:15" s="628" customFormat="1" ht="15.75">
      <c r="A2" s="335" t="s">
        <v>2975</v>
      </c>
    </row>
    <row r="5" spans="1:15" ht="15" customHeight="1">
      <c r="A5" s="919" t="s">
        <v>371</v>
      </c>
      <c r="B5" s="919"/>
      <c r="C5" s="919"/>
      <c r="D5" s="919"/>
      <c r="E5" s="924"/>
      <c r="F5" s="924"/>
      <c r="G5" s="924"/>
      <c r="H5" s="924"/>
      <c r="I5" s="924"/>
      <c r="J5" s="924"/>
      <c r="K5" s="924"/>
      <c r="L5" s="924"/>
      <c r="M5" s="924"/>
      <c r="N5" s="924"/>
      <c r="O5" s="924"/>
    </row>
    <row r="6" spans="1:15">
      <c r="A6" s="919"/>
      <c r="B6" s="919"/>
      <c r="C6" s="919"/>
      <c r="D6" s="919"/>
      <c r="E6" s="919">
        <v>2014</v>
      </c>
      <c r="F6" s="919">
        <v>2015</v>
      </c>
      <c r="G6" s="919">
        <v>2016</v>
      </c>
      <c r="H6" s="919">
        <v>2017</v>
      </c>
      <c r="I6" s="919">
        <v>2018</v>
      </c>
      <c r="J6" s="919">
        <v>2019</v>
      </c>
      <c r="K6" s="919">
        <v>2020</v>
      </c>
      <c r="L6" s="919">
        <v>2021</v>
      </c>
      <c r="M6" s="919">
        <v>2022</v>
      </c>
      <c r="N6" s="919">
        <v>2023</v>
      </c>
      <c r="O6" s="919">
        <v>2024</v>
      </c>
    </row>
    <row r="7" spans="1:15">
      <c r="A7" s="919"/>
      <c r="B7" s="919"/>
      <c r="C7" s="919"/>
      <c r="D7" s="919"/>
      <c r="E7" s="919"/>
      <c r="F7" s="919"/>
      <c r="G7" s="919"/>
      <c r="H7" s="919"/>
      <c r="I7" s="919"/>
      <c r="J7" s="919"/>
      <c r="K7" s="919"/>
      <c r="L7" s="919"/>
      <c r="M7" s="919"/>
      <c r="N7" s="919"/>
      <c r="O7" s="919"/>
    </row>
    <row r="8" spans="1:15" ht="15" customHeight="1">
      <c r="A8" s="925" t="s">
        <v>2953</v>
      </c>
      <c r="B8" s="926" t="s">
        <v>2976</v>
      </c>
      <c r="C8" s="926"/>
      <c r="D8" s="926"/>
      <c r="E8" s="631">
        <v>119722</v>
      </c>
      <c r="F8" s="631">
        <v>119958</v>
      </c>
      <c r="G8" s="631">
        <v>124420</v>
      </c>
      <c r="H8" s="631">
        <v>128427</v>
      </c>
      <c r="I8" s="631">
        <v>163869</v>
      </c>
      <c r="J8" s="631">
        <v>186428</v>
      </c>
      <c r="K8" s="631">
        <v>135613</v>
      </c>
      <c r="L8" s="631">
        <v>190134</v>
      </c>
      <c r="M8" s="631">
        <v>156675</v>
      </c>
      <c r="N8" s="631">
        <v>136491</v>
      </c>
      <c r="O8" s="631">
        <v>141545</v>
      </c>
    </row>
    <row r="9" spans="1:15">
      <c r="A9" s="925"/>
      <c r="B9" s="927" t="s">
        <v>2968</v>
      </c>
      <c r="C9" s="927"/>
      <c r="D9" s="927"/>
      <c r="E9" s="631">
        <v>21160</v>
      </c>
      <c r="F9" s="631">
        <v>20886</v>
      </c>
      <c r="G9" s="631">
        <v>18424</v>
      </c>
      <c r="H9" s="631">
        <v>19147</v>
      </c>
      <c r="I9" s="631">
        <v>21034</v>
      </c>
      <c r="J9" s="631">
        <v>30178</v>
      </c>
      <c r="K9" s="631">
        <v>21139</v>
      </c>
      <c r="L9" s="631">
        <v>20618</v>
      </c>
      <c r="M9" s="631">
        <v>22537</v>
      </c>
      <c r="N9" s="631">
        <v>33259</v>
      </c>
      <c r="O9" s="631">
        <v>37432</v>
      </c>
    </row>
    <row r="10" spans="1:15" ht="15" customHeight="1">
      <c r="A10" s="925"/>
      <c r="B10" s="919" t="s">
        <v>2951</v>
      </c>
      <c r="C10" s="919"/>
      <c r="D10" s="919"/>
      <c r="E10" s="632">
        <f>E8+E9</f>
        <v>140882</v>
      </c>
      <c r="F10" s="632">
        <v>140844</v>
      </c>
      <c r="G10" s="632">
        <f t="shared" ref="G10:O10" si="0">SUM(G8:G9)</f>
        <v>142844</v>
      </c>
      <c r="H10" s="632">
        <f t="shared" si="0"/>
        <v>147574</v>
      </c>
      <c r="I10" s="632">
        <f t="shared" si="0"/>
        <v>184903</v>
      </c>
      <c r="J10" s="632">
        <f t="shared" si="0"/>
        <v>216606</v>
      </c>
      <c r="K10" s="632">
        <f t="shared" si="0"/>
        <v>156752</v>
      </c>
      <c r="L10" s="632">
        <f t="shared" si="0"/>
        <v>210752</v>
      </c>
      <c r="M10" s="632">
        <f t="shared" si="0"/>
        <v>179212</v>
      </c>
      <c r="N10" s="632">
        <f t="shared" si="0"/>
        <v>169750</v>
      </c>
      <c r="O10" s="632">
        <f t="shared" si="0"/>
        <v>178977</v>
      </c>
    </row>
    <row r="13" spans="1:15">
      <c r="M13" s="644"/>
    </row>
  </sheetData>
  <mergeCells count="17">
    <mergeCell ref="A8:A10"/>
    <mergeCell ref="B8:D8"/>
    <mergeCell ref="B9:D9"/>
    <mergeCell ref="B10:D10"/>
    <mergeCell ref="A5:D7"/>
    <mergeCell ref="E5:O5"/>
    <mergeCell ref="E6:E7"/>
    <mergeCell ref="F6:F7"/>
    <mergeCell ref="G6:G7"/>
    <mergeCell ref="H6:H7"/>
    <mergeCell ref="I6:I7"/>
    <mergeCell ref="J6:J7"/>
    <mergeCell ref="K6:K7"/>
    <mergeCell ref="L6:L7"/>
    <mergeCell ref="M6:M7"/>
    <mergeCell ref="N6:N7"/>
    <mergeCell ref="O6:O7"/>
  </mergeCells>
  <pageMargins left="0.70833333333333304" right="0.70833333333333304" top="0.74791666666666701" bottom="0.74791666666666701" header="0.511811023622047" footer="0.511811023622047"/>
  <pageSetup paperSize="9" scale="70" orientation="landscape" horizontalDpi="300" verticalDpi="300"/>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00B050"/>
  </sheetPr>
  <dimension ref="A1:O13"/>
  <sheetViews>
    <sheetView zoomScale="90" zoomScaleNormal="90" workbookViewId="0">
      <selection activeCell="A11" sqref="A11"/>
    </sheetView>
  </sheetViews>
  <sheetFormatPr baseColWidth="10" defaultColWidth="11.42578125" defaultRowHeight="15"/>
  <cols>
    <col min="1" max="1" width="23.140625" style="643" customWidth="1"/>
    <col min="2" max="2" width="13.5703125" style="643" customWidth="1"/>
    <col min="3" max="16384" width="11.42578125" style="643"/>
  </cols>
  <sheetData>
    <row r="1" spans="1:15" s="20" customFormat="1" ht="68.849999999999994" customHeight="1"/>
    <row r="2" spans="1:15" s="628" customFormat="1" ht="15.75">
      <c r="A2" s="629" t="s">
        <v>2977</v>
      </c>
    </row>
    <row r="5" spans="1:15" ht="15" customHeight="1">
      <c r="A5" s="919" t="s">
        <v>371</v>
      </c>
      <c r="B5" s="919"/>
      <c r="C5" s="919"/>
      <c r="D5" s="919"/>
      <c r="E5" s="923"/>
      <c r="F5" s="923"/>
      <c r="G5" s="923"/>
      <c r="H5" s="923"/>
      <c r="I5" s="923"/>
      <c r="J5" s="923"/>
      <c r="K5" s="923"/>
      <c r="L5" s="923"/>
      <c r="M5" s="923"/>
      <c r="N5" s="923"/>
      <c r="O5" s="923"/>
    </row>
    <row r="6" spans="1:15">
      <c r="A6" s="919"/>
      <c r="B6" s="919"/>
      <c r="C6" s="919"/>
      <c r="D6" s="919"/>
      <c r="E6" s="919">
        <v>2014</v>
      </c>
      <c r="F6" s="919">
        <v>2015</v>
      </c>
      <c r="G6" s="919">
        <v>2016</v>
      </c>
      <c r="H6" s="919">
        <v>2017</v>
      </c>
      <c r="I6" s="919">
        <v>2018</v>
      </c>
      <c r="J6" s="919">
        <v>2019</v>
      </c>
      <c r="K6" s="919">
        <v>2020</v>
      </c>
      <c r="L6" s="919">
        <v>2021</v>
      </c>
      <c r="M6" s="919">
        <v>2022</v>
      </c>
      <c r="N6" s="919">
        <v>2023</v>
      </c>
      <c r="O6" s="919">
        <v>2024</v>
      </c>
    </row>
    <row r="7" spans="1:15">
      <c r="A7" s="919"/>
      <c r="B7" s="919"/>
      <c r="C7" s="919"/>
      <c r="D7" s="919"/>
      <c r="E7" s="919"/>
      <c r="F7" s="919"/>
      <c r="G7" s="919"/>
      <c r="H7" s="919"/>
      <c r="I7" s="919"/>
      <c r="J7" s="919"/>
      <c r="K7" s="919"/>
      <c r="L7" s="919"/>
      <c r="M7" s="919"/>
      <c r="N7" s="919"/>
      <c r="O7" s="919"/>
    </row>
    <row r="8" spans="1:15" ht="15.75" customHeight="1">
      <c r="A8" s="918" t="s">
        <v>2978</v>
      </c>
      <c r="B8" s="918"/>
      <c r="C8" s="918"/>
      <c r="D8" s="918"/>
      <c r="E8" s="631">
        <v>33635</v>
      </c>
      <c r="F8" s="631">
        <v>33460</v>
      </c>
      <c r="G8" s="631">
        <v>37287</v>
      </c>
      <c r="H8" s="631">
        <v>37758</v>
      </c>
      <c r="I8" s="631">
        <v>37505</v>
      </c>
      <c r="J8" s="631">
        <v>43244</v>
      </c>
      <c r="K8" s="631">
        <v>39911</v>
      </c>
      <c r="L8" s="631">
        <v>48108</v>
      </c>
      <c r="M8" s="631">
        <v>69665</v>
      </c>
      <c r="N8" s="631">
        <v>68831</v>
      </c>
      <c r="O8" s="631">
        <v>55651</v>
      </c>
    </row>
    <row r="9" spans="1:15" ht="15" customHeight="1">
      <c r="A9" s="918" t="s">
        <v>2979</v>
      </c>
      <c r="B9" s="918"/>
      <c r="C9" s="918"/>
      <c r="D9" s="918"/>
      <c r="E9" s="631">
        <v>0</v>
      </c>
      <c r="F9" s="631">
        <v>3730</v>
      </c>
      <c r="G9" s="631">
        <v>19573</v>
      </c>
      <c r="H9" s="631">
        <v>6359</v>
      </c>
      <c r="I9" s="631">
        <v>11533</v>
      </c>
      <c r="J9" s="631">
        <v>1357</v>
      </c>
      <c r="K9" s="631">
        <v>934</v>
      </c>
      <c r="L9" s="631">
        <v>584</v>
      </c>
      <c r="M9" s="631">
        <v>1956</v>
      </c>
      <c r="N9" s="631">
        <v>2024</v>
      </c>
      <c r="O9" s="631">
        <v>1656</v>
      </c>
    </row>
    <row r="10" spans="1:15" ht="15" customHeight="1">
      <c r="A10" s="918" t="s">
        <v>2980</v>
      </c>
      <c r="B10" s="918"/>
      <c r="C10" s="918"/>
      <c r="D10" s="918"/>
      <c r="E10" s="631">
        <v>14327</v>
      </c>
      <c r="F10" s="631">
        <v>12507</v>
      </c>
      <c r="G10" s="631">
        <v>21116</v>
      </c>
      <c r="H10" s="631">
        <v>21647</v>
      </c>
      <c r="I10" s="631">
        <v>23445</v>
      </c>
      <c r="J10" s="631">
        <v>23226</v>
      </c>
      <c r="K10" s="631">
        <v>10655</v>
      </c>
      <c r="L10" s="631">
        <v>21383</v>
      </c>
      <c r="M10" s="631">
        <v>27068</v>
      </c>
      <c r="N10" s="631">
        <v>23214</v>
      </c>
      <c r="O10" s="631">
        <v>25278</v>
      </c>
    </row>
    <row r="11" spans="1:15" ht="15" customHeight="1">
      <c r="A11" s="919" t="s">
        <v>1422</v>
      </c>
      <c r="B11" s="919"/>
      <c r="C11" s="919"/>
      <c r="D11" s="919"/>
      <c r="E11" s="632">
        <f>SUM(E8:E10)</f>
        <v>47962</v>
      </c>
      <c r="F11" s="632">
        <v>49697</v>
      </c>
      <c r="G11" s="632">
        <v>77976</v>
      </c>
      <c r="H11" s="632">
        <f t="shared" ref="H11:O11" si="0">SUM(H8:H10)</f>
        <v>65764</v>
      </c>
      <c r="I11" s="632">
        <f t="shared" si="0"/>
        <v>72483</v>
      </c>
      <c r="J11" s="632">
        <f t="shared" si="0"/>
        <v>67827</v>
      </c>
      <c r="K11" s="632">
        <f t="shared" si="0"/>
        <v>51500</v>
      </c>
      <c r="L11" s="632">
        <f t="shared" si="0"/>
        <v>70075</v>
      </c>
      <c r="M11" s="632">
        <f t="shared" si="0"/>
        <v>98689</v>
      </c>
      <c r="N11" s="632">
        <f t="shared" si="0"/>
        <v>94069</v>
      </c>
      <c r="O11" s="632">
        <f t="shared" si="0"/>
        <v>82585</v>
      </c>
    </row>
    <row r="13" spans="1:15">
      <c r="I13" s="68"/>
      <c r="L13" s="68"/>
      <c r="M13" s="68"/>
    </row>
  </sheetData>
  <mergeCells count="17">
    <mergeCell ref="A8:D8"/>
    <mergeCell ref="A9:D9"/>
    <mergeCell ref="A10:D10"/>
    <mergeCell ref="A11:D11"/>
    <mergeCell ref="A5:D7"/>
    <mergeCell ref="E5:O5"/>
    <mergeCell ref="E6:E7"/>
    <mergeCell ref="F6:F7"/>
    <mergeCell ref="G6:G7"/>
    <mergeCell ref="H6:H7"/>
    <mergeCell ref="I6:I7"/>
    <mergeCell ref="J6:J7"/>
    <mergeCell ref="K6:K7"/>
    <mergeCell ref="L6:L7"/>
    <mergeCell ref="M6:M7"/>
    <mergeCell ref="N6:N7"/>
    <mergeCell ref="O6:O7"/>
  </mergeCells>
  <pageMargins left="0.70833333333333304" right="0.70833333333333304" top="0.74791666666666701" bottom="0.74791666666666701" header="0.511811023622047" footer="0.511811023622047"/>
  <pageSetup paperSize="9" scale="72" orientation="landscape" horizontalDpi="300" verticalDpi="300"/>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00B050"/>
  </sheetPr>
  <dimension ref="A1:O17"/>
  <sheetViews>
    <sheetView zoomScale="90" zoomScaleNormal="90" workbookViewId="0">
      <selection activeCell="I8" sqref="I8"/>
    </sheetView>
  </sheetViews>
  <sheetFormatPr baseColWidth="10" defaultColWidth="11.42578125" defaultRowHeight="15"/>
  <cols>
    <col min="1" max="14" width="11.42578125" style="643"/>
    <col min="15" max="15" width="13.140625" style="643" customWidth="1"/>
    <col min="16" max="16384" width="11.42578125" style="643"/>
  </cols>
  <sheetData>
    <row r="1" spans="1:15" s="20" customFormat="1" ht="76.349999999999994" customHeight="1"/>
    <row r="2" spans="1:15" s="628" customFormat="1" ht="15.75">
      <c r="A2" s="335" t="s">
        <v>2981</v>
      </c>
    </row>
    <row r="5" spans="1:15" ht="15" customHeight="1">
      <c r="A5" s="919" t="s">
        <v>371</v>
      </c>
      <c r="B5" s="919"/>
      <c r="C5" s="919"/>
      <c r="D5" s="919"/>
      <c r="E5" s="921"/>
      <c r="F5" s="921"/>
      <c r="G5" s="921"/>
      <c r="H5" s="921"/>
      <c r="I5" s="921"/>
      <c r="J5" s="921"/>
      <c r="K5" s="921"/>
      <c r="L5" s="921"/>
      <c r="M5" s="921"/>
      <c r="N5" s="921"/>
      <c r="O5" s="921"/>
    </row>
    <row r="6" spans="1:15">
      <c r="A6" s="919"/>
      <c r="B6" s="919"/>
      <c r="C6" s="919"/>
      <c r="D6" s="919"/>
      <c r="E6" s="919">
        <v>2014</v>
      </c>
      <c r="F6" s="919">
        <v>2015</v>
      </c>
      <c r="G6" s="919">
        <v>2016</v>
      </c>
      <c r="H6" s="919">
        <v>2017</v>
      </c>
      <c r="I6" s="919">
        <v>2018</v>
      </c>
      <c r="J6" s="919">
        <v>2019</v>
      </c>
      <c r="K6" s="919">
        <v>2020</v>
      </c>
      <c r="L6" s="919">
        <v>2021</v>
      </c>
      <c r="M6" s="919">
        <v>2022</v>
      </c>
      <c r="N6" s="919">
        <v>2023</v>
      </c>
      <c r="O6" s="919">
        <v>2024</v>
      </c>
    </row>
    <row r="7" spans="1:15">
      <c r="A7" s="919"/>
      <c r="B7" s="919"/>
      <c r="C7" s="919"/>
      <c r="D7" s="919"/>
      <c r="E7" s="919"/>
      <c r="F7" s="919"/>
      <c r="G7" s="919"/>
      <c r="H7" s="919"/>
      <c r="I7" s="919"/>
      <c r="J7" s="919"/>
      <c r="K7" s="919"/>
      <c r="L7" s="919"/>
      <c r="M7" s="919"/>
      <c r="N7" s="919"/>
      <c r="O7" s="919"/>
    </row>
    <row r="8" spans="1:15">
      <c r="A8" s="926" t="s">
        <v>2982</v>
      </c>
      <c r="B8" s="926"/>
      <c r="C8" s="926"/>
      <c r="D8" s="926"/>
      <c r="E8" s="646" t="s">
        <v>1416</v>
      </c>
      <c r="F8" s="646" t="s">
        <v>1416</v>
      </c>
      <c r="G8" s="647">
        <v>56</v>
      </c>
      <c r="H8" s="645" t="s">
        <v>1416</v>
      </c>
      <c r="I8" s="647">
        <v>16</v>
      </c>
      <c r="J8" s="647">
        <v>4</v>
      </c>
      <c r="K8" s="647">
        <v>0</v>
      </c>
      <c r="L8" s="647">
        <v>6</v>
      </c>
      <c r="M8" s="647">
        <v>60</v>
      </c>
      <c r="N8" s="631">
        <v>4525</v>
      </c>
      <c r="O8" s="631">
        <v>6343</v>
      </c>
    </row>
    <row r="9" spans="1:15">
      <c r="A9" s="926" t="s">
        <v>2983</v>
      </c>
      <c r="B9" s="926"/>
      <c r="C9" s="926"/>
      <c r="D9" s="926"/>
      <c r="E9" s="646" t="s">
        <v>1416</v>
      </c>
      <c r="F9" s="646" t="s">
        <v>1416</v>
      </c>
      <c r="G9" s="647">
        <v>198</v>
      </c>
      <c r="H9" s="647">
        <v>750</v>
      </c>
      <c r="I9" s="648">
        <v>1256</v>
      </c>
      <c r="J9" s="647">
        <v>4</v>
      </c>
      <c r="K9" s="647">
        <v>0</v>
      </c>
      <c r="L9" s="647">
        <v>112</v>
      </c>
      <c r="M9" s="647">
        <v>4</v>
      </c>
      <c r="N9" s="631">
        <v>475</v>
      </c>
      <c r="O9" s="631">
        <v>6401</v>
      </c>
    </row>
    <row r="10" spans="1:15">
      <c r="A10" s="926" t="s">
        <v>2984</v>
      </c>
      <c r="B10" s="926"/>
      <c r="C10" s="926"/>
      <c r="D10" s="926"/>
      <c r="E10" s="631">
        <v>967</v>
      </c>
      <c r="F10" s="631">
        <v>2792</v>
      </c>
      <c r="G10" s="631">
        <v>3342</v>
      </c>
      <c r="H10" s="631">
        <v>44283</v>
      </c>
      <c r="I10" s="631">
        <v>50470</v>
      </c>
      <c r="J10" s="631">
        <v>59317</v>
      </c>
      <c r="K10" s="631">
        <v>65863</v>
      </c>
      <c r="L10" s="631">
        <v>66551</v>
      </c>
      <c r="M10" s="631">
        <v>70046</v>
      </c>
      <c r="N10" s="631">
        <v>75897</v>
      </c>
      <c r="O10" s="631">
        <v>93073</v>
      </c>
    </row>
    <row r="11" spans="1:15">
      <c r="A11" s="926" t="s">
        <v>2985</v>
      </c>
      <c r="B11" s="926"/>
      <c r="C11" s="926"/>
      <c r="D11" s="926"/>
      <c r="E11" s="631">
        <v>4807</v>
      </c>
      <c r="F11" s="631">
        <v>5042</v>
      </c>
      <c r="G11" s="631">
        <v>8480</v>
      </c>
      <c r="H11" s="631">
        <v>13883</v>
      </c>
      <c r="I11" s="631">
        <v>18546</v>
      </c>
      <c r="J11" s="631">
        <v>14661</v>
      </c>
      <c r="K11" s="631">
        <v>17939</v>
      </c>
      <c r="L11" s="631">
        <v>14038</v>
      </c>
      <c r="M11" s="631">
        <v>11297</v>
      </c>
      <c r="N11" s="631">
        <v>12905</v>
      </c>
      <c r="O11" s="631">
        <v>14093</v>
      </c>
    </row>
    <row r="12" spans="1:15" ht="15" customHeight="1">
      <c r="A12" s="919" t="s">
        <v>520</v>
      </c>
      <c r="B12" s="919"/>
      <c r="C12" s="919"/>
      <c r="D12" s="919"/>
      <c r="E12" s="632">
        <f>SUM(E8:E11)</f>
        <v>5774</v>
      </c>
      <c r="F12" s="632">
        <v>7834</v>
      </c>
      <c r="G12" s="632">
        <v>11822</v>
      </c>
      <c r="H12" s="632">
        <f t="shared" ref="H12:O12" si="0">SUM(H8:H11)</f>
        <v>58916</v>
      </c>
      <c r="I12" s="632">
        <f t="shared" si="0"/>
        <v>70288</v>
      </c>
      <c r="J12" s="632">
        <f t="shared" si="0"/>
        <v>73986</v>
      </c>
      <c r="K12" s="632">
        <f t="shared" si="0"/>
        <v>83802</v>
      </c>
      <c r="L12" s="632">
        <f t="shared" si="0"/>
        <v>80707</v>
      </c>
      <c r="M12" s="632">
        <f t="shared" si="0"/>
        <v>81407</v>
      </c>
      <c r="N12" s="632">
        <f t="shared" si="0"/>
        <v>93802</v>
      </c>
      <c r="O12" s="632">
        <f t="shared" si="0"/>
        <v>119910</v>
      </c>
    </row>
    <row r="13" spans="1:15">
      <c r="F13" s="649"/>
      <c r="N13" s="68"/>
      <c r="O13" s="68"/>
    </row>
    <row r="14" spans="1:15">
      <c r="I14" s="68"/>
      <c r="J14" s="68"/>
      <c r="L14" s="68"/>
      <c r="M14" s="644"/>
      <c r="N14" s="68"/>
      <c r="O14" s="68"/>
    </row>
    <row r="15" spans="1:15">
      <c r="I15" s="68"/>
      <c r="J15" s="68"/>
      <c r="K15" s="644"/>
      <c r="L15" s="68"/>
      <c r="M15" s="68"/>
      <c r="N15" s="68"/>
    </row>
    <row r="16" spans="1:15">
      <c r="L16" s="68"/>
      <c r="M16" s="644"/>
      <c r="N16" s="644"/>
    </row>
    <row r="17" spans="9:14">
      <c r="I17" s="65"/>
      <c r="M17" s="644"/>
      <c r="N17" s="644"/>
    </row>
  </sheetData>
  <mergeCells count="18">
    <mergeCell ref="A8:D8"/>
    <mergeCell ref="A9:D9"/>
    <mergeCell ref="A10:D10"/>
    <mergeCell ref="A11:D11"/>
    <mergeCell ref="A12:D12"/>
    <mergeCell ref="A5:D7"/>
    <mergeCell ref="E5:O5"/>
    <mergeCell ref="E6:E7"/>
    <mergeCell ref="F6:F7"/>
    <mergeCell ref="G6:G7"/>
    <mergeCell ref="H6:H7"/>
    <mergeCell ref="I6:I7"/>
    <mergeCell ref="J6:J7"/>
    <mergeCell ref="K6:K7"/>
    <mergeCell ref="L6:L7"/>
    <mergeCell ref="M6:M7"/>
    <mergeCell ref="N6:N7"/>
    <mergeCell ref="O6:O7"/>
  </mergeCells>
  <pageMargins left="0.70833333333333304" right="0.70833333333333304" top="0.74791666666666701" bottom="0.74791666666666701" header="0.511811023622047" footer="0.511811023622047"/>
  <pageSetup paperSize="9" scale="75" orientation="landscape" horizontalDpi="300" verticalDpi="300"/>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00B050"/>
  </sheetPr>
  <dimension ref="A1:P9"/>
  <sheetViews>
    <sheetView zoomScale="90" zoomScaleNormal="90" workbookViewId="0">
      <selection activeCell="G6" sqref="G6"/>
    </sheetView>
  </sheetViews>
  <sheetFormatPr baseColWidth="10" defaultColWidth="11.42578125" defaultRowHeight="15"/>
  <cols>
    <col min="1" max="8" width="11.42578125" style="628"/>
    <col min="9" max="9" width="12.7109375" style="628" customWidth="1"/>
    <col min="10" max="16384" width="11.42578125" style="628"/>
  </cols>
  <sheetData>
    <row r="1" spans="1:16" s="20" customFormat="1" ht="70.5" customHeight="1"/>
    <row r="2" spans="1:16" ht="15.75">
      <c r="A2" s="335" t="s">
        <v>2986</v>
      </c>
    </row>
    <row r="5" spans="1:16" ht="15" customHeight="1">
      <c r="A5" s="919" t="s">
        <v>371</v>
      </c>
      <c r="B5" s="919"/>
      <c r="C5" s="919"/>
      <c r="D5" s="919"/>
      <c r="E5" s="923"/>
      <c r="F5" s="923"/>
      <c r="G5" s="923"/>
      <c r="H5" s="923"/>
      <c r="I5" s="923"/>
      <c r="J5" s="923"/>
      <c r="K5" s="923"/>
      <c r="L5" s="923"/>
      <c r="M5" s="923"/>
      <c r="N5" s="923"/>
      <c r="O5" s="923"/>
      <c r="P5" s="923"/>
    </row>
    <row r="6" spans="1:16">
      <c r="A6" s="919"/>
      <c r="B6" s="919"/>
      <c r="C6" s="919"/>
      <c r="D6" s="919"/>
      <c r="E6" s="919">
        <v>2013</v>
      </c>
      <c r="F6" s="919">
        <v>2014</v>
      </c>
      <c r="G6" s="919">
        <v>2015</v>
      </c>
      <c r="H6" s="919">
        <v>2016</v>
      </c>
      <c r="I6" s="919">
        <v>2017</v>
      </c>
      <c r="J6" s="919">
        <v>2018</v>
      </c>
      <c r="K6" s="919">
        <v>2019</v>
      </c>
      <c r="L6" s="919">
        <v>2020</v>
      </c>
      <c r="M6" s="919">
        <v>2021</v>
      </c>
      <c r="N6" s="919">
        <v>2022</v>
      </c>
      <c r="O6" s="919">
        <v>2023</v>
      </c>
      <c r="P6" s="919">
        <v>2024</v>
      </c>
    </row>
    <row r="7" spans="1:16">
      <c r="A7" s="919"/>
      <c r="B7" s="919"/>
      <c r="C7" s="919"/>
      <c r="D7" s="919"/>
      <c r="E7" s="919"/>
      <c r="F7" s="919"/>
      <c r="G7" s="919"/>
      <c r="H7" s="919"/>
      <c r="I7" s="919"/>
      <c r="J7" s="919"/>
      <c r="K7" s="919"/>
      <c r="L7" s="919"/>
      <c r="M7" s="919"/>
      <c r="N7" s="919"/>
      <c r="O7" s="919"/>
      <c r="P7" s="919"/>
    </row>
    <row r="8" spans="1:16" ht="15" customHeight="1">
      <c r="A8" s="918" t="s">
        <v>2987</v>
      </c>
      <c r="B8" s="918"/>
      <c r="C8" s="918"/>
      <c r="D8" s="918"/>
      <c r="E8" s="631">
        <v>28912000</v>
      </c>
      <c r="F8" s="631">
        <v>27046208</v>
      </c>
      <c r="G8" s="631">
        <v>27016518</v>
      </c>
      <c r="H8" s="631">
        <v>33453338</v>
      </c>
      <c r="I8" s="631">
        <v>35441146</v>
      </c>
      <c r="J8" s="631">
        <v>36843807</v>
      </c>
      <c r="K8" s="631">
        <v>41533238</v>
      </c>
      <c r="L8" s="631">
        <v>37516958</v>
      </c>
      <c r="M8" s="631">
        <v>38521089</v>
      </c>
      <c r="N8" s="631">
        <v>43390353</v>
      </c>
      <c r="O8" s="631">
        <v>40292269</v>
      </c>
      <c r="P8" s="631">
        <v>41335988</v>
      </c>
    </row>
    <row r="9" spans="1:16" ht="15" customHeight="1">
      <c r="A9" s="918" t="s">
        <v>2988</v>
      </c>
      <c r="B9" s="918"/>
      <c r="C9" s="918"/>
      <c r="D9" s="918"/>
      <c r="E9" s="631">
        <v>1919</v>
      </c>
      <c r="F9" s="631">
        <v>1834</v>
      </c>
      <c r="G9" s="631">
        <v>1839</v>
      </c>
      <c r="H9" s="631">
        <v>2191</v>
      </c>
      <c r="I9" s="631">
        <v>2291</v>
      </c>
      <c r="J9" s="631">
        <v>2396</v>
      </c>
      <c r="K9" s="631">
        <v>2491</v>
      </c>
      <c r="L9" s="631">
        <v>2216</v>
      </c>
      <c r="M9" s="631">
        <v>2265</v>
      </c>
      <c r="N9" s="631">
        <v>2153</v>
      </c>
      <c r="O9" s="631">
        <v>2112</v>
      </c>
      <c r="P9" s="631">
        <v>2259</v>
      </c>
    </row>
  </sheetData>
  <mergeCells count="16">
    <mergeCell ref="A8:D8"/>
    <mergeCell ref="A9:D9"/>
    <mergeCell ref="A5:D7"/>
    <mergeCell ref="E5:P5"/>
    <mergeCell ref="E6:E7"/>
    <mergeCell ref="F6:F7"/>
    <mergeCell ref="G6:G7"/>
    <mergeCell ref="H6:H7"/>
    <mergeCell ref="I6:I7"/>
    <mergeCell ref="J6:J7"/>
    <mergeCell ref="K6:K7"/>
    <mergeCell ref="L6:L7"/>
    <mergeCell ref="M6:M7"/>
    <mergeCell ref="N6:N7"/>
    <mergeCell ref="O6:O7"/>
    <mergeCell ref="P6:P7"/>
  </mergeCells>
  <pageMargins left="0.70833333333333304" right="0.70833333333333304" top="0.74791666666666701" bottom="0.74791666666666701" header="0.511811023622047" footer="0.511811023622047"/>
  <pageSetup paperSize="9" scale="75" orientation="landscape"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F13"/>
  <sheetViews>
    <sheetView zoomScale="90" zoomScaleNormal="90" workbookViewId="0">
      <selection activeCell="D7" sqref="D7"/>
    </sheetView>
  </sheetViews>
  <sheetFormatPr baseColWidth="10" defaultColWidth="11.42578125" defaultRowHeight="12.75"/>
  <cols>
    <col min="1" max="1" width="2" style="20" customWidth="1"/>
    <col min="2" max="2" width="36.5703125" style="20" customWidth="1"/>
    <col min="3" max="6" width="22.85546875" style="20" customWidth="1"/>
    <col min="7" max="16384" width="11.42578125" style="20"/>
  </cols>
  <sheetData>
    <row r="1" spans="1:6" ht="69.599999999999994" customHeight="1">
      <c r="A1" s="22"/>
    </row>
    <row r="2" spans="1:6" ht="15">
      <c r="A2" s="122" t="s">
        <v>424</v>
      </c>
      <c r="C2" s="123"/>
      <c r="D2" s="123"/>
      <c r="E2" s="123"/>
      <c r="F2" s="123"/>
    </row>
    <row r="3" spans="1:6">
      <c r="A3" s="124"/>
      <c r="C3" s="123"/>
      <c r="D3" s="123"/>
      <c r="E3" s="123"/>
      <c r="F3" s="123"/>
    </row>
    <row r="4" spans="1:6">
      <c r="A4" s="7" t="s">
        <v>425</v>
      </c>
      <c r="B4" s="7"/>
      <c r="C4" s="6" t="s">
        <v>426</v>
      </c>
      <c r="D4" s="6"/>
      <c r="E4" s="5" t="s">
        <v>427</v>
      </c>
      <c r="F4" s="5"/>
    </row>
    <row r="5" spans="1:6">
      <c r="A5" s="126"/>
      <c r="B5" s="127"/>
      <c r="C5" s="125" t="s">
        <v>428</v>
      </c>
      <c r="D5" s="125" t="s">
        <v>429</v>
      </c>
      <c r="E5" s="125" t="s">
        <v>428</v>
      </c>
      <c r="F5" s="125" t="s">
        <v>429</v>
      </c>
    </row>
    <row r="6" spans="1:6">
      <c r="A6" s="128"/>
      <c r="B6" s="129" t="s">
        <v>430</v>
      </c>
      <c r="C6" s="130" t="s">
        <v>431</v>
      </c>
      <c r="D6" s="130" t="s">
        <v>432</v>
      </c>
      <c r="E6" s="130" t="s">
        <v>433</v>
      </c>
      <c r="F6" s="130" t="s">
        <v>434</v>
      </c>
    </row>
    <row r="7" spans="1:6">
      <c r="A7" s="128"/>
      <c r="B7" s="129" t="s">
        <v>435</v>
      </c>
      <c r="C7" s="130" t="s">
        <v>436</v>
      </c>
      <c r="D7" s="130" t="s">
        <v>437</v>
      </c>
      <c r="E7" s="130" t="s">
        <v>438</v>
      </c>
      <c r="F7" s="130" t="s">
        <v>439</v>
      </c>
    </row>
    <row r="8" spans="1:6">
      <c r="A8" s="128"/>
      <c r="B8" s="129" t="s">
        <v>440</v>
      </c>
      <c r="C8" s="131">
        <v>115995</v>
      </c>
      <c r="D8" s="131">
        <v>128806</v>
      </c>
      <c r="E8" s="131">
        <v>41074</v>
      </c>
      <c r="F8" s="131">
        <v>80222</v>
      </c>
    </row>
    <row r="9" spans="1:6">
      <c r="A9" s="128"/>
      <c r="B9" s="129" t="s">
        <v>441</v>
      </c>
      <c r="C9" s="130">
        <v>98954</v>
      </c>
      <c r="D9" s="130">
        <v>96865</v>
      </c>
      <c r="E9" s="130">
        <v>75015</v>
      </c>
      <c r="F9" s="130">
        <v>157138</v>
      </c>
    </row>
    <row r="10" spans="1:6">
      <c r="A10" s="128"/>
      <c r="B10" s="129" t="s">
        <v>442</v>
      </c>
      <c r="C10" s="132">
        <v>299.5</v>
      </c>
      <c r="D10" s="132">
        <v>299</v>
      </c>
      <c r="E10" s="130">
        <v>225</v>
      </c>
      <c r="F10" s="130">
        <v>264</v>
      </c>
    </row>
    <row r="11" spans="1:6">
      <c r="A11" s="128"/>
      <c r="B11" s="129" t="s">
        <v>443</v>
      </c>
      <c r="C11" s="130">
        <v>12.97</v>
      </c>
      <c r="D11" s="130">
        <v>13</v>
      </c>
      <c r="E11" s="130">
        <v>14.2</v>
      </c>
      <c r="F11" s="130">
        <v>17.649999999999999</v>
      </c>
    </row>
    <row r="12" spans="1:6">
      <c r="A12" s="128"/>
      <c r="B12" s="129" t="s">
        <v>444</v>
      </c>
      <c r="C12" s="130" t="s">
        <v>445</v>
      </c>
      <c r="D12" s="130" t="s">
        <v>445</v>
      </c>
      <c r="E12" s="133" t="s">
        <v>446</v>
      </c>
      <c r="F12" s="133" t="s">
        <v>447</v>
      </c>
    </row>
    <row r="13" spans="1:6">
      <c r="A13" s="128"/>
      <c r="B13" s="129" t="s">
        <v>448</v>
      </c>
      <c r="C13" s="130">
        <v>11.2</v>
      </c>
      <c r="D13" s="130">
        <v>11.8</v>
      </c>
      <c r="E13" s="132">
        <v>13.22</v>
      </c>
      <c r="F13" s="132">
        <v>16.399999999999999</v>
      </c>
    </row>
  </sheetData>
  <mergeCells count="3">
    <mergeCell ref="A4:B4"/>
    <mergeCell ref="C4:D4"/>
    <mergeCell ref="E4:F4"/>
  </mergeCells>
  <pageMargins left="0.75" right="0.75" top="1" bottom="1" header="0.511811023622047" footer="0.511811023622047"/>
  <pageSetup paperSize="9" orientation="landscape" horizontalDpi="300" verticalDpi="300"/>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00B050"/>
  </sheetPr>
  <dimension ref="A1:D124"/>
  <sheetViews>
    <sheetView zoomScale="90" zoomScaleNormal="90" workbookViewId="0">
      <selection activeCell="H2" sqref="H2"/>
    </sheetView>
  </sheetViews>
  <sheetFormatPr baseColWidth="10" defaultColWidth="11.42578125" defaultRowHeight="12.75"/>
  <cols>
    <col min="1" max="1" width="8.85546875" style="650" customWidth="1"/>
    <col min="2" max="2" width="16" style="651" customWidth="1"/>
    <col min="3" max="3" width="21.28515625" style="651" customWidth="1"/>
    <col min="4" max="4" width="14.42578125" style="651" customWidth="1"/>
    <col min="5" max="10" width="8.85546875" style="650" customWidth="1"/>
    <col min="11" max="16384" width="11.42578125" style="650"/>
  </cols>
  <sheetData>
    <row r="1" spans="1:4" s="20" customFormat="1" ht="79.7" customHeight="1"/>
    <row r="2" spans="1:4" ht="15.75">
      <c r="A2" s="335" t="s">
        <v>2989</v>
      </c>
    </row>
    <row r="5" spans="1:4">
      <c r="A5" s="652"/>
      <c r="B5" s="653" t="s">
        <v>2990</v>
      </c>
      <c r="C5" s="653" t="s">
        <v>2991</v>
      </c>
      <c r="D5" s="653" t="s">
        <v>2992</v>
      </c>
    </row>
    <row r="6" spans="1:4">
      <c r="A6" s="650">
        <v>1906</v>
      </c>
      <c r="B6" s="651">
        <v>2317818</v>
      </c>
      <c r="C6" s="651">
        <v>228816</v>
      </c>
      <c r="D6" s="651">
        <f t="shared" ref="D6:D37" si="0">SUM(C6,B6)</f>
        <v>2546634</v>
      </c>
    </row>
    <row r="7" spans="1:4">
      <c r="A7" s="650">
        <v>1907</v>
      </c>
      <c r="B7" s="651">
        <v>2540138</v>
      </c>
      <c r="C7" s="651">
        <v>238483</v>
      </c>
      <c r="D7" s="651">
        <f t="shared" si="0"/>
        <v>2778621</v>
      </c>
    </row>
    <row r="8" spans="1:4">
      <c r="A8" s="650">
        <v>1908</v>
      </c>
      <c r="B8" s="651">
        <v>2579431</v>
      </c>
      <c r="C8" s="651">
        <v>299646</v>
      </c>
      <c r="D8" s="651">
        <f t="shared" si="0"/>
        <v>2879077</v>
      </c>
    </row>
    <row r="9" spans="1:4">
      <c r="A9" s="650">
        <v>1909</v>
      </c>
      <c r="B9" s="651">
        <v>2422416</v>
      </c>
      <c r="C9" s="651">
        <v>305898</v>
      </c>
      <c r="D9" s="651">
        <f t="shared" si="0"/>
        <v>2728314</v>
      </c>
    </row>
    <row r="10" spans="1:4">
      <c r="A10" s="650">
        <v>1910</v>
      </c>
      <c r="B10" s="651">
        <v>2604468</v>
      </c>
      <c r="C10" s="651">
        <v>324046</v>
      </c>
      <c r="D10" s="651">
        <f t="shared" si="0"/>
        <v>2928514</v>
      </c>
    </row>
    <row r="11" spans="1:4">
      <c r="A11" s="650">
        <v>1911</v>
      </c>
      <c r="B11" s="651">
        <v>3127562</v>
      </c>
      <c r="C11" s="651">
        <v>358078</v>
      </c>
      <c r="D11" s="651">
        <f t="shared" si="0"/>
        <v>3485640</v>
      </c>
    </row>
    <row r="12" spans="1:4">
      <c r="A12" s="650">
        <v>1912</v>
      </c>
      <c r="B12" s="651">
        <v>3214333</v>
      </c>
      <c r="C12" s="651">
        <v>365440</v>
      </c>
      <c r="D12" s="651">
        <f t="shared" si="0"/>
        <v>3579773</v>
      </c>
    </row>
    <row r="13" spans="1:4">
      <c r="A13" s="650">
        <v>1913</v>
      </c>
      <c r="B13" s="651">
        <v>3112345</v>
      </c>
      <c r="C13" s="651">
        <v>360302</v>
      </c>
      <c r="D13" s="651">
        <f t="shared" si="0"/>
        <v>3472647</v>
      </c>
    </row>
    <row r="14" spans="1:4">
      <c r="A14" s="650">
        <v>1914</v>
      </c>
      <c r="B14" s="651">
        <v>2689974</v>
      </c>
      <c r="C14" s="651">
        <v>347255</v>
      </c>
      <c r="D14" s="651">
        <f t="shared" si="0"/>
        <v>3037229</v>
      </c>
    </row>
    <row r="15" spans="1:4">
      <c r="A15" s="650">
        <v>1915</v>
      </c>
      <c r="B15" s="651">
        <v>2243399</v>
      </c>
      <c r="C15" s="651">
        <v>288981</v>
      </c>
      <c r="D15" s="651">
        <f t="shared" si="0"/>
        <v>2532380</v>
      </c>
    </row>
    <row r="16" spans="1:4">
      <c r="A16" s="650">
        <v>1916</v>
      </c>
      <c r="B16" s="651">
        <v>2736190</v>
      </c>
      <c r="C16" s="651">
        <v>339391</v>
      </c>
      <c r="D16" s="651">
        <f t="shared" si="0"/>
        <v>3075581</v>
      </c>
    </row>
    <row r="17" spans="1:4">
      <c r="A17" s="650">
        <v>1917</v>
      </c>
      <c r="B17" s="651">
        <v>2161366</v>
      </c>
      <c r="C17" s="651">
        <v>322696</v>
      </c>
      <c r="D17" s="651">
        <f t="shared" si="0"/>
        <v>2484062</v>
      </c>
    </row>
    <row r="18" spans="1:4">
      <c r="A18" s="650">
        <v>1918</v>
      </c>
      <c r="B18" s="651">
        <v>1226633</v>
      </c>
      <c r="C18" s="651">
        <v>186283</v>
      </c>
      <c r="D18" s="651">
        <f t="shared" si="0"/>
        <v>1412916</v>
      </c>
    </row>
    <row r="19" spans="1:4">
      <c r="A19" s="650">
        <v>1919</v>
      </c>
      <c r="B19" s="651">
        <v>905838</v>
      </c>
      <c r="C19" s="651">
        <v>196598</v>
      </c>
      <c r="D19" s="651">
        <f t="shared" si="0"/>
        <v>1102436</v>
      </c>
    </row>
    <row r="20" spans="1:4">
      <c r="A20" s="650">
        <v>1920</v>
      </c>
      <c r="B20" s="651">
        <v>1661569</v>
      </c>
      <c r="C20" s="651">
        <v>205940</v>
      </c>
      <c r="D20" s="651">
        <f t="shared" si="0"/>
        <v>1867509</v>
      </c>
    </row>
    <row r="21" spans="1:4">
      <c r="A21" s="650">
        <v>1921</v>
      </c>
      <c r="B21" s="651">
        <v>1491916</v>
      </c>
      <c r="C21" s="651">
        <v>231097</v>
      </c>
      <c r="D21" s="651">
        <f t="shared" si="0"/>
        <v>1723013</v>
      </c>
    </row>
    <row r="22" spans="1:4">
      <c r="A22" s="650">
        <v>1922</v>
      </c>
      <c r="B22" s="651">
        <v>2088024</v>
      </c>
      <c r="C22" s="651">
        <v>241587</v>
      </c>
      <c r="D22" s="651">
        <f t="shared" si="0"/>
        <v>2329611</v>
      </c>
    </row>
    <row r="23" spans="1:4">
      <c r="A23" s="650">
        <v>1923</v>
      </c>
      <c r="B23" s="651">
        <v>1913412</v>
      </c>
      <c r="C23" s="651">
        <v>244686</v>
      </c>
      <c r="D23" s="651">
        <f t="shared" si="0"/>
        <v>2158098</v>
      </c>
    </row>
    <row r="24" spans="1:4">
      <c r="A24" s="650">
        <v>1924</v>
      </c>
      <c r="B24" s="651">
        <v>2320751</v>
      </c>
      <c r="C24" s="651">
        <v>258431</v>
      </c>
      <c r="D24" s="651">
        <f t="shared" si="0"/>
        <v>2579182</v>
      </c>
    </row>
    <row r="25" spans="1:4">
      <c r="A25" s="650">
        <v>1925</v>
      </c>
      <c r="B25" s="651">
        <v>2284578</v>
      </c>
      <c r="C25" s="651">
        <v>292530</v>
      </c>
      <c r="D25" s="651">
        <f t="shared" si="0"/>
        <v>2577108</v>
      </c>
    </row>
    <row r="26" spans="1:4">
      <c r="A26" s="650">
        <v>1926</v>
      </c>
      <c r="B26" s="651">
        <v>2233315</v>
      </c>
      <c r="C26" s="651">
        <v>233280</v>
      </c>
      <c r="D26" s="651">
        <f t="shared" si="0"/>
        <v>2466595</v>
      </c>
    </row>
    <row r="27" spans="1:4">
      <c r="A27" s="650">
        <v>1927</v>
      </c>
      <c r="B27" s="651">
        <v>2478612</v>
      </c>
      <c r="C27" s="651">
        <v>296847</v>
      </c>
      <c r="D27" s="651">
        <f t="shared" si="0"/>
        <v>2775459</v>
      </c>
    </row>
    <row r="28" spans="1:4">
      <c r="A28" s="650">
        <v>1928</v>
      </c>
      <c r="B28" s="651">
        <v>2929038</v>
      </c>
      <c r="C28" s="651">
        <v>272059</v>
      </c>
      <c r="D28" s="651">
        <f t="shared" si="0"/>
        <v>3201097</v>
      </c>
    </row>
    <row r="29" spans="1:4">
      <c r="A29" s="650">
        <v>1929</v>
      </c>
      <c r="B29" s="651">
        <v>3164120</v>
      </c>
      <c r="C29" s="651">
        <v>312712</v>
      </c>
      <c r="D29" s="651">
        <f t="shared" si="0"/>
        <v>3476832</v>
      </c>
    </row>
    <row r="30" spans="1:4">
      <c r="A30" s="650">
        <v>1930</v>
      </c>
      <c r="B30" s="651">
        <v>3040881</v>
      </c>
      <c r="C30" s="651">
        <v>318193</v>
      </c>
      <c r="D30" s="651">
        <f t="shared" si="0"/>
        <v>3359074</v>
      </c>
    </row>
    <row r="31" spans="1:4">
      <c r="A31" s="650">
        <v>1931</v>
      </c>
      <c r="B31" s="651">
        <v>2010641</v>
      </c>
      <c r="C31" s="651">
        <v>218538</v>
      </c>
      <c r="D31" s="651">
        <f t="shared" si="0"/>
        <v>2229179</v>
      </c>
    </row>
    <row r="32" spans="1:4">
      <c r="A32" s="650">
        <v>1932</v>
      </c>
      <c r="B32" s="651">
        <v>1839245</v>
      </c>
      <c r="C32" s="651">
        <v>149396</v>
      </c>
      <c r="D32" s="651">
        <f t="shared" si="0"/>
        <v>1988641</v>
      </c>
    </row>
    <row r="33" spans="1:4">
      <c r="A33" s="650">
        <v>1933</v>
      </c>
      <c r="B33" s="651">
        <v>2044807</v>
      </c>
      <c r="C33" s="651">
        <v>199677</v>
      </c>
      <c r="D33" s="651">
        <f t="shared" si="0"/>
        <v>2244484</v>
      </c>
    </row>
    <row r="34" spans="1:4">
      <c r="A34" s="650">
        <v>1934</v>
      </c>
      <c r="B34" s="651">
        <v>2170497</v>
      </c>
      <c r="C34" s="651">
        <v>199446</v>
      </c>
      <c r="D34" s="651">
        <f t="shared" si="0"/>
        <v>2369943</v>
      </c>
    </row>
    <row r="35" spans="1:4">
      <c r="A35" s="650">
        <v>1935</v>
      </c>
      <c r="B35" s="651">
        <v>2158109</v>
      </c>
      <c r="C35" s="651">
        <v>202067</v>
      </c>
      <c r="D35" s="651">
        <f t="shared" si="0"/>
        <v>2360176</v>
      </c>
    </row>
    <row r="36" spans="1:4">
      <c r="A36" s="650">
        <v>1936</v>
      </c>
      <c r="B36" s="651">
        <v>1917566</v>
      </c>
      <c r="C36" s="651">
        <v>140689</v>
      </c>
      <c r="D36" s="651">
        <f t="shared" si="0"/>
        <v>2058255</v>
      </c>
    </row>
    <row r="37" spans="1:4">
      <c r="A37" s="650">
        <v>1937</v>
      </c>
      <c r="B37" s="651">
        <v>2341329</v>
      </c>
      <c r="C37" s="651">
        <v>178667</v>
      </c>
      <c r="D37" s="651">
        <f t="shared" si="0"/>
        <v>2519996</v>
      </c>
    </row>
    <row r="38" spans="1:4">
      <c r="A38" s="650">
        <v>1938</v>
      </c>
      <c r="B38" s="651">
        <v>2260050</v>
      </c>
      <c r="C38" s="651">
        <v>179883</v>
      </c>
      <c r="D38" s="651">
        <f t="shared" ref="D38:D69" si="1">SUM(C38,B38)</f>
        <v>2439933</v>
      </c>
    </row>
    <row r="39" spans="1:4">
      <c r="A39" s="650">
        <v>1939</v>
      </c>
      <c r="B39" s="651">
        <v>1613395</v>
      </c>
      <c r="C39" s="651">
        <v>208547</v>
      </c>
      <c r="D39" s="651">
        <f t="shared" si="1"/>
        <v>1821942</v>
      </c>
    </row>
    <row r="40" spans="1:4">
      <c r="A40" s="650">
        <v>1940</v>
      </c>
      <c r="B40" s="651">
        <v>1023501</v>
      </c>
      <c r="C40" s="651">
        <v>204727</v>
      </c>
      <c r="D40" s="651">
        <f t="shared" si="1"/>
        <v>1228228</v>
      </c>
    </row>
    <row r="41" spans="1:4">
      <c r="A41" s="650">
        <v>1941</v>
      </c>
      <c r="B41" s="651">
        <v>612176</v>
      </c>
      <c r="C41" s="651">
        <v>274093</v>
      </c>
      <c r="D41" s="651">
        <f t="shared" si="1"/>
        <v>886269</v>
      </c>
    </row>
    <row r="42" spans="1:4">
      <c r="A42" s="650">
        <v>1942</v>
      </c>
      <c r="B42" s="651">
        <v>546170</v>
      </c>
      <c r="C42" s="651">
        <v>255485</v>
      </c>
      <c r="D42" s="651">
        <f t="shared" si="1"/>
        <v>801655</v>
      </c>
    </row>
    <row r="43" spans="1:4">
      <c r="A43" s="650">
        <v>1943</v>
      </c>
      <c r="B43" s="651">
        <v>502918</v>
      </c>
      <c r="C43" s="651">
        <v>268934</v>
      </c>
      <c r="D43" s="651">
        <f t="shared" si="1"/>
        <v>771852</v>
      </c>
    </row>
    <row r="44" spans="1:4">
      <c r="A44" s="650">
        <v>1944</v>
      </c>
      <c r="B44" s="651">
        <v>515891</v>
      </c>
      <c r="C44" s="651">
        <v>292484</v>
      </c>
      <c r="D44" s="651">
        <f t="shared" si="1"/>
        <v>808375</v>
      </c>
    </row>
    <row r="45" spans="1:4">
      <c r="A45" s="650">
        <v>1945</v>
      </c>
      <c r="B45" s="651">
        <v>742914</v>
      </c>
      <c r="C45" s="651">
        <v>217251</v>
      </c>
      <c r="D45" s="651">
        <f t="shared" si="1"/>
        <v>960165</v>
      </c>
    </row>
    <row r="46" spans="1:4">
      <c r="A46" s="650">
        <v>1946</v>
      </c>
      <c r="B46" s="651">
        <v>854203</v>
      </c>
      <c r="C46" s="651">
        <v>168155</v>
      </c>
      <c r="D46" s="651">
        <f t="shared" si="1"/>
        <v>1022358</v>
      </c>
    </row>
    <row r="47" spans="1:4">
      <c r="A47" s="650">
        <v>1947</v>
      </c>
      <c r="B47" s="651">
        <v>1199734</v>
      </c>
      <c r="C47" s="651">
        <v>182613</v>
      </c>
      <c r="D47" s="651">
        <f t="shared" si="1"/>
        <v>1382347</v>
      </c>
    </row>
    <row r="48" spans="1:4">
      <c r="A48" s="650">
        <v>1948</v>
      </c>
      <c r="B48" s="651">
        <v>1387537</v>
      </c>
      <c r="C48" s="651">
        <v>235229</v>
      </c>
      <c r="D48" s="651">
        <f t="shared" si="1"/>
        <v>1622766</v>
      </c>
    </row>
    <row r="49" spans="1:4">
      <c r="A49" s="650">
        <v>1949</v>
      </c>
      <c r="B49" s="651">
        <v>1399470</v>
      </c>
      <c r="C49" s="651">
        <v>224003</v>
      </c>
      <c r="D49" s="651">
        <f t="shared" si="1"/>
        <v>1623473</v>
      </c>
    </row>
    <row r="50" spans="1:4">
      <c r="A50" s="650">
        <v>1950</v>
      </c>
      <c r="B50" s="651">
        <v>1548042</v>
      </c>
      <c r="C50" s="651">
        <v>215926</v>
      </c>
      <c r="D50" s="651">
        <f t="shared" si="1"/>
        <v>1763968</v>
      </c>
    </row>
    <row r="51" spans="1:4">
      <c r="A51" s="650">
        <v>1951</v>
      </c>
      <c r="B51" s="651">
        <v>1981404</v>
      </c>
      <c r="C51" s="651">
        <v>212315</v>
      </c>
      <c r="D51" s="651">
        <f t="shared" si="1"/>
        <v>2193719</v>
      </c>
    </row>
    <row r="52" spans="1:4">
      <c r="A52" s="650">
        <v>1952</v>
      </c>
      <c r="B52" s="651">
        <v>2090472</v>
      </c>
      <c r="C52" s="651">
        <v>286763</v>
      </c>
      <c r="D52" s="651">
        <f t="shared" si="1"/>
        <v>2377235</v>
      </c>
    </row>
    <row r="53" spans="1:4">
      <c r="A53" s="650">
        <v>1953</v>
      </c>
      <c r="B53" s="651">
        <v>1624546</v>
      </c>
      <c r="C53" s="651">
        <v>283965</v>
      </c>
      <c r="D53" s="651">
        <f t="shared" si="1"/>
        <v>1908511</v>
      </c>
    </row>
    <row r="54" spans="1:4">
      <c r="A54" s="650">
        <v>1954</v>
      </c>
      <c r="B54" s="651">
        <v>2019934</v>
      </c>
      <c r="C54" s="651">
        <v>310106</v>
      </c>
      <c r="D54" s="651">
        <f t="shared" si="1"/>
        <v>2330040</v>
      </c>
    </row>
    <row r="55" spans="1:4">
      <c r="A55" s="650">
        <v>1955</v>
      </c>
      <c r="B55" s="651">
        <v>2107994</v>
      </c>
      <c r="C55" s="651">
        <v>300851</v>
      </c>
      <c r="D55" s="651">
        <f t="shared" si="1"/>
        <v>2408845</v>
      </c>
    </row>
    <row r="56" spans="1:4">
      <c r="A56" s="650">
        <v>1956</v>
      </c>
      <c r="B56" s="651">
        <v>2168188</v>
      </c>
      <c r="C56" s="651">
        <v>310483</v>
      </c>
      <c r="D56" s="651">
        <f t="shared" si="1"/>
        <v>2478671</v>
      </c>
    </row>
    <row r="57" spans="1:4">
      <c r="A57" s="650">
        <v>1957</v>
      </c>
      <c r="B57" s="651">
        <v>2258189</v>
      </c>
      <c r="C57" s="651">
        <v>325679</v>
      </c>
      <c r="D57" s="651">
        <f t="shared" si="1"/>
        <v>2583868</v>
      </c>
    </row>
    <row r="58" spans="1:4">
      <c r="A58" s="650">
        <v>1958</v>
      </c>
      <c r="B58" s="651">
        <v>2050801</v>
      </c>
      <c r="C58" s="651">
        <v>751819</v>
      </c>
      <c r="D58" s="651">
        <f t="shared" si="1"/>
        <v>2802620</v>
      </c>
    </row>
    <row r="59" spans="1:4">
      <c r="A59" s="650">
        <v>1959</v>
      </c>
      <c r="B59" s="651">
        <v>2238953</v>
      </c>
      <c r="C59" s="651">
        <v>844054</v>
      </c>
      <c r="D59" s="651">
        <f t="shared" si="1"/>
        <v>3083007</v>
      </c>
    </row>
    <row r="60" spans="1:4">
      <c r="A60" s="650">
        <v>1960</v>
      </c>
      <c r="B60" s="651">
        <v>2735354</v>
      </c>
      <c r="C60" s="651">
        <v>2719570</v>
      </c>
      <c r="D60" s="651">
        <f t="shared" si="1"/>
        <v>5454924</v>
      </c>
    </row>
    <row r="61" spans="1:4">
      <c r="A61" s="650">
        <v>1961</v>
      </c>
      <c r="B61" s="651">
        <v>2527281</v>
      </c>
      <c r="C61" s="651">
        <v>2400797</v>
      </c>
      <c r="D61" s="651">
        <f t="shared" si="1"/>
        <v>4928078</v>
      </c>
    </row>
    <row r="62" spans="1:4">
      <c r="A62" s="650">
        <v>1962</v>
      </c>
      <c r="B62" s="651">
        <v>2191918</v>
      </c>
      <c r="C62" s="651">
        <v>511020</v>
      </c>
      <c r="D62" s="651">
        <f t="shared" si="1"/>
        <v>2702938</v>
      </c>
    </row>
    <row r="63" spans="1:4">
      <c r="A63" s="650">
        <v>1963</v>
      </c>
      <c r="B63" s="651">
        <v>2044534</v>
      </c>
      <c r="C63" s="651">
        <v>520465</v>
      </c>
      <c r="D63" s="651">
        <f t="shared" si="1"/>
        <v>2564999</v>
      </c>
    </row>
    <row r="64" spans="1:4">
      <c r="A64" s="650">
        <v>1964</v>
      </c>
      <c r="B64" s="651">
        <v>2352655</v>
      </c>
      <c r="C64" s="651">
        <v>722869</v>
      </c>
      <c r="D64" s="651">
        <f t="shared" si="1"/>
        <v>3075524</v>
      </c>
    </row>
    <row r="65" spans="1:4">
      <c r="A65" s="650">
        <v>1965</v>
      </c>
      <c r="B65" s="651">
        <v>2404309</v>
      </c>
      <c r="C65" s="651">
        <v>863231</v>
      </c>
      <c r="D65" s="651">
        <f t="shared" si="1"/>
        <v>3267540</v>
      </c>
    </row>
    <row r="66" spans="1:4">
      <c r="A66" s="650">
        <v>1966</v>
      </c>
      <c r="B66" s="651">
        <v>2218644</v>
      </c>
      <c r="C66" s="651">
        <v>628353</v>
      </c>
      <c r="D66" s="651">
        <f t="shared" si="1"/>
        <v>2846997</v>
      </c>
    </row>
    <row r="67" spans="1:4">
      <c r="A67" s="650">
        <v>1967</v>
      </c>
      <c r="B67" s="651">
        <v>2821195</v>
      </c>
      <c r="C67" s="651">
        <v>1835639</v>
      </c>
      <c r="D67" s="651">
        <f t="shared" si="1"/>
        <v>4656834</v>
      </c>
    </row>
    <row r="68" spans="1:4">
      <c r="A68" s="650">
        <v>1968</v>
      </c>
      <c r="B68" s="651">
        <v>4112876</v>
      </c>
      <c r="C68" s="651">
        <v>2512845</v>
      </c>
      <c r="D68" s="651">
        <f t="shared" si="1"/>
        <v>6625721</v>
      </c>
    </row>
    <row r="69" spans="1:4">
      <c r="A69" s="650">
        <v>1969</v>
      </c>
      <c r="B69" s="651">
        <v>4515724</v>
      </c>
      <c r="C69" s="651">
        <v>3150418</v>
      </c>
      <c r="D69" s="651">
        <f t="shared" si="1"/>
        <v>7666142</v>
      </c>
    </row>
    <row r="70" spans="1:4">
      <c r="A70" s="650">
        <v>1970</v>
      </c>
      <c r="B70" s="651">
        <v>4919684</v>
      </c>
      <c r="C70" s="651">
        <v>3947269</v>
      </c>
      <c r="D70" s="651">
        <f t="shared" ref="D70:D101" si="2">SUM(C70,B70)</f>
        <v>8866953</v>
      </c>
    </row>
    <row r="71" spans="1:4">
      <c r="A71" s="650">
        <v>1971</v>
      </c>
      <c r="B71" s="651">
        <v>5172064</v>
      </c>
      <c r="C71" s="651">
        <v>4793535</v>
      </c>
      <c r="D71" s="651">
        <f t="shared" si="2"/>
        <v>9965599</v>
      </c>
    </row>
    <row r="72" spans="1:4">
      <c r="A72" s="650">
        <v>1972</v>
      </c>
      <c r="B72" s="651">
        <v>4587721</v>
      </c>
      <c r="C72" s="651">
        <v>5008209</v>
      </c>
      <c r="D72" s="651">
        <f t="shared" si="2"/>
        <v>9595930</v>
      </c>
    </row>
    <row r="73" spans="1:4">
      <c r="A73" s="650">
        <v>1973</v>
      </c>
      <c r="B73" s="651">
        <v>4548356</v>
      </c>
      <c r="C73" s="651">
        <v>5170413</v>
      </c>
      <c r="D73" s="651">
        <f t="shared" si="2"/>
        <v>9718769</v>
      </c>
    </row>
    <row r="74" spans="1:4">
      <c r="A74" s="650">
        <v>1974</v>
      </c>
      <c r="B74" s="651">
        <v>5163782</v>
      </c>
      <c r="C74" s="651">
        <v>5754096</v>
      </c>
      <c r="D74" s="651">
        <v>10917878</v>
      </c>
    </row>
    <row r="75" spans="1:4">
      <c r="A75" s="650">
        <v>1975</v>
      </c>
      <c r="B75" s="651">
        <v>5261941</v>
      </c>
      <c r="C75" s="651">
        <v>5810699</v>
      </c>
      <c r="D75" s="651">
        <f>SUM(C75,B75)</f>
        <v>11072640</v>
      </c>
    </row>
    <row r="76" spans="1:4">
      <c r="A76" s="650">
        <v>1976</v>
      </c>
      <c r="B76" s="651">
        <v>5115254</v>
      </c>
      <c r="C76" s="651">
        <v>5431747</v>
      </c>
      <c r="D76" s="651">
        <v>10547001</v>
      </c>
    </row>
    <row r="77" spans="1:4">
      <c r="A77" s="650">
        <v>1977</v>
      </c>
      <c r="B77" s="651">
        <v>5534398</v>
      </c>
      <c r="C77" s="651">
        <v>6522532</v>
      </c>
      <c r="D77" s="651">
        <f t="shared" ref="D77:D114" si="3">SUM(C77,B77)</f>
        <v>12056930</v>
      </c>
    </row>
    <row r="78" spans="1:4">
      <c r="A78" s="650">
        <v>1978</v>
      </c>
      <c r="B78" s="651">
        <v>5231982</v>
      </c>
      <c r="C78" s="651">
        <v>6254944</v>
      </c>
      <c r="D78" s="651">
        <f t="shared" si="3"/>
        <v>11486926</v>
      </c>
    </row>
    <row r="79" spans="1:4">
      <c r="A79" s="650">
        <v>1979</v>
      </c>
      <c r="B79" s="651">
        <v>4290474</v>
      </c>
      <c r="C79" s="651">
        <v>6194809</v>
      </c>
      <c r="D79" s="651">
        <f t="shared" si="3"/>
        <v>10485283</v>
      </c>
    </row>
    <row r="80" spans="1:4">
      <c r="A80" s="650">
        <v>1980</v>
      </c>
      <c r="B80" s="651">
        <v>4694607</v>
      </c>
      <c r="C80" s="651">
        <v>5383289</v>
      </c>
      <c r="D80" s="651">
        <f t="shared" si="3"/>
        <v>10077896</v>
      </c>
    </row>
    <row r="81" spans="1:4">
      <c r="A81" s="650">
        <v>1981</v>
      </c>
      <c r="B81" s="651">
        <v>4826602</v>
      </c>
      <c r="C81" s="651">
        <v>6111955</v>
      </c>
      <c r="D81" s="651">
        <f t="shared" si="3"/>
        <v>10938557</v>
      </c>
    </row>
    <row r="82" spans="1:4">
      <c r="A82" s="650">
        <v>1982</v>
      </c>
      <c r="B82" s="651">
        <v>4295594</v>
      </c>
      <c r="C82" s="651">
        <v>5164488</v>
      </c>
      <c r="D82" s="651">
        <f t="shared" si="3"/>
        <v>9460082</v>
      </c>
    </row>
    <row r="83" spans="1:4">
      <c r="A83" s="650">
        <v>1983</v>
      </c>
      <c r="B83" s="651">
        <v>4338156</v>
      </c>
      <c r="C83" s="651">
        <v>5348147</v>
      </c>
      <c r="D83" s="651">
        <f t="shared" si="3"/>
        <v>9686303</v>
      </c>
    </row>
    <row r="84" spans="1:4">
      <c r="A84" s="650">
        <v>1984</v>
      </c>
      <c r="B84" s="651">
        <v>4241004</v>
      </c>
      <c r="C84" s="651">
        <v>5362388</v>
      </c>
      <c r="D84" s="651">
        <f t="shared" si="3"/>
        <v>9603392</v>
      </c>
    </row>
    <row r="85" spans="1:4">
      <c r="A85" s="650">
        <v>1985</v>
      </c>
      <c r="B85" s="651">
        <v>3292534</v>
      </c>
      <c r="C85" s="651">
        <v>5458477</v>
      </c>
      <c r="D85" s="651">
        <f t="shared" si="3"/>
        <v>8751011</v>
      </c>
    </row>
    <row r="86" spans="1:4">
      <c r="A86" s="650">
        <v>1986</v>
      </c>
      <c r="B86" s="651">
        <v>4687984</v>
      </c>
      <c r="C86" s="651">
        <v>6532923</v>
      </c>
      <c r="D86" s="651">
        <f t="shared" si="3"/>
        <v>11220907</v>
      </c>
    </row>
    <row r="87" spans="1:4">
      <c r="A87" s="650">
        <v>1987</v>
      </c>
      <c r="B87" s="651">
        <v>3865666</v>
      </c>
      <c r="C87" s="651">
        <v>6240025</v>
      </c>
      <c r="D87" s="651">
        <f t="shared" si="3"/>
        <v>10105691</v>
      </c>
    </row>
    <row r="88" spans="1:4">
      <c r="A88" s="650">
        <v>1988</v>
      </c>
      <c r="B88" s="651">
        <v>3949018</v>
      </c>
      <c r="C88" s="651">
        <v>6912239</v>
      </c>
      <c r="D88" s="651">
        <f t="shared" si="3"/>
        <v>10861257</v>
      </c>
    </row>
    <row r="89" spans="1:4">
      <c r="A89" s="650">
        <v>1989</v>
      </c>
      <c r="B89" s="651">
        <v>3437320</v>
      </c>
      <c r="C89" s="651">
        <v>7043239</v>
      </c>
      <c r="D89" s="651">
        <f t="shared" si="3"/>
        <v>10480559</v>
      </c>
    </row>
    <row r="90" spans="1:4">
      <c r="A90" s="650">
        <v>1990</v>
      </c>
      <c r="B90" s="651">
        <v>3198549</v>
      </c>
      <c r="C90" s="651">
        <v>6905616</v>
      </c>
      <c r="D90" s="651">
        <f t="shared" si="3"/>
        <v>10104165</v>
      </c>
    </row>
    <row r="91" spans="1:4">
      <c r="A91" s="650">
        <v>1991</v>
      </c>
      <c r="B91" s="651">
        <v>2539749</v>
      </c>
      <c r="C91" s="651">
        <v>6867302</v>
      </c>
      <c r="D91" s="651">
        <f t="shared" si="3"/>
        <v>9407051</v>
      </c>
    </row>
    <row r="92" spans="1:4">
      <c r="A92" s="650">
        <v>1992</v>
      </c>
      <c r="B92" s="651">
        <v>2966581</v>
      </c>
      <c r="C92" s="651">
        <v>7702971</v>
      </c>
      <c r="D92" s="651">
        <f t="shared" si="3"/>
        <v>10669552</v>
      </c>
    </row>
    <row r="93" spans="1:4">
      <c r="A93" s="650">
        <v>1993</v>
      </c>
      <c r="B93" s="651">
        <v>3327083</v>
      </c>
      <c r="C93" s="651">
        <v>7808627</v>
      </c>
      <c r="D93" s="651">
        <f t="shared" si="3"/>
        <v>11135710</v>
      </c>
    </row>
    <row r="94" spans="1:4">
      <c r="A94" s="650">
        <v>1994</v>
      </c>
      <c r="B94" s="651">
        <v>3139876</v>
      </c>
      <c r="C94" s="651">
        <v>9518760</v>
      </c>
      <c r="D94" s="651">
        <f t="shared" si="3"/>
        <v>12658636</v>
      </c>
    </row>
    <row r="95" spans="1:4">
      <c r="A95" s="650">
        <v>1995</v>
      </c>
      <c r="B95" s="651">
        <v>5949307</v>
      </c>
      <c r="C95" s="651">
        <v>10414518</v>
      </c>
      <c r="D95" s="651">
        <f t="shared" si="3"/>
        <v>16363825</v>
      </c>
    </row>
    <row r="96" spans="1:4">
      <c r="A96" s="650">
        <v>1996</v>
      </c>
      <c r="B96" s="651">
        <v>3846330</v>
      </c>
      <c r="C96" s="651">
        <v>11307771</v>
      </c>
      <c r="D96" s="651">
        <f t="shared" si="3"/>
        <v>15154101</v>
      </c>
    </row>
    <row r="97" spans="1:4">
      <c r="A97" s="650">
        <v>1997</v>
      </c>
      <c r="B97" s="651">
        <v>3745083</v>
      </c>
      <c r="C97" s="651">
        <v>10940902</v>
      </c>
      <c r="D97" s="651">
        <f t="shared" si="3"/>
        <v>14685985</v>
      </c>
    </row>
    <row r="98" spans="1:4">
      <c r="A98" s="650">
        <v>1998</v>
      </c>
      <c r="B98" s="651">
        <v>3674992</v>
      </c>
      <c r="C98" s="651">
        <v>10862341</v>
      </c>
      <c r="D98" s="651">
        <f t="shared" si="3"/>
        <v>14537333</v>
      </c>
    </row>
    <row r="99" spans="1:4">
      <c r="A99" s="650">
        <v>1999</v>
      </c>
      <c r="B99" s="651">
        <v>3776835</v>
      </c>
      <c r="C99" s="651">
        <v>11915914</v>
      </c>
      <c r="D99" s="651">
        <f t="shared" si="3"/>
        <v>15692749</v>
      </c>
    </row>
    <row r="100" spans="1:4">
      <c r="A100" s="650">
        <v>2000</v>
      </c>
      <c r="B100" s="651">
        <v>4488413</v>
      </c>
      <c r="C100" s="651">
        <v>13382100</v>
      </c>
      <c r="D100" s="651">
        <f t="shared" si="3"/>
        <v>17870513</v>
      </c>
    </row>
    <row r="101" spans="1:4">
      <c r="A101" s="650">
        <v>2001</v>
      </c>
      <c r="B101" s="651">
        <v>4151251</v>
      </c>
      <c r="C101" s="651">
        <v>14512151</v>
      </c>
      <c r="D101" s="651">
        <f t="shared" si="3"/>
        <v>18663402</v>
      </c>
    </row>
    <row r="102" spans="1:4">
      <c r="A102" s="650">
        <v>2002</v>
      </c>
      <c r="B102" s="651">
        <v>3244488</v>
      </c>
      <c r="C102" s="651">
        <v>14926214</v>
      </c>
      <c r="D102" s="651">
        <f t="shared" si="3"/>
        <v>18170702</v>
      </c>
    </row>
    <row r="103" spans="1:4">
      <c r="A103" s="650">
        <v>2003</v>
      </c>
      <c r="B103" s="654">
        <v>3176563</v>
      </c>
      <c r="C103" s="654">
        <v>14913309</v>
      </c>
      <c r="D103" s="651">
        <f t="shared" si="3"/>
        <v>18089872</v>
      </c>
    </row>
    <row r="104" spans="1:4">
      <c r="A104" s="650">
        <v>2004</v>
      </c>
      <c r="B104" s="651">
        <v>3386398</v>
      </c>
      <c r="C104" s="651">
        <v>14686969</v>
      </c>
      <c r="D104" s="651">
        <f t="shared" si="3"/>
        <v>18073367</v>
      </c>
    </row>
    <row r="105" spans="1:4">
      <c r="A105" s="650">
        <v>2005</v>
      </c>
      <c r="B105" s="651">
        <v>3703464</v>
      </c>
      <c r="C105" s="651">
        <v>17201416</v>
      </c>
      <c r="D105" s="651">
        <f t="shared" si="3"/>
        <v>20904880</v>
      </c>
    </row>
    <row r="106" spans="1:4">
      <c r="A106" s="650">
        <v>2006</v>
      </c>
      <c r="B106" s="651">
        <v>3941040</v>
      </c>
      <c r="C106" s="651">
        <v>17518867</v>
      </c>
      <c r="D106" s="651">
        <f t="shared" si="3"/>
        <v>21459907</v>
      </c>
    </row>
    <row r="107" spans="1:4">
      <c r="A107" s="650">
        <v>2007</v>
      </c>
      <c r="B107" s="651">
        <v>3905114</v>
      </c>
      <c r="C107" s="651">
        <v>17873885</v>
      </c>
      <c r="D107" s="651">
        <f t="shared" si="3"/>
        <v>21778999</v>
      </c>
    </row>
    <row r="108" spans="1:4">
      <c r="A108" s="650">
        <v>2008</v>
      </c>
      <c r="B108" s="651">
        <v>3983872</v>
      </c>
      <c r="C108" s="651">
        <v>16633412</v>
      </c>
      <c r="D108" s="651">
        <f t="shared" si="3"/>
        <v>20617284</v>
      </c>
    </row>
    <row r="109" spans="1:4">
      <c r="A109" s="650">
        <v>2009</v>
      </c>
      <c r="B109" s="651">
        <v>3782023</v>
      </c>
      <c r="C109" s="651">
        <v>13743511</v>
      </c>
      <c r="D109" s="651">
        <f t="shared" si="3"/>
        <v>17525534</v>
      </c>
    </row>
    <row r="110" spans="1:4">
      <c r="A110" s="650">
        <v>2010</v>
      </c>
      <c r="B110" s="651">
        <v>5384347</v>
      </c>
      <c r="C110" s="651">
        <v>16644509</v>
      </c>
      <c r="D110" s="651">
        <f t="shared" si="3"/>
        <v>22028856</v>
      </c>
    </row>
    <row r="111" spans="1:4">
      <c r="A111" s="650">
        <v>2011</v>
      </c>
      <c r="B111" s="651">
        <v>8129653</v>
      </c>
      <c r="C111" s="651">
        <v>18457860</v>
      </c>
      <c r="D111" s="651">
        <f t="shared" si="3"/>
        <v>26587513</v>
      </c>
    </row>
    <row r="112" spans="1:4">
      <c r="A112" s="650">
        <v>2012</v>
      </c>
      <c r="B112" s="651">
        <v>10200850</v>
      </c>
      <c r="C112" s="651">
        <v>18305454</v>
      </c>
      <c r="D112" s="651">
        <f t="shared" si="3"/>
        <v>28506304</v>
      </c>
    </row>
    <row r="113" spans="1:4">
      <c r="A113" s="650">
        <v>2013</v>
      </c>
      <c r="B113" s="651">
        <v>9985444.6400000006</v>
      </c>
      <c r="C113" s="651">
        <v>16384058.189999999</v>
      </c>
      <c r="D113" s="651">
        <f t="shared" si="3"/>
        <v>26369502.829999998</v>
      </c>
    </row>
    <row r="114" spans="1:4">
      <c r="A114" s="650">
        <v>2014</v>
      </c>
      <c r="B114" s="651">
        <v>10504410.130000001</v>
      </c>
      <c r="C114" s="651">
        <v>16741669.77</v>
      </c>
      <c r="D114" s="651">
        <f t="shared" si="3"/>
        <v>27246079.899999999</v>
      </c>
    </row>
    <row r="115" spans="1:4">
      <c r="A115" s="650">
        <v>2015</v>
      </c>
      <c r="B115" s="651">
        <f>'4.10.2'!F11</f>
        <v>9973520</v>
      </c>
      <c r="C115" s="651">
        <f>'4.10.3'!F11</f>
        <v>17242531</v>
      </c>
      <c r="D115" s="651">
        <f t="shared" ref="D115:D120" si="4">SUM(B115:C115)</f>
        <v>27216051</v>
      </c>
    </row>
    <row r="116" spans="1:4">
      <c r="A116" s="650">
        <v>2016</v>
      </c>
      <c r="B116" s="651">
        <v>11648345</v>
      </c>
      <c r="C116" s="651">
        <v>18732884</v>
      </c>
      <c r="D116" s="651">
        <f t="shared" si="4"/>
        <v>30381229</v>
      </c>
    </row>
    <row r="117" spans="1:4">
      <c r="A117" s="650">
        <v>2017</v>
      </c>
      <c r="B117" s="651">
        <v>11591829</v>
      </c>
      <c r="C117" s="651">
        <v>20582488</v>
      </c>
      <c r="D117" s="651">
        <f t="shared" si="4"/>
        <v>32174317</v>
      </c>
    </row>
    <row r="118" spans="1:4">
      <c r="A118" s="650">
        <v>2018</v>
      </c>
      <c r="B118" s="651">
        <v>12235016</v>
      </c>
      <c r="C118" s="651">
        <v>20532067</v>
      </c>
      <c r="D118" s="651">
        <f t="shared" si="4"/>
        <v>32767083</v>
      </c>
    </row>
    <row r="119" spans="1:4">
      <c r="A119" s="650">
        <v>2019</v>
      </c>
      <c r="B119" s="651">
        <v>12349536</v>
      </c>
      <c r="C119" s="651">
        <v>21227220</v>
      </c>
      <c r="D119" s="651">
        <f t="shared" si="4"/>
        <v>33576756</v>
      </c>
    </row>
    <row r="120" spans="1:4">
      <c r="A120" s="650">
        <v>2020</v>
      </c>
      <c r="B120" s="651">
        <v>11378395</v>
      </c>
      <c r="C120" s="651">
        <v>18294547</v>
      </c>
      <c r="D120" s="651">
        <f t="shared" si="4"/>
        <v>29672942</v>
      </c>
    </row>
    <row r="121" spans="1:4">
      <c r="A121" s="650">
        <v>2021</v>
      </c>
      <c r="B121" s="651">
        <v>11755183</v>
      </c>
      <c r="C121" s="651">
        <v>18646543</v>
      </c>
      <c r="D121" s="651">
        <v>30401726</v>
      </c>
    </row>
    <row r="122" spans="1:4">
      <c r="A122" s="650">
        <v>2022</v>
      </c>
      <c r="B122" s="651">
        <v>11303715</v>
      </c>
      <c r="C122" s="651">
        <v>20575825</v>
      </c>
      <c r="D122" s="651">
        <v>31879539</v>
      </c>
    </row>
    <row r="123" spans="1:4">
      <c r="A123" s="650">
        <v>2023</v>
      </c>
      <c r="B123" s="651">
        <v>10847776</v>
      </c>
      <c r="C123" s="651">
        <v>18937917</v>
      </c>
      <c r="D123" s="651">
        <f>B123+C123</f>
        <v>29785693</v>
      </c>
    </row>
    <row r="124" spans="1:4">
      <c r="A124" s="650">
        <v>2024</v>
      </c>
      <c r="B124" s="651">
        <v>11818747</v>
      </c>
      <c r="C124" s="651">
        <v>19069986</v>
      </c>
      <c r="D124" s="651">
        <f>B124+C124</f>
        <v>30888733</v>
      </c>
    </row>
  </sheetData>
  <printOptions horizontalCentered="1" verticalCentered="1"/>
  <pageMargins left="0.196527777777778" right="0.196527777777778" top="0.196527777777778" bottom="0.196527777777778" header="0.118055555555556" footer="0.118055555555556"/>
  <pageSetup paperSize="9" scale="29" orientation="landscape" horizontalDpi="300" verticalDpi="300"/>
  <headerFooter>
    <oddHeader>&amp;L&amp;"Times New Roman,Normal"&amp;8AUTORIDAD PORTUARIA
            DE HUELVA&amp;C&amp;"Times New Roman,Normal"Evolución del tráfico en este siglo</oddHeader>
    <oddFooter>&amp;L&amp;"Times New Roman,Normal"&amp;6memoria\graficos\evolución</oddFooter>
  </headerFooter>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00B050"/>
  </sheetPr>
  <dimension ref="A1:K59"/>
  <sheetViews>
    <sheetView zoomScale="90" zoomScaleNormal="90" workbookViewId="0">
      <selection activeCell="H19" sqref="H19"/>
    </sheetView>
  </sheetViews>
  <sheetFormatPr baseColWidth="10" defaultColWidth="11.42578125" defaultRowHeight="15"/>
  <cols>
    <col min="1" max="1" width="27.140625" style="655" customWidth="1"/>
    <col min="2" max="2" width="16.42578125" style="655" customWidth="1"/>
    <col min="3" max="7" width="13.140625" style="655" customWidth="1"/>
    <col min="8" max="10" width="15.7109375" style="655" customWidth="1"/>
    <col min="11" max="16384" width="11.42578125" style="655"/>
  </cols>
  <sheetData>
    <row r="1" spans="1:11" s="20" customFormat="1" ht="87.95" customHeight="1"/>
    <row r="2" spans="1:11" ht="21">
      <c r="A2" s="656" t="s">
        <v>135</v>
      </c>
      <c r="B2" s="657"/>
      <c r="C2" s="657"/>
      <c r="D2" s="657"/>
      <c r="E2" s="657"/>
      <c r="F2" s="657"/>
      <c r="G2" s="657"/>
    </row>
    <row r="3" spans="1:11">
      <c r="A3" s="658"/>
      <c r="B3" s="657"/>
      <c r="C3" s="657"/>
      <c r="D3" s="657"/>
      <c r="E3" s="657"/>
      <c r="F3" s="657"/>
      <c r="G3" s="657"/>
    </row>
    <row r="4" spans="1:11" ht="18.75">
      <c r="A4" s="659" t="s">
        <v>136</v>
      </c>
      <c r="B4" s="657"/>
      <c r="C4" s="657"/>
      <c r="D4" s="657"/>
      <c r="E4" s="657"/>
      <c r="F4" s="657"/>
      <c r="G4" s="657"/>
    </row>
    <row r="5" spans="1:11">
      <c r="A5" s="660"/>
      <c r="B5" s="657"/>
      <c r="C5" s="657"/>
      <c r="D5" s="657"/>
      <c r="E5" s="657"/>
      <c r="F5" s="657"/>
      <c r="G5" s="657"/>
    </row>
    <row r="6" spans="1:11" ht="36">
      <c r="A6" s="661" t="s">
        <v>2993</v>
      </c>
      <c r="B6" s="577"/>
      <c r="C6" s="546" t="s">
        <v>2994</v>
      </c>
      <c r="D6" s="546" t="s">
        <v>2995</v>
      </c>
      <c r="E6" s="546" t="s">
        <v>2996</v>
      </c>
      <c r="F6" s="546" t="s">
        <v>2919</v>
      </c>
      <c r="G6" s="546" t="s">
        <v>520</v>
      </c>
      <c r="H6" s="662"/>
      <c r="I6" s="662"/>
      <c r="J6" s="662"/>
      <c r="K6" s="662"/>
    </row>
    <row r="7" spans="1:11">
      <c r="A7" s="581" t="s">
        <v>2997</v>
      </c>
      <c r="B7" s="569" t="s">
        <v>122</v>
      </c>
      <c r="C7" s="663">
        <v>813</v>
      </c>
      <c r="D7" s="570">
        <v>2587</v>
      </c>
      <c r="E7" s="572"/>
      <c r="F7" s="572"/>
      <c r="G7" s="607">
        <v>3400</v>
      </c>
      <c r="H7" s="662"/>
      <c r="I7" s="662"/>
      <c r="J7" s="662"/>
      <c r="K7" s="662"/>
    </row>
    <row r="8" spans="1:11" ht="15" customHeight="1">
      <c r="A8" s="928" t="s">
        <v>2998</v>
      </c>
      <c r="B8" s="569" t="s">
        <v>122</v>
      </c>
      <c r="C8" s="663">
        <v>0</v>
      </c>
      <c r="D8" s="572"/>
      <c r="E8" s="572"/>
      <c r="F8" s="572"/>
      <c r="G8" s="607">
        <v>0</v>
      </c>
      <c r="H8" s="662"/>
      <c r="I8" s="662"/>
      <c r="J8" s="662"/>
      <c r="K8" s="662"/>
    </row>
    <row r="9" spans="1:11">
      <c r="A9" s="928"/>
      <c r="B9" s="569" t="s">
        <v>2999</v>
      </c>
      <c r="C9" s="663">
        <v>3838265</v>
      </c>
      <c r="D9" s="570">
        <v>169161</v>
      </c>
      <c r="E9" s="572"/>
      <c r="F9" s="570">
        <v>2999</v>
      </c>
      <c r="G9" s="607">
        <v>4010424</v>
      </c>
      <c r="H9" s="662"/>
      <c r="I9" s="662"/>
      <c r="J9" s="662"/>
      <c r="K9" s="662"/>
    </row>
    <row r="10" spans="1:11" ht="15" customHeight="1">
      <c r="A10" s="928" t="s">
        <v>3000</v>
      </c>
      <c r="B10" s="569" t="s">
        <v>122</v>
      </c>
      <c r="C10" s="663">
        <v>44682</v>
      </c>
      <c r="D10" s="572">
        <v>11143</v>
      </c>
      <c r="E10" s="572">
        <v>389</v>
      </c>
      <c r="F10" s="572"/>
      <c r="G10" s="607">
        <v>56214</v>
      </c>
      <c r="H10" s="662"/>
      <c r="I10" s="662"/>
      <c r="J10" s="662"/>
      <c r="K10" s="662"/>
    </row>
    <row r="11" spans="1:11">
      <c r="A11" s="928"/>
      <c r="B11" s="569" t="s">
        <v>2999</v>
      </c>
      <c r="C11" s="663"/>
      <c r="D11" s="570">
        <v>8545</v>
      </c>
      <c r="E11" s="570"/>
      <c r="F11" s="572"/>
      <c r="G11" s="607">
        <v>8545</v>
      </c>
      <c r="H11" s="662"/>
      <c r="I11" s="662"/>
      <c r="J11" s="662"/>
      <c r="K11" s="662"/>
    </row>
    <row r="12" spans="1:11">
      <c r="A12" s="928"/>
      <c r="B12" s="569" t="s">
        <v>3001</v>
      </c>
      <c r="C12" s="663">
        <v>5833</v>
      </c>
      <c r="D12" s="572">
        <v>751320</v>
      </c>
      <c r="E12" s="572">
        <v>26633</v>
      </c>
      <c r="F12" s="572"/>
      <c r="G12" s="607">
        <v>783785</v>
      </c>
      <c r="H12" s="662"/>
      <c r="I12" s="662"/>
      <c r="J12" s="662"/>
      <c r="K12" s="662"/>
    </row>
    <row r="13" spans="1:11" ht="15" customHeight="1">
      <c r="A13" s="928" t="s">
        <v>3002</v>
      </c>
      <c r="B13" s="569" t="s">
        <v>122</v>
      </c>
      <c r="C13" s="663">
        <v>89888</v>
      </c>
      <c r="D13" s="570">
        <v>10884</v>
      </c>
      <c r="E13" s="570">
        <v>682</v>
      </c>
      <c r="F13" s="572"/>
      <c r="G13" s="607">
        <v>101453</v>
      </c>
      <c r="H13" s="662"/>
      <c r="I13" s="662"/>
      <c r="J13" s="662"/>
      <c r="K13" s="662"/>
    </row>
    <row r="14" spans="1:11">
      <c r="A14" s="928"/>
      <c r="B14" s="569" t="s">
        <v>2999</v>
      </c>
      <c r="C14" s="663">
        <v>27012</v>
      </c>
      <c r="D14" s="570"/>
      <c r="E14" s="570"/>
      <c r="F14" s="572"/>
      <c r="G14" s="607">
        <v>27012</v>
      </c>
      <c r="H14" s="662"/>
      <c r="I14" s="662"/>
      <c r="J14" s="662"/>
      <c r="K14" s="662"/>
    </row>
    <row r="15" spans="1:11">
      <c r="A15" s="928"/>
      <c r="B15" s="569" t="s">
        <v>3001</v>
      </c>
      <c r="C15" s="663">
        <v>771070</v>
      </c>
      <c r="D15" s="572">
        <v>1621622</v>
      </c>
      <c r="E15" s="572">
        <v>25382</v>
      </c>
      <c r="F15" s="572"/>
      <c r="G15" s="607">
        <v>2418074</v>
      </c>
      <c r="H15" s="662"/>
      <c r="I15" s="662"/>
      <c r="J15" s="662"/>
      <c r="K15" s="662"/>
    </row>
    <row r="16" spans="1:11" ht="15" customHeight="1">
      <c r="A16" s="928" t="s">
        <v>3003</v>
      </c>
      <c r="B16" s="569" t="s">
        <v>122</v>
      </c>
      <c r="C16" s="663">
        <v>27017</v>
      </c>
      <c r="D16" s="570">
        <v>83544</v>
      </c>
      <c r="E16" s="572"/>
      <c r="F16" s="572"/>
      <c r="G16" s="607">
        <v>110561</v>
      </c>
      <c r="H16" s="662"/>
      <c r="I16" s="662"/>
      <c r="J16" s="662"/>
      <c r="K16" s="662"/>
    </row>
    <row r="17" spans="1:11">
      <c r="A17" s="928"/>
      <c r="B17" s="569" t="s">
        <v>2999</v>
      </c>
      <c r="C17" s="663">
        <v>5283</v>
      </c>
      <c r="D17" s="570"/>
      <c r="E17" s="570"/>
      <c r="F17" s="572"/>
      <c r="G17" s="607">
        <v>5283</v>
      </c>
      <c r="H17" s="662"/>
      <c r="I17" s="662"/>
      <c r="J17" s="662"/>
      <c r="K17" s="662"/>
    </row>
    <row r="18" spans="1:11">
      <c r="A18" s="928"/>
      <c r="B18" s="569" t="s">
        <v>3001</v>
      </c>
      <c r="C18" s="663">
        <v>274010</v>
      </c>
      <c r="D18" s="572">
        <v>898362</v>
      </c>
      <c r="E18" s="572">
        <v>1600</v>
      </c>
      <c r="F18" s="572"/>
      <c r="G18" s="607">
        <v>1173971</v>
      </c>
      <c r="H18" s="662"/>
      <c r="I18" s="662"/>
      <c r="J18" s="662"/>
      <c r="K18" s="662"/>
    </row>
    <row r="19" spans="1:11">
      <c r="A19" s="581" t="s">
        <v>3004</v>
      </c>
      <c r="B19" s="569" t="s">
        <v>3001</v>
      </c>
      <c r="C19" s="663">
        <v>832737</v>
      </c>
      <c r="D19" s="572">
        <v>10491</v>
      </c>
      <c r="E19" s="570">
        <v>74021</v>
      </c>
      <c r="F19" s="572"/>
      <c r="G19" s="607">
        <v>917248</v>
      </c>
      <c r="H19" s="662"/>
      <c r="I19" s="662"/>
      <c r="J19" s="662"/>
      <c r="K19" s="662"/>
    </row>
    <row r="20" spans="1:11">
      <c r="A20" s="581" t="s">
        <v>3005</v>
      </c>
      <c r="B20" s="569" t="s">
        <v>2999</v>
      </c>
      <c r="C20" s="663"/>
      <c r="D20" s="572"/>
      <c r="E20" s="570"/>
      <c r="F20" s="572">
        <v>3000</v>
      </c>
      <c r="G20" s="607">
        <v>3000</v>
      </c>
      <c r="H20" s="662"/>
      <c r="I20" s="662"/>
      <c r="J20" s="662"/>
      <c r="K20" s="662"/>
    </row>
    <row r="21" spans="1:11">
      <c r="A21" s="581" t="s">
        <v>3006</v>
      </c>
      <c r="B21" s="569" t="s">
        <v>2999</v>
      </c>
      <c r="C21" s="663">
        <v>484479</v>
      </c>
      <c r="D21" s="572"/>
      <c r="E21" s="572"/>
      <c r="F21" s="572"/>
      <c r="G21" s="607">
        <v>484479</v>
      </c>
      <c r="H21" s="662"/>
      <c r="I21" s="662"/>
      <c r="J21" s="662"/>
      <c r="K21" s="662"/>
    </row>
    <row r="22" spans="1:11">
      <c r="A22" s="664" t="s">
        <v>3007</v>
      </c>
      <c r="B22" s="569" t="s">
        <v>122</v>
      </c>
      <c r="C22" s="663">
        <v>811230</v>
      </c>
      <c r="D22" s="570">
        <v>372298</v>
      </c>
      <c r="E22" s="570">
        <v>177144</v>
      </c>
      <c r="F22" s="570"/>
      <c r="G22" s="607">
        <v>1360673</v>
      </c>
      <c r="H22" s="662"/>
      <c r="I22" s="662"/>
      <c r="J22" s="662"/>
      <c r="K22" s="662"/>
    </row>
    <row r="23" spans="1:11">
      <c r="A23" s="581" t="s">
        <v>3008</v>
      </c>
      <c r="B23" s="569" t="s">
        <v>2999</v>
      </c>
      <c r="C23" s="663">
        <v>227826</v>
      </c>
      <c r="D23" s="570">
        <v>2353418</v>
      </c>
      <c r="E23" s="572"/>
      <c r="F23" s="572"/>
      <c r="G23" s="607">
        <v>2581244</v>
      </c>
      <c r="H23" s="662"/>
      <c r="I23" s="662"/>
      <c r="J23" s="662"/>
      <c r="K23" s="662"/>
    </row>
    <row r="24" spans="1:11">
      <c r="A24" s="581" t="s">
        <v>3009</v>
      </c>
      <c r="B24" s="569" t="s">
        <v>2999</v>
      </c>
      <c r="C24" s="665"/>
      <c r="D24" s="570">
        <v>3150</v>
      </c>
      <c r="E24" s="572"/>
      <c r="F24" s="572"/>
      <c r="G24" s="607">
        <v>3150</v>
      </c>
      <c r="H24" s="662"/>
      <c r="I24" s="662"/>
      <c r="J24" s="662"/>
      <c r="K24" s="662"/>
    </row>
    <row r="25" spans="1:11">
      <c r="A25" s="581" t="s">
        <v>3010</v>
      </c>
      <c r="B25" s="569" t="s">
        <v>2999</v>
      </c>
      <c r="C25" s="663">
        <v>96689</v>
      </c>
      <c r="D25" s="572"/>
      <c r="E25" s="572"/>
      <c r="F25" s="572"/>
      <c r="G25" s="607">
        <v>96689</v>
      </c>
      <c r="H25" s="662"/>
      <c r="I25" s="662"/>
      <c r="J25" s="662"/>
      <c r="K25" s="662"/>
    </row>
    <row r="26" spans="1:11">
      <c r="A26" s="581" t="s">
        <v>3011</v>
      </c>
      <c r="B26" s="569" t="s">
        <v>2999</v>
      </c>
      <c r="C26" s="663">
        <v>179182</v>
      </c>
      <c r="D26" s="572"/>
      <c r="E26" s="572"/>
      <c r="F26" s="572">
        <v>3000</v>
      </c>
      <c r="G26" s="607">
        <v>182181</v>
      </c>
      <c r="H26" s="662"/>
      <c r="I26" s="662"/>
      <c r="J26" s="662"/>
      <c r="K26" s="662"/>
    </row>
    <row r="27" spans="1:11">
      <c r="A27" s="581" t="s">
        <v>3012</v>
      </c>
      <c r="B27" s="569" t="s">
        <v>2999</v>
      </c>
      <c r="C27" s="665"/>
      <c r="D27" s="570">
        <v>198037</v>
      </c>
      <c r="E27" s="572"/>
      <c r="F27" s="572"/>
      <c r="G27" s="607">
        <v>198037</v>
      </c>
      <c r="H27" s="662"/>
      <c r="I27" s="662"/>
      <c r="J27" s="662"/>
      <c r="K27" s="662"/>
    </row>
    <row r="28" spans="1:11">
      <c r="A28" s="581" t="s">
        <v>3013</v>
      </c>
      <c r="B28" s="569" t="s">
        <v>2999</v>
      </c>
      <c r="C28" s="663">
        <v>1791028</v>
      </c>
      <c r="D28" s="570">
        <v>991632</v>
      </c>
      <c r="E28" s="572"/>
      <c r="F28" s="570">
        <v>18126</v>
      </c>
      <c r="G28" s="607">
        <v>2800786</v>
      </c>
      <c r="H28" s="662"/>
      <c r="I28" s="662"/>
      <c r="J28" s="662"/>
      <c r="K28" s="662"/>
    </row>
    <row r="29" spans="1:11" ht="15" customHeight="1">
      <c r="A29" s="928" t="s">
        <v>3014</v>
      </c>
      <c r="B29" s="569" t="s">
        <v>122</v>
      </c>
      <c r="C29" s="663">
        <v>17009</v>
      </c>
      <c r="D29" s="570">
        <v>85135</v>
      </c>
      <c r="E29" s="570">
        <v>8294</v>
      </c>
      <c r="F29" s="572"/>
      <c r="G29" s="607">
        <v>110437</v>
      </c>
      <c r="H29" s="662"/>
      <c r="I29" s="662"/>
      <c r="J29" s="662"/>
      <c r="K29" s="662"/>
    </row>
    <row r="30" spans="1:11">
      <c r="A30" s="928"/>
      <c r="B30" s="569" t="s">
        <v>2999</v>
      </c>
      <c r="C30" s="663">
        <v>964423</v>
      </c>
      <c r="D30" s="570">
        <v>454356</v>
      </c>
      <c r="E30" s="570">
        <v>2517202</v>
      </c>
      <c r="F30" s="570">
        <v>15121</v>
      </c>
      <c r="G30" s="607">
        <v>3951102</v>
      </c>
      <c r="H30" s="662"/>
      <c r="I30" s="662"/>
      <c r="J30" s="662"/>
      <c r="K30" s="662"/>
    </row>
    <row r="31" spans="1:11">
      <c r="A31" s="581" t="s">
        <v>3015</v>
      </c>
      <c r="B31" s="569" t="s">
        <v>2999</v>
      </c>
      <c r="C31" s="665"/>
      <c r="D31" s="570">
        <v>9543229</v>
      </c>
      <c r="E31" s="572"/>
      <c r="F31" s="572"/>
      <c r="G31" s="607">
        <v>9543229</v>
      </c>
      <c r="H31" s="662"/>
      <c r="I31" s="662"/>
      <c r="J31" s="662"/>
      <c r="K31" s="662"/>
    </row>
    <row r="32" spans="1:11">
      <c r="A32" s="577" t="s">
        <v>452</v>
      </c>
      <c r="B32" s="608"/>
      <c r="C32" s="666">
        <v>10488475</v>
      </c>
      <c r="D32" s="571">
        <v>17568912</v>
      </c>
      <c r="E32" s="571">
        <v>2831345</v>
      </c>
      <c r="F32" s="571">
        <v>42245</v>
      </c>
      <c r="G32" s="571">
        <v>30930978</v>
      </c>
      <c r="H32" s="662"/>
      <c r="I32" s="662"/>
      <c r="J32" s="662"/>
      <c r="K32" s="662"/>
    </row>
    <row r="33" spans="1:11">
      <c r="A33" s="667"/>
      <c r="B33" s="668"/>
      <c r="C33" s="668"/>
      <c r="D33" s="662"/>
      <c r="E33" s="662"/>
      <c r="F33" s="662"/>
      <c r="G33" s="662"/>
      <c r="H33" s="662"/>
      <c r="I33" s="662"/>
      <c r="J33" s="662"/>
      <c r="K33" s="662"/>
    </row>
    <row r="34" spans="1:11">
      <c r="A34" s="667"/>
      <c r="B34" s="668"/>
      <c r="C34" s="668"/>
      <c r="D34" s="662"/>
      <c r="E34" s="662"/>
      <c r="F34" s="662"/>
      <c r="G34" s="662"/>
      <c r="H34" s="662"/>
      <c r="I34" s="662"/>
      <c r="J34" s="662"/>
      <c r="K34" s="662"/>
    </row>
    <row r="35" spans="1:11">
      <c r="A35" s="667"/>
      <c r="B35" s="668"/>
      <c r="C35" s="668"/>
      <c r="D35" s="662"/>
      <c r="E35" s="662"/>
      <c r="F35" s="662"/>
      <c r="G35" s="662"/>
      <c r="H35" s="662"/>
      <c r="I35" s="662"/>
      <c r="J35" s="662"/>
      <c r="K35" s="662"/>
    </row>
    <row r="36" spans="1:11">
      <c r="A36" s="667"/>
      <c r="B36" s="668"/>
      <c r="C36" s="668"/>
      <c r="D36" s="662"/>
      <c r="E36" s="662"/>
      <c r="F36" s="662"/>
      <c r="G36" s="662"/>
      <c r="H36" s="662"/>
      <c r="I36" s="662"/>
      <c r="J36" s="662"/>
      <c r="K36" s="662"/>
    </row>
    <row r="37" spans="1:11">
      <c r="A37" s="667"/>
      <c r="B37" s="668"/>
      <c r="C37" s="668"/>
      <c r="D37" s="662"/>
      <c r="E37" s="662"/>
      <c r="F37" s="662"/>
      <c r="G37" s="662"/>
      <c r="H37" s="662"/>
      <c r="I37" s="662"/>
      <c r="J37" s="662"/>
      <c r="K37" s="662"/>
    </row>
    <row r="38" spans="1:11">
      <c r="A38" s="667"/>
      <c r="B38" s="668"/>
      <c r="C38" s="668"/>
      <c r="D38" s="662"/>
      <c r="E38" s="662"/>
      <c r="F38" s="662"/>
      <c r="G38" s="662"/>
      <c r="H38" s="662"/>
      <c r="I38" s="662"/>
      <c r="J38" s="662"/>
      <c r="K38" s="662"/>
    </row>
    <row r="39" spans="1:11">
      <c r="A39" s="667"/>
      <c r="B39" s="668"/>
      <c r="C39" s="668"/>
      <c r="D39" s="662"/>
      <c r="E39" s="662"/>
      <c r="F39" s="662"/>
      <c r="G39" s="662"/>
      <c r="H39" s="662"/>
      <c r="I39" s="662"/>
      <c r="J39" s="662"/>
      <c r="K39" s="662"/>
    </row>
    <row r="40" spans="1:11">
      <c r="A40" s="667"/>
      <c r="B40" s="668"/>
      <c r="C40" s="668"/>
      <c r="D40" s="662"/>
      <c r="E40" s="662"/>
      <c r="F40" s="662"/>
      <c r="G40" s="662"/>
      <c r="H40" s="662"/>
      <c r="I40" s="662"/>
      <c r="J40" s="662"/>
      <c r="K40" s="662"/>
    </row>
    <row r="41" spans="1:11">
      <c r="A41" s="667"/>
      <c r="B41" s="668"/>
      <c r="C41" s="668"/>
      <c r="D41" s="662"/>
      <c r="E41" s="662"/>
      <c r="F41" s="662"/>
      <c r="G41" s="662"/>
      <c r="H41" s="662"/>
      <c r="I41" s="662"/>
      <c r="J41" s="662"/>
      <c r="K41" s="662"/>
    </row>
    <row r="42" spans="1:11">
      <c r="A42" s="667"/>
      <c r="B42" s="668"/>
      <c r="C42" s="668"/>
      <c r="D42" s="662"/>
      <c r="E42" s="662"/>
      <c r="F42" s="662"/>
      <c r="G42" s="662"/>
      <c r="H42" s="662"/>
      <c r="I42" s="662"/>
      <c r="J42" s="662"/>
      <c r="K42" s="662"/>
    </row>
    <row r="43" spans="1:11">
      <c r="A43" s="667"/>
      <c r="B43" s="668"/>
      <c r="C43" s="668"/>
      <c r="D43" s="662"/>
      <c r="E43" s="662"/>
      <c r="F43" s="662"/>
      <c r="G43" s="662"/>
      <c r="H43" s="662"/>
      <c r="I43" s="662"/>
      <c r="J43" s="662"/>
      <c r="K43" s="662"/>
    </row>
    <row r="44" spans="1:11">
      <c r="A44" s="667"/>
      <c r="B44" s="668"/>
      <c r="C44" s="668"/>
      <c r="D44" s="662"/>
      <c r="E44" s="662"/>
      <c r="F44" s="662"/>
      <c r="G44" s="662"/>
      <c r="H44" s="662"/>
      <c r="I44" s="662"/>
      <c r="J44" s="662"/>
      <c r="K44" s="662"/>
    </row>
    <row r="45" spans="1:11">
      <c r="A45" s="667"/>
      <c r="B45" s="668"/>
      <c r="C45" s="668"/>
      <c r="D45" s="662"/>
      <c r="E45" s="662"/>
      <c r="F45" s="662"/>
      <c r="G45" s="662"/>
      <c r="H45" s="662"/>
      <c r="I45" s="662"/>
      <c r="J45" s="662"/>
      <c r="K45" s="662"/>
    </row>
    <row r="46" spans="1:11">
      <c r="A46" s="667"/>
      <c r="B46" s="668"/>
      <c r="C46" s="668"/>
      <c r="D46" s="662"/>
      <c r="E46" s="662"/>
      <c r="F46" s="662"/>
      <c r="G46" s="662"/>
      <c r="H46" s="662"/>
      <c r="I46" s="662"/>
      <c r="J46" s="662"/>
      <c r="K46" s="662"/>
    </row>
    <row r="47" spans="1:11">
      <c r="A47" s="667"/>
      <c r="B47" s="668"/>
      <c r="C47" s="668"/>
      <c r="D47" s="662"/>
      <c r="E47" s="662"/>
      <c r="F47" s="662"/>
      <c r="G47" s="662"/>
      <c r="H47" s="662"/>
      <c r="I47" s="662"/>
      <c r="J47" s="662"/>
      <c r="K47" s="662"/>
    </row>
    <row r="48" spans="1:11">
      <c r="A48" s="667"/>
      <c r="B48" s="668"/>
      <c r="C48" s="668"/>
      <c r="D48" s="662"/>
      <c r="E48" s="662"/>
      <c r="F48" s="662"/>
      <c r="G48" s="662"/>
      <c r="H48" s="662"/>
      <c r="I48" s="662"/>
      <c r="J48" s="662"/>
      <c r="K48" s="662"/>
    </row>
    <row r="49" spans="1:11">
      <c r="A49" s="667"/>
      <c r="B49" s="668"/>
      <c r="C49" s="668"/>
      <c r="D49" s="662"/>
      <c r="E49" s="662"/>
      <c r="F49" s="662"/>
      <c r="G49" s="662"/>
      <c r="H49" s="662"/>
      <c r="I49" s="662"/>
      <c r="J49" s="662"/>
      <c r="K49" s="662"/>
    </row>
    <row r="50" spans="1:11">
      <c r="A50" s="667"/>
      <c r="B50" s="668"/>
      <c r="C50" s="668"/>
      <c r="D50" s="662"/>
      <c r="E50" s="662"/>
      <c r="F50" s="662"/>
      <c r="G50" s="662"/>
      <c r="H50" s="662"/>
      <c r="I50" s="662"/>
      <c r="J50" s="662"/>
      <c r="K50" s="662"/>
    </row>
    <row r="51" spans="1:11">
      <c r="A51" s="667"/>
      <c r="B51" s="668"/>
      <c r="C51" s="668"/>
      <c r="D51" s="662"/>
      <c r="E51" s="662"/>
      <c r="F51" s="662"/>
      <c r="G51" s="662"/>
      <c r="H51" s="662"/>
      <c r="I51" s="662"/>
      <c r="J51" s="662"/>
      <c r="K51" s="662"/>
    </row>
    <row r="52" spans="1:11">
      <c r="A52" s="667"/>
      <c r="B52" s="668"/>
      <c r="C52" s="668"/>
      <c r="D52" s="662"/>
      <c r="E52" s="662"/>
      <c r="F52" s="662"/>
      <c r="G52" s="662"/>
      <c r="H52" s="662"/>
      <c r="I52" s="662"/>
      <c r="J52" s="662"/>
      <c r="K52" s="662"/>
    </row>
    <row r="53" spans="1:11">
      <c r="A53" s="667"/>
      <c r="B53" s="668"/>
      <c r="C53" s="668"/>
      <c r="D53" s="662"/>
      <c r="E53" s="662"/>
      <c r="F53" s="662"/>
      <c r="G53" s="662"/>
      <c r="H53" s="662"/>
      <c r="I53" s="662"/>
      <c r="J53" s="662"/>
      <c r="K53" s="662"/>
    </row>
    <row r="54" spans="1:11">
      <c r="A54" s="667"/>
      <c r="B54" s="668"/>
      <c r="C54" s="668"/>
      <c r="D54" s="662"/>
      <c r="E54" s="662"/>
      <c r="F54" s="662"/>
      <c r="G54" s="662"/>
      <c r="H54" s="662"/>
      <c r="I54" s="662"/>
      <c r="J54" s="662"/>
      <c r="K54" s="662"/>
    </row>
    <row r="55" spans="1:11">
      <c r="A55" s="667"/>
      <c r="B55" s="668"/>
      <c r="C55" s="668"/>
      <c r="D55" s="662"/>
      <c r="E55" s="662"/>
      <c r="F55" s="662"/>
      <c r="G55" s="662"/>
      <c r="H55" s="662"/>
      <c r="I55" s="662"/>
      <c r="J55" s="662"/>
      <c r="K55" s="662"/>
    </row>
    <row r="56" spans="1:11">
      <c r="A56" s="667"/>
      <c r="B56" s="668"/>
      <c r="C56" s="668"/>
      <c r="D56" s="662"/>
      <c r="E56" s="662"/>
      <c r="F56" s="662"/>
      <c r="G56" s="662"/>
      <c r="H56" s="662"/>
      <c r="I56" s="662"/>
      <c r="J56" s="662"/>
      <c r="K56" s="662"/>
    </row>
    <row r="57" spans="1:11">
      <c r="A57" s="667"/>
      <c r="B57" s="668"/>
      <c r="C57" s="668"/>
      <c r="D57" s="662"/>
      <c r="E57" s="662"/>
      <c r="F57" s="662"/>
      <c r="G57" s="662"/>
      <c r="H57" s="662"/>
      <c r="I57" s="662"/>
      <c r="J57" s="662"/>
      <c r="K57" s="662"/>
    </row>
    <row r="58" spans="1:11">
      <c r="A58" s="667"/>
      <c r="B58" s="668"/>
      <c r="C58" s="668"/>
      <c r="D58" s="662"/>
      <c r="E58" s="662"/>
      <c r="F58" s="662"/>
      <c r="G58" s="662"/>
      <c r="H58" s="662"/>
      <c r="I58" s="662"/>
      <c r="J58" s="662"/>
      <c r="K58" s="662"/>
    </row>
    <row r="59" spans="1:11">
      <c r="A59" s="667"/>
      <c r="B59" s="668"/>
      <c r="C59" s="668"/>
      <c r="D59" s="662"/>
      <c r="E59" s="662"/>
      <c r="F59" s="662"/>
      <c r="G59" s="662"/>
      <c r="H59" s="662"/>
      <c r="I59" s="662"/>
      <c r="J59" s="662"/>
      <c r="K59" s="662"/>
    </row>
  </sheetData>
  <mergeCells count="5">
    <mergeCell ref="A8:A9"/>
    <mergeCell ref="A10:A12"/>
    <mergeCell ref="A13:A15"/>
    <mergeCell ref="A16:A18"/>
    <mergeCell ref="A29:A30"/>
  </mergeCells>
  <pageMargins left="0.45972222222222198" right="0.196527777777778" top="3.9583333333333297E-2" bottom="3.9583333333333297E-2" header="0.511811023622047" footer="0.511811023622047"/>
  <pageSetup paperSize="9" scale="80" orientation="landscape" horizontalDpi="300" verticalDpi="300"/>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00B050"/>
  </sheetPr>
  <dimension ref="A1:E26"/>
  <sheetViews>
    <sheetView zoomScale="90" zoomScaleNormal="90" workbookViewId="0">
      <selection activeCell="E1" sqref="E1"/>
    </sheetView>
  </sheetViews>
  <sheetFormatPr baseColWidth="10" defaultColWidth="11.42578125" defaultRowHeight="12.75"/>
  <cols>
    <col min="1" max="1" width="3.140625" style="333" customWidth="1"/>
    <col min="2" max="2" width="39" style="333" customWidth="1"/>
    <col min="3" max="3" width="12.7109375" style="333" customWidth="1"/>
    <col min="4" max="16384" width="11.42578125" style="333"/>
  </cols>
  <sheetData>
    <row r="1" spans="1:5" s="20" customFormat="1" ht="80.45" customHeight="1"/>
    <row r="2" spans="1:5" ht="18.75">
      <c r="A2" s="669" t="s">
        <v>137</v>
      </c>
      <c r="E2" s="345"/>
    </row>
    <row r="3" spans="1:5">
      <c r="A3" s="670"/>
      <c r="B3" s="670" t="s">
        <v>3016</v>
      </c>
      <c r="C3" s="671">
        <v>1580</v>
      </c>
    </row>
    <row r="4" spans="1:5">
      <c r="A4" s="672"/>
      <c r="B4" s="672" t="s">
        <v>3017</v>
      </c>
      <c r="C4" s="673">
        <v>31060992</v>
      </c>
    </row>
    <row r="5" spans="1:5">
      <c r="A5" s="674"/>
      <c r="B5" s="674" t="s">
        <v>3018</v>
      </c>
      <c r="C5" s="675">
        <v>48585200</v>
      </c>
    </row>
    <row r="6" spans="1:5">
      <c r="A6" s="676"/>
      <c r="C6" s="677"/>
    </row>
    <row r="7" spans="1:5" ht="18.75">
      <c r="A7" s="669" t="s">
        <v>138</v>
      </c>
      <c r="B7" s="677"/>
      <c r="C7" s="677"/>
    </row>
    <row r="8" spans="1:5">
      <c r="A8" s="670"/>
      <c r="B8" s="670" t="s">
        <v>3019</v>
      </c>
      <c r="C8" s="671">
        <v>15</v>
      </c>
    </row>
    <row r="9" spans="1:5">
      <c r="A9" s="672"/>
      <c r="B9" s="672" t="s">
        <v>3020</v>
      </c>
      <c r="C9" s="673">
        <v>1216100</v>
      </c>
    </row>
    <row r="10" spans="1:5">
      <c r="A10" s="674"/>
      <c r="B10" s="674" t="s">
        <v>3021</v>
      </c>
      <c r="C10" s="675">
        <v>1443353</v>
      </c>
    </row>
    <row r="11" spans="1:5">
      <c r="A11" s="676"/>
      <c r="C11" s="678"/>
    </row>
    <row r="12" spans="1:5" ht="18.75">
      <c r="A12" s="669" t="s">
        <v>139</v>
      </c>
      <c r="C12" s="678"/>
    </row>
    <row r="13" spans="1:5">
      <c r="A13" s="679"/>
      <c r="C13" s="678"/>
    </row>
    <row r="14" spans="1:5">
      <c r="A14" s="680"/>
      <c r="B14" s="670" t="s">
        <v>3022</v>
      </c>
      <c r="C14" s="671">
        <v>2356</v>
      </c>
    </row>
    <row r="15" spans="1:5">
      <c r="A15" s="681"/>
      <c r="B15" s="672" t="s">
        <v>3023</v>
      </c>
      <c r="C15" s="673">
        <v>331998</v>
      </c>
    </row>
    <row r="16" spans="1:5">
      <c r="A16" s="682"/>
      <c r="B16" s="674" t="s">
        <v>3024</v>
      </c>
      <c r="C16" s="675">
        <v>860508</v>
      </c>
    </row>
    <row r="17" spans="1:3">
      <c r="A17" s="676"/>
      <c r="C17" s="677"/>
    </row>
    <row r="18" spans="1:3">
      <c r="C18" s="677"/>
    </row>
    <row r="19" spans="1:3">
      <c r="C19" s="677"/>
    </row>
    <row r="20" spans="1:3">
      <c r="C20" s="677"/>
    </row>
    <row r="21" spans="1:3">
      <c r="C21" s="677"/>
    </row>
    <row r="22" spans="1:3">
      <c r="C22" s="677"/>
    </row>
    <row r="23" spans="1:3">
      <c r="C23" s="677"/>
    </row>
    <row r="24" spans="1:3">
      <c r="C24" s="677"/>
    </row>
    <row r="25" spans="1:3">
      <c r="C25" s="677"/>
    </row>
    <row r="26" spans="1:3">
      <c r="C26" s="677"/>
    </row>
  </sheetData>
  <pageMargins left="0.74791666666666701" right="0.74791666666666701" top="0.98402777777777795" bottom="0.98402777777777795" header="0.511811023622047" footer="0.511811023622047"/>
  <pageSetup paperSize="9" orientation="portrait" horizontalDpi="300" verticalDpi="300"/>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00B050"/>
  </sheetPr>
  <dimension ref="A1:F10"/>
  <sheetViews>
    <sheetView zoomScale="90" zoomScaleNormal="90" workbookViewId="0">
      <selection activeCell="C6" sqref="C6"/>
    </sheetView>
  </sheetViews>
  <sheetFormatPr baseColWidth="10" defaultColWidth="11.42578125" defaultRowHeight="12.75"/>
  <cols>
    <col min="1" max="1" width="4" style="333" customWidth="1"/>
    <col min="2" max="2" width="30.7109375" style="333" customWidth="1"/>
    <col min="3" max="6" width="22" style="333" customWidth="1"/>
    <col min="7" max="16384" width="11.42578125" style="333"/>
  </cols>
  <sheetData>
    <row r="1" spans="1:6" s="20" customFormat="1" ht="77.099999999999994" customHeight="1"/>
    <row r="2" spans="1:6" ht="18.75">
      <c r="A2" s="334" t="s">
        <v>3025</v>
      </c>
    </row>
    <row r="4" spans="1:6">
      <c r="A4" s="683"/>
      <c r="B4" s="684" t="s">
        <v>3026</v>
      </c>
      <c r="C4" s="685" t="s">
        <v>3027</v>
      </c>
      <c r="D4" s="685" t="s">
        <v>3028</v>
      </c>
      <c r="E4" s="685" t="s">
        <v>3029</v>
      </c>
      <c r="F4" s="685" t="s">
        <v>3030</v>
      </c>
    </row>
    <row r="5" spans="1:6">
      <c r="A5" s="686"/>
      <c r="B5" s="687"/>
      <c r="C5" s="688" t="s">
        <v>3031</v>
      </c>
      <c r="D5" s="688" t="s">
        <v>3032</v>
      </c>
      <c r="E5" s="688" t="s">
        <v>3031</v>
      </c>
      <c r="F5" s="688" t="s">
        <v>3031</v>
      </c>
    </row>
    <row r="6" spans="1:6">
      <c r="A6" s="929" t="s">
        <v>3033</v>
      </c>
      <c r="B6" s="929"/>
      <c r="C6" s="689"/>
      <c r="D6" s="689"/>
      <c r="E6" s="690"/>
      <c r="F6" s="689"/>
    </row>
    <row r="7" spans="1:6">
      <c r="A7" s="929" t="s">
        <v>3034</v>
      </c>
      <c r="B7" s="929"/>
      <c r="C7" s="689"/>
      <c r="D7" s="689"/>
      <c r="E7" s="689"/>
      <c r="F7" s="689"/>
    </row>
    <row r="8" spans="1:6">
      <c r="A8" s="930" t="s">
        <v>1422</v>
      </c>
      <c r="B8" s="930"/>
      <c r="C8" s="691"/>
      <c r="D8" s="691"/>
      <c r="E8" s="691"/>
      <c r="F8" s="691"/>
    </row>
    <row r="10" spans="1:6">
      <c r="F10" s="692"/>
    </row>
  </sheetData>
  <mergeCells count="3">
    <mergeCell ref="A6:B6"/>
    <mergeCell ref="A7:B7"/>
    <mergeCell ref="A8:B8"/>
  </mergeCells>
  <pageMargins left="0.74791666666666701" right="0.74791666666666701" top="0.98402777777777795" bottom="0.98402777777777795" header="0.511811023622047" footer="0.511811023622047"/>
  <pageSetup paperSize="9" orientation="landscape" horizontalDpi="300" verticalDpi="300"/>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00B050"/>
  </sheetPr>
  <dimension ref="A1:H19"/>
  <sheetViews>
    <sheetView zoomScale="90" zoomScaleNormal="90" workbookViewId="0">
      <selection activeCell="I5" sqref="I5"/>
    </sheetView>
  </sheetViews>
  <sheetFormatPr baseColWidth="10" defaultColWidth="11.42578125" defaultRowHeight="12.75"/>
  <cols>
    <col min="1" max="1" width="37.5703125" style="333" customWidth="1"/>
    <col min="2" max="2" width="33.28515625" style="333" customWidth="1"/>
    <col min="3" max="8" width="13.7109375" style="333" customWidth="1"/>
    <col min="9" max="16384" width="11.42578125" style="333"/>
  </cols>
  <sheetData>
    <row r="1" spans="1:8" s="20" customFormat="1" ht="81.2" customHeight="1"/>
    <row r="2" spans="1:8" ht="18.75">
      <c r="A2" s="334" t="s">
        <v>3035</v>
      </c>
    </row>
    <row r="3" spans="1:8" ht="15.75">
      <c r="A3" s="335"/>
    </row>
    <row r="4" spans="1:8" ht="15.75">
      <c r="A4" s="335" t="s">
        <v>142</v>
      </c>
      <c r="B4" s="629"/>
    </row>
    <row r="5" spans="1:8" ht="15.75">
      <c r="A5" s="693"/>
    </row>
    <row r="6" spans="1:8">
      <c r="A6" s="931" t="s">
        <v>3036</v>
      </c>
      <c r="B6" s="931"/>
      <c r="C6" s="932" t="s">
        <v>3037</v>
      </c>
      <c r="D6" s="932"/>
      <c r="E6" s="932" t="s">
        <v>3038</v>
      </c>
      <c r="F6" s="932"/>
      <c r="G6" s="932" t="s">
        <v>3030</v>
      </c>
      <c r="H6" s="932"/>
    </row>
    <row r="7" spans="1:8" ht="22.5" customHeight="1">
      <c r="A7" s="695"/>
      <c r="B7" s="696"/>
      <c r="C7" s="697" t="s">
        <v>3039</v>
      </c>
      <c r="D7" s="697" t="s">
        <v>3040</v>
      </c>
      <c r="E7" s="697" t="s">
        <v>3039</v>
      </c>
      <c r="F7" s="697" t="s">
        <v>3040</v>
      </c>
      <c r="G7" s="697" t="s">
        <v>3039</v>
      </c>
      <c r="H7" s="697" t="s">
        <v>3040</v>
      </c>
    </row>
    <row r="8" spans="1:8">
      <c r="A8" s="933" t="s">
        <v>3041</v>
      </c>
      <c r="B8" s="933"/>
      <c r="C8" s="933"/>
      <c r="D8" s="933"/>
      <c r="E8" s="933"/>
      <c r="F8" s="933"/>
      <c r="G8" s="933"/>
      <c r="H8" s="933"/>
    </row>
    <row r="9" spans="1:8">
      <c r="A9" s="929" t="s">
        <v>3042</v>
      </c>
      <c r="B9" s="929"/>
      <c r="C9" s="698" t="s">
        <v>1416</v>
      </c>
      <c r="D9" s="698" t="s">
        <v>1416</v>
      </c>
      <c r="E9" s="698" t="s">
        <v>1416</v>
      </c>
      <c r="F9" s="698" t="s">
        <v>1416</v>
      </c>
      <c r="G9" s="698" t="s">
        <v>1416</v>
      </c>
      <c r="H9" s="698" t="s">
        <v>1416</v>
      </c>
    </row>
    <row r="10" spans="1:8">
      <c r="A10" s="929" t="s">
        <v>3043</v>
      </c>
      <c r="B10" s="929"/>
      <c r="C10" s="698" t="s">
        <v>1416</v>
      </c>
      <c r="D10" s="698" t="s">
        <v>1416</v>
      </c>
      <c r="E10" s="698" t="s">
        <v>1416</v>
      </c>
      <c r="F10" s="698" t="s">
        <v>1416</v>
      </c>
      <c r="G10" s="698" t="s">
        <v>1416</v>
      </c>
      <c r="H10" s="698" t="s">
        <v>1416</v>
      </c>
    </row>
    <row r="11" spans="1:8">
      <c r="A11" s="929" t="s">
        <v>3044</v>
      </c>
      <c r="B11" s="929"/>
      <c r="C11" s="698" t="s">
        <v>1416</v>
      </c>
      <c r="D11" s="698" t="s">
        <v>1416</v>
      </c>
      <c r="E11" s="698" t="s">
        <v>1416</v>
      </c>
      <c r="F11" s="698" t="s">
        <v>1416</v>
      </c>
      <c r="G11" s="698" t="s">
        <v>1416</v>
      </c>
      <c r="H11" s="698" t="s">
        <v>1416</v>
      </c>
    </row>
    <row r="12" spans="1:8">
      <c r="A12" s="929" t="s">
        <v>3045</v>
      </c>
      <c r="B12" s="929"/>
      <c r="C12" s="698" t="s">
        <v>1416</v>
      </c>
      <c r="D12" s="698" t="s">
        <v>1416</v>
      </c>
      <c r="E12" s="698" t="s">
        <v>1416</v>
      </c>
      <c r="F12" s="698" t="s">
        <v>1416</v>
      </c>
      <c r="G12" s="698" t="s">
        <v>1416</v>
      </c>
      <c r="H12" s="698" t="s">
        <v>1416</v>
      </c>
    </row>
    <row r="13" spans="1:8">
      <c r="A13" s="690"/>
      <c r="B13" s="699" t="s">
        <v>3046</v>
      </c>
      <c r="C13" s="700" t="s">
        <v>1416</v>
      </c>
      <c r="D13" s="700" t="s">
        <v>1416</v>
      </c>
      <c r="E13" s="700" t="s">
        <v>1416</v>
      </c>
      <c r="F13" s="700" t="s">
        <v>1416</v>
      </c>
      <c r="G13" s="700" t="s">
        <v>1416</v>
      </c>
      <c r="H13" s="700" t="s">
        <v>1416</v>
      </c>
    </row>
    <row r="14" spans="1:8">
      <c r="A14" s="933" t="s">
        <v>3047</v>
      </c>
      <c r="B14" s="933"/>
      <c r="C14" s="933"/>
      <c r="D14" s="933"/>
      <c r="E14" s="933"/>
      <c r="F14" s="933"/>
      <c r="G14" s="933"/>
      <c r="H14" s="933"/>
    </row>
    <row r="15" spans="1:8">
      <c r="A15" s="929" t="s">
        <v>3042</v>
      </c>
      <c r="B15" s="929"/>
      <c r="C15" s="698" t="s">
        <v>1416</v>
      </c>
      <c r="D15" s="698" t="s">
        <v>1416</v>
      </c>
      <c r="E15" s="698" t="s">
        <v>1416</v>
      </c>
      <c r="F15" s="698" t="s">
        <v>1416</v>
      </c>
      <c r="G15" s="698" t="s">
        <v>1416</v>
      </c>
      <c r="H15" s="698" t="s">
        <v>1416</v>
      </c>
    </row>
    <row r="16" spans="1:8">
      <c r="A16" s="929" t="s">
        <v>3043</v>
      </c>
      <c r="B16" s="929"/>
      <c r="C16" s="698" t="s">
        <v>1416</v>
      </c>
      <c r="D16" s="698" t="s">
        <v>1416</v>
      </c>
      <c r="E16" s="698" t="s">
        <v>1416</v>
      </c>
      <c r="F16" s="698" t="s">
        <v>1416</v>
      </c>
      <c r="G16" s="698" t="s">
        <v>1416</v>
      </c>
      <c r="H16" s="698" t="s">
        <v>1416</v>
      </c>
    </row>
    <row r="17" spans="1:8">
      <c r="A17" s="929" t="s">
        <v>3044</v>
      </c>
      <c r="B17" s="929"/>
      <c r="C17" s="698" t="s">
        <v>1416</v>
      </c>
      <c r="D17" s="698" t="s">
        <v>1416</v>
      </c>
      <c r="E17" s="698" t="s">
        <v>1416</v>
      </c>
      <c r="F17" s="698" t="s">
        <v>1416</v>
      </c>
      <c r="G17" s="698" t="s">
        <v>1416</v>
      </c>
      <c r="H17" s="698" t="s">
        <v>1416</v>
      </c>
    </row>
    <row r="18" spans="1:8">
      <c r="A18" s="929" t="s">
        <v>3045</v>
      </c>
      <c r="B18" s="929"/>
      <c r="C18" s="698" t="s">
        <v>1416</v>
      </c>
      <c r="D18" s="698" t="s">
        <v>1416</v>
      </c>
      <c r="E18" s="698" t="s">
        <v>1416</v>
      </c>
      <c r="F18" s="698" t="s">
        <v>1416</v>
      </c>
      <c r="G18" s="698" t="s">
        <v>1416</v>
      </c>
      <c r="H18" s="698" t="s">
        <v>1416</v>
      </c>
    </row>
    <row r="19" spans="1:8">
      <c r="A19" s="690"/>
      <c r="B19" s="701" t="s">
        <v>3048</v>
      </c>
      <c r="C19" s="702" t="s">
        <v>1416</v>
      </c>
      <c r="D19" s="702" t="s">
        <v>1416</v>
      </c>
      <c r="E19" s="702" t="s">
        <v>1416</v>
      </c>
      <c r="F19" s="702" t="s">
        <v>1416</v>
      </c>
      <c r="G19" s="702" t="s">
        <v>1416</v>
      </c>
      <c r="H19" s="702" t="s">
        <v>1416</v>
      </c>
    </row>
  </sheetData>
  <mergeCells count="14">
    <mergeCell ref="A15:B15"/>
    <mergeCell ref="A16:B16"/>
    <mergeCell ref="A17:B17"/>
    <mergeCell ref="A18:B18"/>
    <mergeCell ref="A9:B9"/>
    <mergeCell ref="A10:B10"/>
    <mergeCell ref="A11:B11"/>
    <mergeCell ref="A12:B12"/>
    <mergeCell ref="A14:H14"/>
    <mergeCell ref="A6:B6"/>
    <mergeCell ref="C6:D6"/>
    <mergeCell ref="E6:F6"/>
    <mergeCell ref="G6:H6"/>
    <mergeCell ref="A8:H8"/>
  </mergeCells>
  <pageMargins left="0.74791666666666701" right="0.74791666666666701" top="0.98402777777777795" bottom="0.98402777777777795" header="0.511811023622047" footer="0.511811023622047"/>
  <pageSetup paperSize="9" scale="80" orientation="landscape" horizontalDpi="300" verticalDpi="300"/>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00B050"/>
  </sheetPr>
  <dimension ref="A1:C16"/>
  <sheetViews>
    <sheetView zoomScale="90" zoomScaleNormal="90" workbookViewId="0">
      <selection activeCell="D6" sqref="D6"/>
    </sheetView>
  </sheetViews>
  <sheetFormatPr baseColWidth="10" defaultColWidth="11.42578125" defaultRowHeight="12.75"/>
  <cols>
    <col min="1" max="1" width="68.42578125" style="333" customWidth="1"/>
    <col min="2" max="3" width="13.7109375" style="333" customWidth="1"/>
    <col min="4" max="16384" width="11.42578125" style="333"/>
  </cols>
  <sheetData>
    <row r="1" spans="1:3" s="20" customFormat="1" ht="75.400000000000006" customHeight="1"/>
    <row r="2" spans="1:3" ht="21.75" customHeight="1">
      <c r="A2" s="335" t="s">
        <v>143</v>
      </c>
    </row>
    <row r="4" spans="1:3" ht="21.75" customHeight="1">
      <c r="A4" s="703" t="s">
        <v>3049</v>
      </c>
      <c r="B4" s="694" t="s">
        <v>3050</v>
      </c>
      <c r="C4" s="694" t="s">
        <v>3051</v>
      </c>
    </row>
    <row r="5" spans="1:3" ht="21.75" customHeight="1">
      <c r="A5" s="704" t="s">
        <v>3052</v>
      </c>
      <c r="B5" s="705">
        <v>968</v>
      </c>
      <c r="C5" s="698">
        <v>632288</v>
      </c>
    </row>
    <row r="6" spans="1:3" ht="21.75" customHeight="1">
      <c r="A6" s="704" t="s">
        <v>3053</v>
      </c>
      <c r="B6" s="705">
        <v>1105.25</v>
      </c>
      <c r="C6" s="698">
        <v>615622.5</v>
      </c>
    </row>
    <row r="7" spans="1:3" ht="21.75" customHeight="1">
      <c r="A7" s="704" t="s">
        <v>3054</v>
      </c>
      <c r="B7" s="705">
        <v>1292.08</v>
      </c>
      <c r="C7" s="698">
        <v>719688.3</v>
      </c>
    </row>
    <row r="8" spans="1:3" ht="21.75" customHeight="1">
      <c r="A8" s="704" t="s">
        <v>3055</v>
      </c>
      <c r="B8" s="705">
        <v>1312.67</v>
      </c>
      <c r="C8" s="698">
        <v>731153.8</v>
      </c>
    </row>
    <row r="9" spans="1:3" ht="21.75" customHeight="1">
      <c r="A9" s="704" t="s">
        <v>3056</v>
      </c>
      <c r="B9" s="705">
        <v>1302.5</v>
      </c>
      <c r="C9" s="698">
        <v>617385</v>
      </c>
    </row>
    <row r="10" spans="1:3" ht="21.75" customHeight="1">
      <c r="A10" s="704" t="s">
        <v>3057</v>
      </c>
      <c r="B10" s="705">
        <v>1565.5</v>
      </c>
      <c r="C10" s="698">
        <v>742047</v>
      </c>
    </row>
    <row r="11" spans="1:3" ht="21.75" customHeight="1">
      <c r="A11" s="704" t="s">
        <v>3058</v>
      </c>
      <c r="B11" s="705">
        <v>908.5</v>
      </c>
      <c r="C11" s="698">
        <v>430629</v>
      </c>
    </row>
    <row r="12" spans="1:3" ht="21.75" customHeight="1">
      <c r="A12" s="704" t="s">
        <v>3059</v>
      </c>
      <c r="B12" s="705">
        <v>370</v>
      </c>
      <c r="C12" s="698">
        <v>182410</v>
      </c>
    </row>
    <row r="13" spans="1:3" ht="21.75" customHeight="1">
      <c r="A13" s="704" t="s">
        <v>3059</v>
      </c>
      <c r="B13" s="705">
        <v>698</v>
      </c>
      <c r="C13" s="698">
        <v>344114</v>
      </c>
    </row>
    <row r="14" spans="1:3" ht="21.75" customHeight="1">
      <c r="A14" s="704" t="s">
        <v>3060</v>
      </c>
      <c r="B14" s="705">
        <v>1514</v>
      </c>
      <c r="C14" s="698">
        <v>1911941</v>
      </c>
    </row>
    <row r="15" spans="1:3" ht="21.75" customHeight="1">
      <c r="A15" s="706" t="s">
        <v>1027</v>
      </c>
      <c r="B15" s="707">
        <f>SUM(B5:B14)</f>
        <v>11036.5</v>
      </c>
      <c r="C15" s="708">
        <f>SUM(C5:C14)</f>
        <v>6927278.5999999996</v>
      </c>
    </row>
    <row r="16" spans="1:3" ht="21.75" customHeight="1">
      <c r="B16" s="692"/>
    </row>
  </sheetData>
  <pageMargins left="0.74791666666666701" right="0.74791666666666701" top="0.98402777777777795" bottom="0.98402777777777795" header="0.511811023622047" footer="0.511811023622047"/>
  <pageSetup paperSize="9" orientation="portrait" horizontalDpi="300" verticalDpi="300"/>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00B050"/>
  </sheetPr>
  <dimension ref="A1:D50"/>
  <sheetViews>
    <sheetView zoomScale="90" zoomScaleNormal="90" workbookViewId="0">
      <selection activeCell="H35" sqref="H35"/>
    </sheetView>
  </sheetViews>
  <sheetFormatPr baseColWidth="10" defaultColWidth="11.42578125" defaultRowHeight="12.75"/>
  <cols>
    <col min="1" max="1" width="31" style="333" customWidth="1"/>
    <col min="2" max="2" width="16.140625" style="333" customWidth="1"/>
    <col min="3" max="3" width="15" style="333" customWidth="1"/>
    <col min="4" max="4" width="11.5703125" style="333" customWidth="1"/>
    <col min="5" max="16384" width="11.42578125" style="333"/>
  </cols>
  <sheetData>
    <row r="1" spans="1:1" s="20" customFormat="1" ht="80.45" customHeight="1"/>
    <row r="2" spans="1:1" ht="18.75">
      <c r="A2" s="709" t="s">
        <v>144</v>
      </c>
    </row>
    <row r="3" spans="1:1">
      <c r="A3" s="710"/>
    </row>
    <row r="4" spans="1:1">
      <c r="A4" s="711" t="s">
        <v>3061</v>
      </c>
    </row>
    <row r="5" spans="1:1">
      <c r="A5" s="712">
        <v>5722</v>
      </c>
    </row>
    <row r="6" spans="1:1">
      <c r="A6" s="710"/>
    </row>
    <row r="7" spans="1:1" ht="18.75">
      <c r="A7" s="709" t="s">
        <v>145</v>
      </c>
    </row>
    <row r="8" spans="1:1">
      <c r="A8" s="710"/>
    </row>
    <row r="9" spans="1:1">
      <c r="A9" s="711" t="s">
        <v>3061</v>
      </c>
    </row>
    <row r="10" spans="1:1">
      <c r="A10" s="712">
        <v>774</v>
      </c>
    </row>
    <row r="11" spans="1:1">
      <c r="A11" s="710"/>
    </row>
    <row r="12" spans="1:1" ht="18.75">
      <c r="A12" s="709" t="s">
        <v>146</v>
      </c>
    </row>
    <row r="13" spans="1:1">
      <c r="A13" s="710"/>
    </row>
    <row r="14" spans="1:1">
      <c r="A14" s="711" t="s">
        <v>3061</v>
      </c>
    </row>
    <row r="15" spans="1:1">
      <c r="A15" s="712">
        <v>30055</v>
      </c>
    </row>
    <row r="16" spans="1:1">
      <c r="A16" s="710"/>
    </row>
    <row r="17" spans="1:4" ht="18.75">
      <c r="A17" s="709" t="s">
        <v>147</v>
      </c>
    </row>
    <row r="18" spans="1:4">
      <c r="A18" s="710"/>
    </row>
    <row r="19" spans="1:4">
      <c r="A19" s="711" t="s">
        <v>3062</v>
      </c>
    </row>
    <row r="20" spans="1:4">
      <c r="A20" s="713" t="s">
        <v>1416</v>
      </c>
    </row>
    <row r="21" spans="1:4">
      <c r="A21" s="714"/>
    </row>
    <row r="22" spans="1:4">
      <c r="A22" s="710"/>
    </row>
    <row r="23" spans="1:4" ht="18.75">
      <c r="A23" s="709" t="s">
        <v>148</v>
      </c>
    </row>
    <row r="24" spans="1:4">
      <c r="A24" s="710"/>
    </row>
    <row r="25" spans="1:4" ht="25.5">
      <c r="A25" s="711" t="s">
        <v>3063</v>
      </c>
    </row>
    <row r="26" spans="1:4">
      <c r="A26" s="712">
        <v>621387.77</v>
      </c>
      <c r="B26" s="715"/>
    </row>
    <row r="27" spans="1:4">
      <c r="A27" s="714"/>
    </row>
    <row r="28" spans="1:4">
      <c r="A28" s="710"/>
    </row>
    <row r="29" spans="1:4" ht="18.75">
      <c r="A29" s="709" t="s">
        <v>149</v>
      </c>
    </row>
    <row r="30" spans="1:4">
      <c r="A30" s="710"/>
    </row>
    <row r="31" spans="1:4" ht="38.25">
      <c r="A31" s="711"/>
      <c r="B31" s="711" t="s">
        <v>3064</v>
      </c>
      <c r="C31" s="711" t="s">
        <v>3065</v>
      </c>
      <c r="D31" s="711" t="s">
        <v>3066</v>
      </c>
    </row>
    <row r="32" spans="1:4">
      <c r="A32" s="716" t="s">
        <v>3067</v>
      </c>
      <c r="B32" s="717">
        <v>17725</v>
      </c>
      <c r="C32" s="717">
        <v>300</v>
      </c>
      <c r="D32" s="718">
        <v>0</v>
      </c>
    </row>
    <row r="33" spans="1:4">
      <c r="A33" s="716" t="s">
        <v>3068</v>
      </c>
      <c r="B33" s="717">
        <v>41508</v>
      </c>
      <c r="C33" s="717">
        <v>300</v>
      </c>
      <c r="D33" s="718">
        <v>0</v>
      </c>
    </row>
    <row r="34" spans="1:4">
      <c r="A34" s="710"/>
    </row>
    <row r="35" spans="1:4" ht="18.75">
      <c r="A35" s="709" t="s">
        <v>150</v>
      </c>
    </row>
    <row r="36" spans="1:4">
      <c r="A36" s="710"/>
    </row>
    <row r="37" spans="1:4">
      <c r="A37" s="710" t="s">
        <v>3069</v>
      </c>
    </row>
    <row r="38" spans="1:4">
      <c r="A38" s="710"/>
    </row>
    <row r="39" spans="1:4" ht="18.75">
      <c r="A39" s="709" t="s">
        <v>151</v>
      </c>
    </row>
    <row r="40" spans="1:4">
      <c r="A40" s="710"/>
    </row>
    <row r="41" spans="1:4">
      <c r="A41" s="711" t="s">
        <v>3070</v>
      </c>
      <c r="B41" s="718">
        <v>2521</v>
      </c>
    </row>
    <row r="42" spans="1:4">
      <c r="A42" s="711" t="s">
        <v>3061</v>
      </c>
      <c r="B42" s="719">
        <v>3465.7</v>
      </c>
    </row>
    <row r="43" spans="1:4">
      <c r="A43" s="710"/>
    </row>
    <row r="44" spans="1:4" ht="18.75">
      <c r="A44" s="709" t="s">
        <v>3071</v>
      </c>
    </row>
    <row r="45" spans="1:4">
      <c r="A45" s="710"/>
    </row>
    <row r="46" spans="1:4">
      <c r="A46" s="711" t="s">
        <v>3072</v>
      </c>
      <c r="B46" s="718">
        <v>1</v>
      </c>
    </row>
    <row r="47" spans="1:4">
      <c r="A47" s="711" t="s">
        <v>3073</v>
      </c>
      <c r="B47" s="720">
        <v>230</v>
      </c>
    </row>
    <row r="48" spans="1:4">
      <c r="A48" s="710"/>
    </row>
    <row r="49" spans="1:1">
      <c r="A49" s="710" t="s">
        <v>3074</v>
      </c>
    </row>
    <row r="50" spans="1:1">
      <c r="A50" s="710" t="s">
        <v>3075</v>
      </c>
    </row>
  </sheetData>
  <pageMargins left="0.70833333333333304" right="0.70833333333333304" top="0.74791666666666701" bottom="0.74791666666666701" header="0.511811023622047" footer="0.511811023622047"/>
  <pageSetup paperSize="9" scale="88" orientation="portrait" horizontalDpi="300" verticalDpi="300"/>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00B050"/>
  </sheetPr>
  <dimension ref="A1:Q87"/>
  <sheetViews>
    <sheetView zoomScale="90" zoomScaleNormal="90" workbookViewId="0">
      <selection activeCell="O5" sqref="O5"/>
    </sheetView>
  </sheetViews>
  <sheetFormatPr baseColWidth="10" defaultColWidth="11.42578125" defaultRowHeight="12"/>
  <cols>
    <col min="1" max="1" width="17" style="721" customWidth="1"/>
    <col min="2" max="2" width="3.28515625" style="722" customWidth="1"/>
    <col min="3" max="3" width="58" style="723" customWidth="1"/>
    <col min="4" max="4" width="2.42578125" style="723" customWidth="1"/>
    <col min="5" max="5" width="13.7109375" style="724" customWidth="1"/>
    <col min="6" max="6" width="2" style="725" customWidth="1"/>
    <col min="7" max="7" width="13.7109375" style="724" customWidth="1"/>
    <col min="8" max="8" width="3" style="725" customWidth="1"/>
    <col min="9" max="9" width="13.140625" style="724" customWidth="1"/>
    <col min="10" max="10" width="2.85546875" style="725" customWidth="1"/>
    <col min="11" max="11" width="14.28515625" style="723" customWidth="1"/>
    <col min="12" max="12" width="12.28515625" style="723" customWidth="1"/>
    <col min="13" max="13" width="9.85546875" style="723" customWidth="1"/>
    <col min="14" max="14" width="19" style="723" customWidth="1"/>
    <col min="15" max="15" width="12.7109375" style="723" customWidth="1"/>
    <col min="16" max="256" width="11.42578125" style="723"/>
    <col min="257" max="257" width="12.5703125" style="723" customWidth="1"/>
    <col min="258" max="258" width="3.28515625" style="723" customWidth="1"/>
    <col min="259" max="259" width="55.140625" style="723" customWidth="1"/>
    <col min="260" max="260" width="2.42578125" style="723" customWidth="1"/>
    <col min="261" max="261" width="12.7109375" style="723" customWidth="1"/>
    <col min="262" max="262" width="2" style="723" customWidth="1"/>
    <col min="263" max="263" width="12.28515625" style="723" customWidth="1"/>
    <col min="264" max="264" width="3" style="723" customWidth="1"/>
    <col min="265" max="265" width="13.140625" style="723" customWidth="1"/>
    <col min="266" max="266" width="2.85546875" style="723" customWidth="1"/>
    <col min="267" max="267" width="14.28515625" style="723" customWidth="1"/>
    <col min="268" max="268" width="12.28515625" style="723" customWidth="1"/>
    <col min="269" max="269" width="7.42578125" style="723" customWidth="1"/>
    <col min="270" max="270" width="19" style="723" customWidth="1"/>
    <col min="271" max="271" width="12.7109375" style="723" customWidth="1"/>
    <col min="272" max="512" width="11.42578125" style="723"/>
    <col min="513" max="513" width="12.5703125" style="723" customWidth="1"/>
    <col min="514" max="514" width="3.28515625" style="723" customWidth="1"/>
    <col min="515" max="515" width="55.140625" style="723" customWidth="1"/>
    <col min="516" max="516" width="2.42578125" style="723" customWidth="1"/>
    <col min="517" max="517" width="12.7109375" style="723" customWidth="1"/>
    <col min="518" max="518" width="2" style="723" customWidth="1"/>
    <col min="519" max="519" width="12.28515625" style="723" customWidth="1"/>
    <col min="520" max="520" width="3" style="723" customWidth="1"/>
    <col min="521" max="521" width="13.140625" style="723" customWidth="1"/>
    <col min="522" max="522" width="2.85546875" style="723" customWidth="1"/>
    <col min="523" max="523" width="14.28515625" style="723" customWidth="1"/>
    <col min="524" max="524" width="12.28515625" style="723" customWidth="1"/>
    <col min="525" max="525" width="7.42578125" style="723" customWidth="1"/>
    <col min="526" max="526" width="19" style="723" customWidth="1"/>
    <col min="527" max="527" width="12.7109375" style="723" customWidth="1"/>
    <col min="528" max="768" width="11.42578125" style="723"/>
    <col min="769" max="769" width="12.5703125" style="723" customWidth="1"/>
    <col min="770" max="770" width="3.28515625" style="723" customWidth="1"/>
    <col min="771" max="771" width="55.140625" style="723" customWidth="1"/>
    <col min="772" max="772" width="2.42578125" style="723" customWidth="1"/>
    <col min="773" max="773" width="12.7109375" style="723" customWidth="1"/>
    <col min="774" max="774" width="2" style="723" customWidth="1"/>
    <col min="775" max="775" width="12.28515625" style="723" customWidth="1"/>
    <col min="776" max="776" width="3" style="723" customWidth="1"/>
    <col min="777" max="777" width="13.140625" style="723" customWidth="1"/>
    <col min="778" max="778" width="2.85546875" style="723" customWidth="1"/>
    <col min="779" max="779" width="14.28515625" style="723" customWidth="1"/>
    <col min="780" max="780" width="12.28515625" style="723" customWidth="1"/>
    <col min="781" max="781" width="7.42578125" style="723" customWidth="1"/>
    <col min="782" max="782" width="19" style="723" customWidth="1"/>
    <col min="783" max="783" width="12.7109375" style="723" customWidth="1"/>
    <col min="784" max="1024" width="11.42578125" style="723"/>
    <col min="1025" max="1025" width="12.5703125" style="723" customWidth="1"/>
    <col min="1026" max="1026" width="3.28515625" style="723" customWidth="1"/>
    <col min="1027" max="1027" width="55.140625" style="723" customWidth="1"/>
    <col min="1028" max="1028" width="2.42578125" style="723" customWidth="1"/>
    <col min="1029" max="1029" width="12.7109375" style="723" customWidth="1"/>
    <col min="1030" max="1030" width="2" style="723" customWidth="1"/>
    <col min="1031" max="1031" width="12.28515625" style="723" customWidth="1"/>
    <col min="1032" max="1032" width="3" style="723" customWidth="1"/>
    <col min="1033" max="1033" width="13.140625" style="723" customWidth="1"/>
    <col min="1034" max="1034" width="2.85546875" style="723" customWidth="1"/>
    <col min="1035" max="1035" width="14.28515625" style="723" customWidth="1"/>
    <col min="1036" max="1036" width="12.28515625" style="723" customWidth="1"/>
    <col min="1037" max="1037" width="7.42578125" style="723" customWidth="1"/>
    <col min="1038" max="1038" width="19" style="723" customWidth="1"/>
    <col min="1039" max="1039" width="12.7109375" style="723" customWidth="1"/>
    <col min="1040" max="1280" width="11.42578125" style="723"/>
    <col min="1281" max="1281" width="12.5703125" style="723" customWidth="1"/>
    <col min="1282" max="1282" width="3.28515625" style="723" customWidth="1"/>
    <col min="1283" max="1283" width="55.140625" style="723" customWidth="1"/>
    <col min="1284" max="1284" width="2.42578125" style="723" customWidth="1"/>
    <col min="1285" max="1285" width="12.7109375" style="723" customWidth="1"/>
    <col min="1286" max="1286" width="2" style="723" customWidth="1"/>
    <col min="1287" max="1287" width="12.28515625" style="723" customWidth="1"/>
    <col min="1288" max="1288" width="3" style="723" customWidth="1"/>
    <col min="1289" max="1289" width="13.140625" style="723" customWidth="1"/>
    <col min="1290" max="1290" width="2.85546875" style="723" customWidth="1"/>
    <col min="1291" max="1291" width="14.28515625" style="723" customWidth="1"/>
    <col min="1292" max="1292" width="12.28515625" style="723" customWidth="1"/>
    <col min="1293" max="1293" width="7.42578125" style="723" customWidth="1"/>
    <col min="1294" max="1294" width="19" style="723" customWidth="1"/>
    <col min="1295" max="1295" width="12.7109375" style="723" customWidth="1"/>
    <col min="1296" max="1536" width="11.42578125" style="723"/>
    <col min="1537" max="1537" width="12.5703125" style="723" customWidth="1"/>
    <col min="1538" max="1538" width="3.28515625" style="723" customWidth="1"/>
    <col min="1539" max="1539" width="55.140625" style="723" customWidth="1"/>
    <col min="1540" max="1540" width="2.42578125" style="723" customWidth="1"/>
    <col min="1541" max="1541" width="12.7109375" style="723" customWidth="1"/>
    <col min="1542" max="1542" width="2" style="723" customWidth="1"/>
    <col min="1543" max="1543" width="12.28515625" style="723" customWidth="1"/>
    <col min="1544" max="1544" width="3" style="723" customWidth="1"/>
    <col min="1545" max="1545" width="13.140625" style="723" customWidth="1"/>
    <col min="1546" max="1546" width="2.85546875" style="723" customWidth="1"/>
    <col min="1547" max="1547" width="14.28515625" style="723" customWidth="1"/>
    <col min="1548" max="1548" width="12.28515625" style="723" customWidth="1"/>
    <col min="1549" max="1549" width="7.42578125" style="723" customWidth="1"/>
    <col min="1550" max="1550" width="19" style="723" customWidth="1"/>
    <col min="1551" max="1551" width="12.7109375" style="723" customWidth="1"/>
    <col min="1552" max="1792" width="11.42578125" style="723"/>
    <col min="1793" max="1793" width="12.5703125" style="723" customWidth="1"/>
    <col min="1794" max="1794" width="3.28515625" style="723" customWidth="1"/>
    <col min="1795" max="1795" width="55.140625" style="723" customWidth="1"/>
    <col min="1796" max="1796" width="2.42578125" style="723" customWidth="1"/>
    <col min="1797" max="1797" width="12.7109375" style="723" customWidth="1"/>
    <col min="1798" max="1798" width="2" style="723" customWidth="1"/>
    <col min="1799" max="1799" width="12.28515625" style="723" customWidth="1"/>
    <col min="1800" max="1800" width="3" style="723" customWidth="1"/>
    <col min="1801" max="1801" width="13.140625" style="723" customWidth="1"/>
    <col min="1802" max="1802" width="2.85546875" style="723" customWidth="1"/>
    <col min="1803" max="1803" width="14.28515625" style="723" customWidth="1"/>
    <col min="1804" max="1804" width="12.28515625" style="723" customWidth="1"/>
    <col min="1805" max="1805" width="7.42578125" style="723" customWidth="1"/>
    <col min="1806" max="1806" width="19" style="723" customWidth="1"/>
    <col min="1807" max="1807" width="12.7109375" style="723" customWidth="1"/>
    <col min="1808" max="2048" width="11.42578125" style="723"/>
    <col min="2049" max="2049" width="12.5703125" style="723" customWidth="1"/>
    <col min="2050" max="2050" width="3.28515625" style="723" customWidth="1"/>
    <col min="2051" max="2051" width="55.140625" style="723" customWidth="1"/>
    <col min="2052" max="2052" width="2.42578125" style="723" customWidth="1"/>
    <col min="2053" max="2053" width="12.7109375" style="723" customWidth="1"/>
    <col min="2054" max="2054" width="2" style="723" customWidth="1"/>
    <col min="2055" max="2055" width="12.28515625" style="723" customWidth="1"/>
    <col min="2056" max="2056" width="3" style="723" customWidth="1"/>
    <col min="2057" max="2057" width="13.140625" style="723" customWidth="1"/>
    <col min="2058" max="2058" width="2.85546875" style="723" customWidth="1"/>
    <col min="2059" max="2059" width="14.28515625" style="723" customWidth="1"/>
    <col min="2060" max="2060" width="12.28515625" style="723" customWidth="1"/>
    <col min="2061" max="2061" width="7.42578125" style="723" customWidth="1"/>
    <col min="2062" max="2062" width="19" style="723" customWidth="1"/>
    <col min="2063" max="2063" width="12.7109375" style="723" customWidth="1"/>
    <col min="2064" max="2304" width="11.42578125" style="723"/>
    <col min="2305" max="2305" width="12.5703125" style="723" customWidth="1"/>
    <col min="2306" max="2306" width="3.28515625" style="723" customWidth="1"/>
    <col min="2307" max="2307" width="55.140625" style="723" customWidth="1"/>
    <col min="2308" max="2308" width="2.42578125" style="723" customWidth="1"/>
    <col min="2309" max="2309" width="12.7109375" style="723" customWidth="1"/>
    <col min="2310" max="2310" width="2" style="723" customWidth="1"/>
    <col min="2311" max="2311" width="12.28515625" style="723" customWidth="1"/>
    <col min="2312" max="2312" width="3" style="723" customWidth="1"/>
    <col min="2313" max="2313" width="13.140625" style="723" customWidth="1"/>
    <col min="2314" max="2314" width="2.85546875" style="723" customWidth="1"/>
    <col min="2315" max="2315" width="14.28515625" style="723" customWidth="1"/>
    <col min="2316" max="2316" width="12.28515625" style="723" customWidth="1"/>
    <col min="2317" max="2317" width="7.42578125" style="723" customWidth="1"/>
    <col min="2318" max="2318" width="19" style="723" customWidth="1"/>
    <col min="2319" max="2319" width="12.7109375" style="723" customWidth="1"/>
    <col min="2320" max="2560" width="11.42578125" style="723"/>
    <col min="2561" max="2561" width="12.5703125" style="723" customWidth="1"/>
    <col min="2562" max="2562" width="3.28515625" style="723" customWidth="1"/>
    <col min="2563" max="2563" width="55.140625" style="723" customWidth="1"/>
    <col min="2564" max="2564" width="2.42578125" style="723" customWidth="1"/>
    <col min="2565" max="2565" width="12.7109375" style="723" customWidth="1"/>
    <col min="2566" max="2566" width="2" style="723" customWidth="1"/>
    <col min="2567" max="2567" width="12.28515625" style="723" customWidth="1"/>
    <col min="2568" max="2568" width="3" style="723" customWidth="1"/>
    <col min="2569" max="2569" width="13.140625" style="723" customWidth="1"/>
    <col min="2570" max="2570" width="2.85546875" style="723" customWidth="1"/>
    <col min="2571" max="2571" width="14.28515625" style="723" customWidth="1"/>
    <col min="2572" max="2572" width="12.28515625" style="723" customWidth="1"/>
    <col min="2573" max="2573" width="7.42578125" style="723" customWidth="1"/>
    <col min="2574" max="2574" width="19" style="723" customWidth="1"/>
    <col min="2575" max="2575" width="12.7109375" style="723" customWidth="1"/>
    <col min="2576" max="2816" width="11.42578125" style="723"/>
    <col min="2817" max="2817" width="12.5703125" style="723" customWidth="1"/>
    <col min="2818" max="2818" width="3.28515625" style="723" customWidth="1"/>
    <col min="2819" max="2819" width="55.140625" style="723" customWidth="1"/>
    <col min="2820" max="2820" width="2.42578125" style="723" customWidth="1"/>
    <col min="2821" max="2821" width="12.7109375" style="723" customWidth="1"/>
    <col min="2822" max="2822" width="2" style="723" customWidth="1"/>
    <col min="2823" max="2823" width="12.28515625" style="723" customWidth="1"/>
    <col min="2824" max="2824" width="3" style="723" customWidth="1"/>
    <col min="2825" max="2825" width="13.140625" style="723" customWidth="1"/>
    <col min="2826" max="2826" width="2.85546875" style="723" customWidth="1"/>
    <col min="2827" max="2827" width="14.28515625" style="723" customWidth="1"/>
    <col min="2828" max="2828" width="12.28515625" style="723" customWidth="1"/>
    <col min="2829" max="2829" width="7.42578125" style="723" customWidth="1"/>
    <col min="2830" max="2830" width="19" style="723" customWidth="1"/>
    <col min="2831" max="2831" width="12.7109375" style="723" customWidth="1"/>
    <col min="2832" max="3072" width="11.42578125" style="723"/>
    <col min="3073" max="3073" width="12.5703125" style="723" customWidth="1"/>
    <col min="3074" max="3074" width="3.28515625" style="723" customWidth="1"/>
    <col min="3075" max="3075" width="55.140625" style="723" customWidth="1"/>
    <col min="3076" max="3076" width="2.42578125" style="723" customWidth="1"/>
    <col min="3077" max="3077" width="12.7109375" style="723" customWidth="1"/>
    <col min="3078" max="3078" width="2" style="723" customWidth="1"/>
    <col min="3079" max="3079" width="12.28515625" style="723" customWidth="1"/>
    <col min="3080" max="3080" width="3" style="723" customWidth="1"/>
    <col min="3081" max="3081" width="13.140625" style="723" customWidth="1"/>
    <col min="3082" max="3082" width="2.85546875" style="723" customWidth="1"/>
    <col min="3083" max="3083" width="14.28515625" style="723" customWidth="1"/>
    <col min="3084" max="3084" width="12.28515625" style="723" customWidth="1"/>
    <col min="3085" max="3085" width="7.42578125" style="723" customWidth="1"/>
    <col min="3086" max="3086" width="19" style="723" customWidth="1"/>
    <col min="3087" max="3087" width="12.7109375" style="723" customWidth="1"/>
    <col min="3088" max="3328" width="11.42578125" style="723"/>
    <col min="3329" max="3329" width="12.5703125" style="723" customWidth="1"/>
    <col min="3330" max="3330" width="3.28515625" style="723" customWidth="1"/>
    <col min="3331" max="3331" width="55.140625" style="723" customWidth="1"/>
    <col min="3332" max="3332" width="2.42578125" style="723" customWidth="1"/>
    <col min="3333" max="3333" width="12.7109375" style="723" customWidth="1"/>
    <col min="3334" max="3334" width="2" style="723" customWidth="1"/>
    <col min="3335" max="3335" width="12.28515625" style="723" customWidth="1"/>
    <col min="3336" max="3336" width="3" style="723" customWidth="1"/>
    <col min="3337" max="3337" width="13.140625" style="723" customWidth="1"/>
    <col min="3338" max="3338" width="2.85546875" style="723" customWidth="1"/>
    <col min="3339" max="3339" width="14.28515625" style="723" customWidth="1"/>
    <col min="3340" max="3340" width="12.28515625" style="723" customWidth="1"/>
    <col min="3341" max="3341" width="7.42578125" style="723" customWidth="1"/>
    <col min="3342" max="3342" width="19" style="723" customWidth="1"/>
    <col min="3343" max="3343" width="12.7109375" style="723" customWidth="1"/>
    <col min="3344" max="3584" width="11.42578125" style="723"/>
    <col min="3585" max="3585" width="12.5703125" style="723" customWidth="1"/>
    <col min="3586" max="3586" width="3.28515625" style="723" customWidth="1"/>
    <col min="3587" max="3587" width="55.140625" style="723" customWidth="1"/>
    <col min="3588" max="3588" width="2.42578125" style="723" customWidth="1"/>
    <col min="3589" max="3589" width="12.7109375" style="723" customWidth="1"/>
    <col min="3590" max="3590" width="2" style="723" customWidth="1"/>
    <col min="3591" max="3591" width="12.28515625" style="723" customWidth="1"/>
    <col min="3592" max="3592" width="3" style="723" customWidth="1"/>
    <col min="3593" max="3593" width="13.140625" style="723" customWidth="1"/>
    <col min="3594" max="3594" width="2.85546875" style="723" customWidth="1"/>
    <col min="3595" max="3595" width="14.28515625" style="723" customWidth="1"/>
    <col min="3596" max="3596" width="12.28515625" style="723" customWidth="1"/>
    <col min="3597" max="3597" width="7.42578125" style="723" customWidth="1"/>
    <col min="3598" max="3598" width="19" style="723" customWidth="1"/>
    <col min="3599" max="3599" width="12.7109375" style="723" customWidth="1"/>
    <col min="3600" max="3840" width="11.42578125" style="723"/>
    <col min="3841" max="3841" width="12.5703125" style="723" customWidth="1"/>
    <col min="3842" max="3842" width="3.28515625" style="723" customWidth="1"/>
    <col min="3843" max="3843" width="55.140625" style="723" customWidth="1"/>
    <col min="3844" max="3844" width="2.42578125" style="723" customWidth="1"/>
    <col min="3845" max="3845" width="12.7109375" style="723" customWidth="1"/>
    <col min="3846" max="3846" width="2" style="723" customWidth="1"/>
    <col min="3847" max="3847" width="12.28515625" style="723" customWidth="1"/>
    <col min="3848" max="3848" width="3" style="723" customWidth="1"/>
    <col min="3849" max="3849" width="13.140625" style="723" customWidth="1"/>
    <col min="3850" max="3850" width="2.85546875" style="723" customWidth="1"/>
    <col min="3851" max="3851" width="14.28515625" style="723" customWidth="1"/>
    <col min="3852" max="3852" width="12.28515625" style="723" customWidth="1"/>
    <col min="3853" max="3853" width="7.42578125" style="723" customWidth="1"/>
    <col min="3854" max="3854" width="19" style="723" customWidth="1"/>
    <col min="3855" max="3855" width="12.7109375" style="723" customWidth="1"/>
    <col min="3856" max="4096" width="11.42578125" style="723"/>
    <col min="4097" max="4097" width="12.5703125" style="723" customWidth="1"/>
    <col min="4098" max="4098" width="3.28515625" style="723" customWidth="1"/>
    <col min="4099" max="4099" width="55.140625" style="723" customWidth="1"/>
    <col min="4100" max="4100" width="2.42578125" style="723" customWidth="1"/>
    <col min="4101" max="4101" width="12.7109375" style="723" customWidth="1"/>
    <col min="4102" max="4102" width="2" style="723" customWidth="1"/>
    <col min="4103" max="4103" width="12.28515625" style="723" customWidth="1"/>
    <col min="4104" max="4104" width="3" style="723" customWidth="1"/>
    <col min="4105" max="4105" width="13.140625" style="723" customWidth="1"/>
    <col min="4106" max="4106" width="2.85546875" style="723" customWidth="1"/>
    <col min="4107" max="4107" width="14.28515625" style="723" customWidth="1"/>
    <col min="4108" max="4108" width="12.28515625" style="723" customWidth="1"/>
    <col min="4109" max="4109" width="7.42578125" style="723" customWidth="1"/>
    <col min="4110" max="4110" width="19" style="723" customWidth="1"/>
    <col min="4111" max="4111" width="12.7109375" style="723" customWidth="1"/>
    <col min="4112" max="4352" width="11.42578125" style="723"/>
    <col min="4353" max="4353" width="12.5703125" style="723" customWidth="1"/>
    <col min="4354" max="4354" width="3.28515625" style="723" customWidth="1"/>
    <col min="4355" max="4355" width="55.140625" style="723" customWidth="1"/>
    <col min="4356" max="4356" width="2.42578125" style="723" customWidth="1"/>
    <col min="4357" max="4357" width="12.7109375" style="723" customWidth="1"/>
    <col min="4358" max="4358" width="2" style="723" customWidth="1"/>
    <col min="4359" max="4359" width="12.28515625" style="723" customWidth="1"/>
    <col min="4360" max="4360" width="3" style="723" customWidth="1"/>
    <col min="4361" max="4361" width="13.140625" style="723" customWidth="1"/>
    <col min="4362" max="4362" width="2.85546875" style="723" customWidth="1"/>
    <col min="4363" max="4363" width="14.28515625" style="723" customWidth="1"/>
    <col min="4364" max="4364" width="12.28515625" style="723" customWidth="1"/>
    <col min="4365" max="4365" width="7.42578125" style="723" customWidth="1"/>
    <col min="4366" max="4366" width="19" style="723" customWidth="1"/>
    <col min="4367" max="4367" width="12.7109375" style="723" customWidth="1"/>
    <col min="4368" max="4608" width="11.42578125" style="723"/>
    <col min="4609" max="4609" width="12.5703125" style="723" customWidth="1"/>
    <col min="4610" max="4610" width="3.28515625" style="723" customWidth="1"/>
    <col min="4611" max="4611" width="55.140625" style="723" customWidth="1"/>
    <col min="4612" max="4612" width="2.42578125" style="723" customWidth="1"/>
    <col min="4613" max="4613" width="12.7109375" style="723" customWidth="1"/>
    <col min="4614" max="4614" width="2" style="723" customWidth="1"/>
    <col min="4615" max="4615" width="12.28515625" style="723" customWidth="1"/>
    <col min="4616" max="4616" width="3" style="723" customWidth="1"/>
    <col min="4617" max="4617" width="13.140625" style="723" customWidth="1"/>
    <col min="4618" max="4618" width="2.85546875" style="723" customWidth="1"/>
    <col min="4619" max="4619" width="14.28515625" style="723" customWidth="1"/>
    <col min="4620" max="4620" width="12.28515625" style="723" customWidth="1"/>
    <col min="4621" max="4621" width="7.42578125" style="723" customWidth="1"/>
    <col min="4622" max="4622" width="19" style="723" customWidth="1"/>
    <col min="4623" max="4623" width="12.7109375" style="723" customWidth="1"/>
    <col min="4624" max="4864" width="11.42578125" style="723"/>
    <col min="4865" max="4865" width="12.5703125" style="723" customWidth="1"/>
    <col min="4866" max="4866" width="3.28515625" style="723" customWidth="1"/>
    <col min="4867" max="4867" width="55.140625" style="723" customWidth="1"/>
    <col min="4868" max="4868" width="2.42578125" style="723" customWidth="1"/>
    <col min="4869" max="4869" width="12.7109375" style="723" customWidth="1"/>
    <col min="4870" max="4870" width="2" style="723" customWidth="1"/>
    <col min="4871" max="4871" width="12.28515625" style="723" customWidth="1"/>
    <col min="4872" max="4872" width="3" style="723" customWidth="1"/>
    <col min="4873" max="4873" width="13.140625" style="723" customWidth="1"/>
    <col min="4874" max="4874" width="2.85546875" style="723" customWidth="1"/>
    <col min="4875" max="4875" width="14.28515625" style="723" customWidth="1"/>
    <col min="4876" max="4876" width="12.28515625" style="723" customWidth="1"/>
    <col min="4877" max="4877" width="7.42578125" style="723" customWidth="1"/>
    <col min="4878" max="4878" width="19" style="723" customWidth="1"/>
    <col min="4879" max="4879" width="12.7109375" style="723" customWidth="1"/>
    <col min="4880" max="5120" width="11.42578125" style="723"/>
    <col min="5121" max="5121" width="12.5703125" style="723" customWidth="1"/>
    <col min="5122" max="5122" width="3.28515625" style="723" customWidth="1"/>
    <col min="5123" max="5123" width="55.140625" style="723" customWidth="1"/>
    <col min="5124" max="5124" width="2.42578125" style="723" customWidth="1"/>
    <col min="5125" max="5125" width="12.7109375" style="723" customWidth="1"/>
    <col min="5126" max="5126" width="2" style="723" customWidth="1"/>
    <col min="5127" max="5127" width="12.28515625" style="723" customWidth="1"/>
    <col min="5128" max="5128" width="3" style="723" customWidth="1"/>
    <col min="5129" max="5129" width="13.140625" style="723" customWidth="1"/>
    <col min="5130" max="5130" width="2.85546875" style="723" customWidth="1"/>
    <col min="5131" max="5131" width="14.28515625" style="723" customWidth="1"/>
    <col min="5132" max="5132" width="12.28515625" style="723" customWidth="1"/>
    <col min="5133" max="5133" width="7.42578125" style="723" customWidth="1"/>
    <col min="5134" max="5134" width="19" style="723" customWidth="1"/>
    <col min="5135" max="5135" width="12.7109375" style="723" customWidth="1"/>
    <col min="5136" max="5376" width="11.42578125" style="723"/>
    <col min="5377" max="5377" width="12.5703125" style="723" customWidth="1"/>
    <col min="5378" max="5378" width="3.28515625" style="723" customWidth="1"/>
    <col min="5379" max="5379" width="55.140625" style="723" customWidth="1"/>
    <col min="5380" max="5380" width="2.42578125" style="723" customWidth="1"/>
    <col min="5381" max="5381" width="12.7109375" style="723" customWidth="1"/>
    <col min="5382" max="5382" width="2" style="723" customWidth="1"/>
    <col min="5383" max="5383" width="12.28515625" style="723" customWidth="1"/>
    <col min="5384" max="5384" width="3" style="723" customWidth="1"/>
    <col min="5385" max="5385" width="13.140625" style="723" customWidth="1"/>
    <col min="5386" max="5386" width="2.85546875" style="723" customWidth="1"/>
    <col min="5387" max="5387" width="14.28515625" style="723" customWidth="1"/>
    <col min="5388" max="5388" width="12.28515625" style="723" customWidth="1"/>
    <col min="5389" max="5389" width="7.42578125" style="723" customWidth="1"/>
    <col min="5390" max="5390" width="19" style="723" customWidth="1"/>
    <col min="5391" max="5391" width="12.7109375" style="723" customWidth="1"/>
    <col min="5392" max="5632" width="11.42578125" style="723"/>
    <col min="5633" max="5633" width="12.5703125" style="723" customWidth="1"/>
    <col min="5634" max="5634" width="3.28515625" style="723" customWidth="1"/>
    <col min="5635" max="5635" width="55.140625" style="723" customWidth="1"/>
    <col min="5636" max="5636" width="2.42578125" style="723" customWidth="1"/>
    <col min="5637" max="5637" width="12.7109375" style="723" customWidth="1"/>
    <col min="5638" max="5638" width="2" style="723" customWidth="1"/>
    <col min="5639" max="5639" width="12.28515625" style="723" customWidth="1"/>
    <col min="5640" max="5640" width="3" style="723" customWidth="1"/>
    <col min="5641" max="5641" width="13.140625" style="723" customWidth="1"/>
    <col min="5642" max="5642" width="2.85546875" style="723" customWidth="1"/>
    <col min="5643" max="5643" width="14.28515625" style="723" customWidth="1"/>
    <col min="5644" max="5644" width="12.28515625" style="723" customWidth="1"/>
    <col min="5645" max="5645" width="7.42578125" style="723" customWidth="1"/>
    <col min="5646" max="5646" width="19" style="723" customWidth="1"/>
    <col min="5647" max="5647" width="12.7109375" style="723" customWidth="1"/>
    <col min="5648" max="5888" width="11.42578125" style="723"/>
    <col min="5889" max="5889" width="12.5703125" style="723" customWidth="1"/>
    <col min="5890" max="5890" width="3.28515625" style="723" customWidth="1"/>
    <col min="5891" max="5891" width="55.140625" style="723" customWidth="1"/>
    <col min="5892" max="5892" width="2.42578125" style="723" customWidth="1"/>
    <col min="5893" max="5893" width="12.7109375" style="723" customWidth="1"/>
    <col min="5894" max="5894" width="2" style="723" customWidth="1"/>
    <col min="5895" max="5895" width="12.28515625" style="723" customWidth="1"/>
    <col min="5896" max="5896" width="3" style="723" customWidth="1"/>
    <col min="5897" max="5897" width="13.140625" style="723" customWidth="1"/>
    <col min="5898" max="5898" width="2.85546875" style="723" customWidth="1"/>
    <col min="5899" max="5899" width="14.28515625" style="723" customWidth="1"/>
    <col min="5900" max="5900" width="12.28515625" style="723" customWidth="1"/>
    <col min="5901" max="5901" width="7.42578125" style="723" customWidth="1"/>
    <col min="5902" max="5902" width="19" style="723" customWidth="1"/>
    <col min="5903" max="5903" width="12.7109375" style="723" customWidth="1"/>
    <col min="5904" max="6144" width="11.42578125" style="723"/>
    <col min="6145" max="6145" width="12.5703125" style="723" customWidth="1"/>
    <col min="6146" max="6146" width="3.28515625" style="723" customWidth="1"/>
    <col min="6147" max="6147" width="55.140625" style="723" customWidth="1"/>
    <col min="6148" max="6148" width="2.42578125" style="723" customWidth="1"/>
    <col min="6149" max="6149" width="12.7109375" style="723" customWidth="1"/>
    <col min="6150" max="6150" width="2" style="723" customWidth="1"/>
    <col min="6151" max="6151" width="12.28515625" style="723" customWidth="1"/>
    <col min="6152" max="6152" width="3" style="723" customWidth="1"/>
    <col min="6153" max="6153" width="13.140625" style="723" customWidth="1"/>
    <col min="6154" max="6154" width="2.85546875" style="723" customWidth="1"/>
    <col min="6155" max="6155" width="14.28515625" style="723" customWidth="1"/>
    <col min="6156" max="6156" width="12.28515625" style="723" customWidth="1"/>
    <col min="6157" max="6157" width="7.42578125" style="723" customWidth="1"/>
    <col min="6158" max="6158" width="19" style="723" customWidth="1"/>
    <col min="6159" max="6159" width="12.7109375" style="723" customWidth="1"/>
    <col min="6160" max="6400" width="11.42578125" style="723"/>
    <col min="6401" max="6401" width="12.5703125" style="723" customWidth="1"/>
    <col min="6402" max="6402" width="3.28515625" style="723" customWidth="1"/>
    <col min="6403" max="6403" width="55.140625" style="723" customWidth="1"/>
    <col min="6404" max="6404" width="2.42578125" style="723" customWidth="1"/>
    <col min="6405" max="6405" width="12.7109375" style="723" customWidth="1"/>
    <col min="6406" max="6406" width="2" style="723" customWidth="1"/>
    <col min="6407" max="6407" width="12.28515625" style="723" customWidth="1"/>
    <col min="6408" max="6408" width="3" style="723" customWidth="1"/>
    <col min="6409" max="6409" width="13.140625" style="723" customWidth="1"/>
    <col min="6410" max="6410" width="2.85546875" style="723" customWidth="1"/>
    <col min="6411" max="6411" width="14.28515625" style="723" customWidth="1"/>
    <col min="6412" max="6412" width="12.28515625" style="723" customWidth="1"/>
    <col min="6413" max="6413" width="7.42578125" style="723" customWidth="1"/>
    <col min="6414" max="6414" width="19" style="723" customWidth="1"/>
    <col min="6415" max="6415" width="12.7109375" style="723" customWidth="1"/>
    <col min="6416" max="6656" width="11.42578125" style="723"/>
    <col min="6657" max="6657" width="12.5703125" style="723" customWidth="1"/>
    <col min="6658" max="6658" width="3.28515625" style="723" customWidth="1"/>
    <col min="6659" max="6659" width="55.140625" style="723" customWidth="1"/>
    <col min="6660" max="6660" width="2.42578125" style="723" customWidth="1"/>
    <col min="6661" max="6661" width="12.7109375" style="723" customWidth="1"/>
    <col min="6662" max="6662" width="2" style="723" customWidth="1"/>
    <col min="6663" max="6663" width="12.28515625" style="723" customWidth="1"/>
    <col min="6664" max="6664" width="3" style="723" customWidth="1"/>
    <col min="6665" max="6665" width="13.140625" style="723" customWidth="1"/>
    <col min="6666" max="6666" width="2.85546875" style="723" customWidth="1"/>
    <col min="6667" max="6667" width="14.28515625" style="723" customWidth="1"/>
    <col min="6668" max="6668" width="12.28515625" style="723" customWidth="1"/>
    <col min="6669" max="6669" width="7.42578125" style="723" customWidth="1"/>
    <col min="6670" max="6670" width="19" style="723" customWidth="1"/>
    <col min="6671" max="6671" width="12.7109375" style="723" customWidth="1"/>
    <col min="6672" max="6912" width="11.42578125" style="723"/>
    <col min="6913" max="6913" width="12.5703125" style="723" customWidth="1"/>
    <col min="6914" max="6914" width="3.28515625" style="723" customWidth="1"/>
    <col min="6915" max="6915" width="55.140625" style="723" customWidth="1"/>
    <col min="6916" max="6916" width="2.42578125" style="723" customWidth="1"/>
    <col min="6917" max="6917" width="12.7109375" style="723" customWidth="1"/>
    <col min="6918" max="6918" width="2" style="723" customWidth="1"/>
    <col min="6919" max="6919" width="12.28515625" style="723" customWidth="1"/>
    <col min="6920" max="6920" width="3" style="723" customWidth="1"/>
    <col min="6921" max="6921" width="13.140625" style="723" customWidth="1"/>
    <col min="6922" max="6922" width="2.85546875" style="723" customWidth="1"/>
    <col min="6923" max="6923" width="14.28515625" style="723" customWidth="1"/>
    <col min="6924" max="6924" width="12.28515625" style="723" customWidth="1"/>
    <col min="6925" max="6925" width="7.42578125" style="723" customWidth="1"/>
    <col min="6926" max="6926" width="19" style="723" customWidth="1"/>
    <col min="6927" max="6927" width="12.7109375" style="723" customWidth="1"/>
    <col min="6928" max="7168" width="11.42578125" style="723"/>
    <col min="7169" max="7169" width="12.5703125" style="723" customWidth="1"/>
    <col min="7170" max="7170" width="3.28515625" style="723" customWidth="1"/>
    <col min="7171" max="7171" width="55.140625" style="723" customWidth="1"/>
    <col min="7172" max="7172" width="2.42578125" style="723" customWidth="1"/>
    <col min="7173" max="7173" width="12.7109375" style="723" customWidth="1"/>
    <col min="7174" max="7174" width="2" style="723" customWidth="1"/>
    <col min="7175" max="7175" width="12.28515625" style="723" customWidth="1"/>
    <col min="7176" max="7176" width="3" style="723" customWidth="1"/>
    <col min="7177" max="7177" width="13.140625" style="723" customWidth="1"/>
    <col min="7178" max="7178" width="2.85546875" style="723" customWidth="1"/>
    <col min="7179" max="7179" width="14.28515625" style="723" customWidth="1"/>
    <col min="7180" max="7180" width="12.28515625" style="723" customWidth="1"/>
    <col min="7181" max="7181" width="7.42578125" style="723" customWidth="1"/>
    <col min="7182" max="7182" width="19" style="723" customWidth="1"/>
    <col min="7183" max="7183" width="12.7109375" style="723" customWidth="1"/>
    <col min="7184" max="7424" width="11.42578125" style="723"/>
    <col min="7425" max="7425" width="12.5703125" style="723" customWidth="1"/>
    <col min="7426" max="7426" width="3.28515625" style="723" customWidth="1"/>
    <col min="7427" max="7427" width="55.140625" style="723" customWidth="1"/>
    <col min="7428" max="7428" width="2.42578125" style="723" customWidth="1"/>
    <col min="7429" max="7429" width="12.7109375" style="723" customWidth="1"/>
    <col min="7430" max="7430" width="2" style="723" customWidth="1"/>
    <col min="7431" max="7431" width="12.28515625" style="723" customWidth="1"/>
    <col min="7432" max="7432" width="3" style="723" customWidth="1"/>
    <col min="7433" max="7433" width="13.140625" style="723" customWidth="1"/>
    <col min="7434" max="7434" width="2.85546875" style="723" customWidth="1"/>
    <col min="7435" max="7435" width="14.28515625" style="723" customWidth="1"/>
    <col min="7436" max="7436" width="12.28515625" style="723" customWidth="1"/>
    <col min="7437" max="7437" width="7.42578125" style="723" customWidth="1"/>
    <col min="7438" max="7438" width="19" style="723" customWidth="1"/>
    <col min="7439" max="7439" width="12.7109375" style="723" customWidth="1"/>
    <col min="7440" max="7680" width="11.42578125" style="723"/>
    <col min="7681" max="7681" width="12.5703125" style="723" customWidth="1"/>
    <col min="7682" max="7682" width="3.28515625" style="723" customWidth="1"/>
    <col min="7683" max="7683" width="55.140625" style="723" customWidth="1"/>
    <col min="7684" max="7684" width="2.42578125" style="723" customWidth="1"/>
    <col min="7685" max="7685" width="12.7109375" style="723" customWidth="1"/>
    <col min="7686" max="7686" width="2" style="723" customWidth="1"/>
    <col min="7687" max="7687" width="12.28515625" style="723" customWidth="1"/>
    <col min="7688" max="7688" width="3" style="723" customWidth="1"/>
    <col min="7689" max="7689" width="13.140625" style="723" customWidth="1"/>
    <col min="7690" max="7690" width="2.85546875" style="723" customWidth="1"/>
    <col min="7691" max="7691" width="14.28515625" style="723" customWidth="1"/>
    <col min="7692" max="7692" width="12.28515625" style="723" customWidth="1"/>
    <col min="7693" max="7693" width="7.42578125" style="723" customWidth="1"/>
    <col min="7694" max="7694" width="19" style="723" customWidth="1"/>
    <col min="7695" max="7695" width="12.7109375" style="723" customWidth="1"/>
    <col min="7696" max="7936" width="11.42578125" style="723"/>
    <col min="7937" max="7937" width="12.5703125" style="723" customWidth="1"/>
    <col min="7938" max="7938" width="3.28515625" style="723" customWidth="1"/>
    <col min="7939" max="7939" width="55.140625" style="723" customWidth="1"/>
    <col min="7940" max="7940" width="2.42578125" style="723" customWidth="1"/>
    <col min="7941" max="7941" width="12.7109375" style="723" customWidth="1"/>
    <col min="7942" max="7942" width="2" style="723" customWidth="1"/>
    <col min="7943" max="7943" width="12.28515625" style="723" customWidth="1"/>
    <col min="7944" max="7944" width="3" style="723" customWidth="1"/>
    <col min="7945" max="7945" width="13.140625" style="723" customWidth="1"/>
    <col min="7946" max="7946" width="2.85546875" style="723" customWidth="1"/>
    <col min="7947" max="7947" width="14.28515625" style="723" customWidth="1"/>
    <col min="7948" max="7948" width="12.28515625" style="723" customWidth="1"/>
    <col min="7949" max="7949" width="7.42578125" style="723" customWidth="1"/>
    <col min="7950" max="7950" width="19" style="723" customWidth="1"/>
    <col min="7951" max="7951" width="12.7109375" style="723" customWidth="1"/>
    <col min="7952" max="8192" width="11.42578125" style="723"/>
    <col min="8193" max="8193" width="12.5703125" style="723" customWidth="1"/>
    <col min="8194" max="8194" width="3.28515625" style="723" customWidth="1"/>
    <col min="8195" max="8195" width="55.140625" style="723" customWidth="1"/>
    <col min="8196" max="8196" width="2.42578125" style="723" customWidth="1"/>
    <col min="8197" max="8197" width="12.7109375" style="723" customWidth="1"/>
    <col min="8198" max="8198" width="2" style="723" customWidth="1"/>
    <col min="8199" max="8199" width="12.28515625" style="723" customWidth="1"/>
    <col min="8200" max="8200" width="3" style="723" customWidth="1"/>
    <col min="8201" max="8201" width="13.140625" style="723" customWidth="1"/>
    <col min="8202" max="8202" width="2.85546875" style="723" customWidth="1"/>
    <col min="8203" max="8203" width="14.28515625" style="723" customWidth="1"/>
    <col min="8204" max="8204" width="12.28515625" style="723" customWidth="1"/>
    <col min="8205" max="8205" width="7.42578125" style="723" customWidth="1"/>
    <col min="8206" max="8206" width="19" style="723" customWidth="1"/>
    <col min="8207" max="8207" width="12.7109375" style="723" customWidth="1"/>
    <col min="8208" max="8448" width="11.42578125" style="723"/>
    <col min="8449" max="8449" width="12.5703125" style="723" customWidth="1"/>
    <col min="8450" max="8450" width="3.28515625" style="723" customWidth="1"/>
    <col min="8451" max="8451" width="55.140625" style="723" customWidth="1"/>
    <col min="8452" max="8452" width="2.42578125" style="723" customWidth="1"/>
    <col min="8453" max="8453" width="12.7109375" style="723" customWidth="1"/>
    <col min="8454" max="8454" width="2" style="723" customWidth="1"/>
    <col min="8455" max="8455" width="12.28515625" style="723" customWidth="1"/>
    <col min="8456" max="8456" width="3" style="723" customWidth="1"/>
    <col min="8457" max="8457" width="13.140625" style="723" customWidth="1"/>
    <col min="8458" max="8458" width="2.85546875" style="723" customWidth="1"/>
    <col min="8459" max="8459" width="14.28515625" style="723" customWidth="1"/>
    <col min="8460" max="8460" width="12.28515625" style="723" customWidth="1"/>
    <col min="8461" max="8461" width="7.42578125" style="723" customWidth="1"/>
    <col min="8462" max="8462" width="19" style="723" customWidth="1"/>
    <col min="8463" max="8463" width="12.7109375" style="723" customWidth="1"/>
    <col min="8464" max="8704" width="11.42578125" style="723"/>
    <col min="8705" max="8705" width="12.5703125" style="723" customWidth="1"/>
    <col min="8706" max="8706" width="3.28515625" style="723" customWidth="1"/>
    <col min="8707" max="8707" width="55.140625" style="723" customWidth="1"/>
    <col min="8708" max="8708" width="2.42578125" style="723" customWidth="1"/>
    <col min="8709" max="8709" width="12.7109375" style="723" customWidth="1"/>
    <col min="8710" max="8710" width="2" style="723" customWidth="1"/>
    <col min="8711" max="8711" width="12.28515625" style="723" customWidth="1"/>
    <col min="8712" max="8712" width="3" style="723" customWidth="1"/>
    <col min="8713" max="8713" width="13.140625" style="723" customWidth="1"/>
    <col min="8714" max="8714" width="2.85546875" style="723" customWidth="1"/>
    <col min="8715" max="8715" width="14.28515625" style="723" customWidth="1"/>
    <col min="8716" max="8716" width="12.28515625" style="723" customWidth="1"/>
    <col min="8717" max="8717" width="7.42578125" style="723" customWidth="1"/>
    <col min="8718" max="8718" width="19" style="723" customWidth="1"/>
    <col min="8719" max="8719" width="12.7109375" style="723" customWidth="1"/>
    <col min="8720" max="8960" width="11.42578125" style="723"/>
    <col min="8961" max="8961" width="12.5703125" style="723" customWidth="1"/>
    <col min="8962" max="8962" width="3.28515625" style="723" customWidth="1"/>
    <col min="8963" max="8963" width="55.140625" style="723" customWidth="1"/>
    <col min="8964" max="8964" width="2.42578125" style="723" customWidth="1"/>
    <col min="8965" max="8965" width="12.7109375" style="723" customWidth="1"/>
    <col min="8966" max="8966" width="2" style="723" customWidth="1"/>
    <col min="8967" max="8967" width="12.28515625" style="723" customWidth="1"/>
    <col min="8968" max="8968" width="3" style="723" customWidth="1"/>
    <col min="8969" max="8969" width="13.140625" style="723" customWidth="1"/>
    <col min="8970" max="8970" width="2.85546875" style="723" customWidth="1"/>
    <col min="8971" max="8971" width="14.28515625" style="723" customWidth="1"/>
    <col min="8972" max="8972" width="12.28515625" style="723" customWidth="1"/>
    <col min="8973" max="8973" width="7.42578125" style="723" customWidth="1"/>
    <col min="8974" max="8974" width="19" style="723" customWidth="1"/>
    <col min="8975" max="8975" width="12.7109375" style="723" customWidth="1"/>
    <col min="8976" max="9216" width="11.42578125" style="723"/>
    <col min="9217" max="9217" width="12.5703125" style="723" customWidth="1"/>
    <col min="9218" max="9218" width="3.28515625" style="723" customWidth="1"/>
    <col min="9219" max="9219" width="55.140625" style="723" customWidth="1"/>
    <col min="9220" max="9220" width="2.42578125" style="723" customWidth="1"/>
    <col min="9221" max="9221" width="12.7109375" style="723" customWidth="1"/>
    <col min="9222" max="9222" width="2" style="723" customWidth="1"/>
    <col min="9223" max="9223" width="12.28515625" style="723" customWidth="1"/>
    <col min="9224" max="9224" width="3" style="723" customWidth="1"/>
    <col min="9225" max="9225" width="13.140625" style="723" customWidth="1"/>
    <col min="9226" max="9226" width="2.85546875" style="723" customWidth="1"/>
    <col min="9227" max="9227" width="14.28515625" style="723" customWidth="1"/>
    <col min="9228" max="9228" width="12.28515625" style="723" customWidth="1"/>
    <col min="9229" max="9229" width="7.42578125" style="723" customWidth="1"/>
    <col min="9230" max="9230" width="19" style="723" customWidth="1"/>
    <col min="9231" max="9231" width="12.7109375" style="723" customWidth="1"/>
    <col min="9232" max="9472" width="11.42578125" style="723"/>
    <col min="9473" max="9473" width="12.5703125" style="723" customWidth="1"/>
    <col min="9474" max="9474" width="3.28515625" style="723" customWidth="1"/>
    <col min="9475" max="9475" width="55.140625" style="723" customWidth="1"/>
    <col min="9476" max="9476" width="2.42578125" style="723" customWidth="1"/>
    <col min="9477" max="9477" width="12.7109375" style="723" customWidth="1"/>
    <col min="9478" max="9478" width="2" style="723" customWidth="1"/>
    <col min="9479" max="9479" width="12.28515625" style="723" customWidth="1"/>
    <col min="9480" max="9480" width="3" style="723" customWidth="1"/>
    <col min="9481" max="9481" width="13.140625" style="723" customWidth="1"/>
    <col min="9482" max="9482" width="2.85546875" style="723" customWidth="1"/>
    <col min="9483" max="9483" width="14.28515625" style="723" customWidth="1"/>
    <col min="9484" max="9484" width="12.28515625" style="723" customWidth="1"/>
    <col min="9485" max="9485" width="7.42578125" style="723" customWidth="1"/>
    <col min="9486" max="9486" width="19" style="723" customWidth="1"/>
    <col min="9487" max="9487" width="12.7109375" style="723" customWidth="1"/>
    <col min="9488" max="9728" width="11.42578125" style="723"/>
    <col min="9729" max="9729" width="12.5703125" style="723" customWidth="1"/>
    <col min="9730" max="9730" width="3.28515625" style="723" customWidth="1"/>
    <col min="9731" max="9731" width="55.140625" style="723" customWidth="1"/>
    <col min="9732" max="9732" width="2.42578125" style="723" customWidth="1"/>
    <col min="9733" max="9733" width="12.7109375" style="723" customWidth="1"/>
    <col min="9734" max="9734" width="2" style="723" customWidth="1"/>
    <col min="9735" max="9735" width="12.28515625" style="723" customWidth="1"/>
    <col min="9736" max="9736" width="3" style="723" customWidth="1"/>
    <col min="9737" max="9737" width="13.140625" style="723" customWidth="1"/>
    <col min="9738" max="9738" width="2.85546875" style="723" customWidth="1"/>
    <col min="9739" max="9739" width="14.28515625" style="723" customWidth="1"/>
    <col min="9740" max="9740" width="12.28515625" style="723" customWidth="1"/>
    <col min="9741" max="9741" width="7.42578125" style="723" customWidth="1"/>
    <col min="9742" max="9742" width="19" style="723" customWidth="1"/>
    <col min="9743" max="9743" width="12.7109375" style="723" customWidth="1"/>
    <col min="9744" max="9984" width="11.42578125" style="723"/>
    <col min="9985" max="9985" width="12.5703125" style="723" customWidth="1"/>
    <col min="9986" max="9986" width="3.28515625" style="723" customWidth="1"/>
    <col min="9987" max="9987" width="55.140625" style="723" customWidth="1"/>
    <col min="9988" max="9988" width="2.42578125" style="723" customWidth="1"/>
    <col min="9989" max="9989" width="12.7109375" style="723" customWidth="1"/>
    <col min="9990" max="9990" width="2" style="723" customWidth="1"/>
    <col min="9991" max="9991" width="12.28515625" style="723" customWidth="1"/>
    <col min="9992" max="9992" width="3" style="723" customWidth="1"/>
    <col min="9993" max="9993" width="13.140625" style="723" customWidth="1"/>
    <col min="9994" max="9994" width="2.85546875" style="723" customWidth="1"/>
    <col min="9995" max="9995" width="14.28515625" style="723" customWidth="1"/>
    <col min="9996" max="9996" width="12.28515625" style="723" customWidth="1"/>
    <col min="9997" max="9997" width="7.42578125" style="723" customWidth="1"/>
    <col min="9998" max="9998" width="19" style="723" customWidth="1"/>
    <col min="9999" max="9999" width="12.7109375" style="723" customWidth="1"/>
    <col min="10000" max="10240" width="11.42578125" style="723"/>
    <col min="10241" max="10241" width="12.5703125" style="723" customWidth="1"/>
    <col min="10242" max="10242" width="3.28515625" style="723" customWidth="1"/>
    <col min="10243" max="10243" width="55.140625" style="723" customWidth="1"/>
    <col min="10244" max="10244" width="2.42578125" style="723" customWidth="1"/>
    <col min="10245" max="10245" width="12.7109375" style="723" customWidth="1"/>
    <col min="10246" max="10246" width="2" style="723" customWidth="1"/>
    <col min="10247" max="10247" width="12.28515625" style="723" customWidth="1"/>
    <col min="10248" max="10248" width="3" style="723" customWidth="1"/>
    <col min="10249" max="10249" width="13.140625" style="723" customWidth="1"/>
    <col min="10250" max="10250" width="2.85546875" style="723" customWidth="1"/>
    <col min="10251" max="10251" width="14.28515625" style="723" customWidth="1"/>
    <col min="10252" max="10252" width="12.28515625" style="723" customWidth="1"/>
    <col min="10253" max="10253" width="7.42578125" style="723" customWidth="1"/>
    <col min="10254" max="10254" width="19" style="723" customWidth="1"/>
    <col min="10255" max="10255" width="12.7109375" style="723" customWidth="1"/>
    <col min="10256" max="10496" width="11.42578125" style="723"/>
    <col min="10497" max="10497" width="12.5703125" style="723" customWidth="1"/>
    <col min="10498" max="10498" width="3.28515625" style="723" customWidth="1"/>
    <col min="10499" max="10499" width="55.140625" style="723" customWidth="1"/>
    <col min="10500" max="10500" width="2.42578125" style="723" customWidth="1"/>
    <col min="10501" max="10501" width="12.7109375" style="723" customWidth="1"/>
    <col min="10502" max="10502" width="2" style="723" customWidth="1"/>
    <col min="10503" max="10503" width="12.28515625" style="723" customWidth="1"/>
    <col min="10504" max="10504" width="3" style="723" customWidth="1"/>
    <col min="10505" max="10505" width="13.140625" style="723" customWidth="1"/>
    <col min="10506" max="10506" width="2.85546875" style="723" customWidth="1"/>
    <col min="10507" max="10507" width="14.28515625" style="723" customWidth="1"/>
    <col min="10508" max="10508" width="12.28515625" style="723" customWidth="1"/>
    <col min="10509" max="10509" width="7.42578125" style="723" customWidth="1"/>
    <col min="10510" max="10510" width="19" style="723" customWidth="1"/>
    <col min="10511" max="10511" width="12.7109375" style="723" customWidth="1"/>
    <col min="10512" max="10752" width="11.42578125" style="723"/>
    <col min="10753" max="10753" width="12.5703125" style="723" customWidth="1"/>
    <col min="10754" max="10754" width="3.28515625" style="723" customWidth="1"/>
    <col min="10755" max="10755" width="55.140625" style="723" customWidth="1"/>
    <col min="10756" max="10756" width="2.42578125" style="723" customWidth="1"/>
    <col min="10757" max="10757" width="12.7109375" style="723" customWidth="1"/>
    <col min="10758" max="10758" width="2" style="723" customWidth="1"/>
    <col min="10759" max="10759" width="12.28515625" style="723" customWidth="1"/>
    <col min="10760" max="10760" width="3" style="723" customWidth="1"/>
    <col min="10761" max="10761" width="13.140625" style="723" customWidth="1"/>
    <col min="10762" max="10762" width="2.85546875" style="723" customWidth="1"/>
    <col min="10763" max="10763" width="14.28515625" style="723" customWidth="1"/>
    <col min="10764" max="10764" width="12.28515625" style="723" customWidth="1"/>
    <col min="10765" max="10765" width="7.42578125" style="723" customWidth="1"/>
    <col min="10766" max="10766" width="19" style="723" customWidth="1"/>
    <col min="10767" max="10767" width="12.7109375" style="723" customWidth="1"/>
    <col min="10768" max="11008" width="11.42578125" style="723"/>
    <col min="11009" max="11009" width="12.5703125" style="723" customWidth="1"/>
    <col min="11010" max="11010" width="3.28515625" style="723" customWidth="1"/>
    <col min="11011" max="11011" width="55.140625" style="723" customWidth="1"/>
    <col min="11012" max="11012" width="2.42578125" style="723" customWidth="1"/>
    <col min="11013" max="11013" width="12.7109375" style="723" customWidth="1"/>
    <col min="11014" max="11014" width="2" style="723" customWidth="1"/>
    <col min="11015" max="11015" width="12.28515625" style="723" customWidth="1"/>
    <col min="11016" max="11016" width="3" style="723" customWidth="1"/>
    <col min="11017" max="11017" width="13.140625" style="723" customWidth="1"/>
    <col min="11018" max="11018" width="2.85546875" style="723" customWidth="1"/>
    <col min="11019" max="11019" width="14.28515625" style="723" customWidth="1"/>
    <col min="11020" max="11020" width="12.28515625" style="723" customWidth="1"/>
    <col min="11021" max="11021" width="7.42578125" style="723" customWidth="1"/>
    <col min="11022" max="11022" width="19" style="723" customWidth="1"/>
    <col min="11023" max="11023" width="12.7109375" style="723" customWidth="1"/>
    <col min="11024" max="11264" width="11.42578125" style="723"/>
    <col min="11265" max="11265" width="12.5703125" style="723" customWidth="1"/>
    <col min="11266" max="11266" width="3.28515625" style="723" customWidth="1"/>
    <col min="11267" max="11267" width="55.140625" style="723" customWidth="1"/>
    <col min="11268" max="11268" width="2.42578125" style="723" customWidth="1"/>
    <col min="11269" max="11269" width="12.7109375" style="723" customWidth="1"/>
    <col min="11270" max="11270" width="2" style="723" customWidth="1"/>
    <col min="11271" max="11271" width="12.28515625" style="723" customWidth="1"/>
    <col min="11272" max="11272" width="3" style="723" customWidth="1"/>
    <col min="11273" max="11273" width="13.140625" style="723" customWidth="1"/>
    <col min="11274" max="11274" width="2.85546875" style="723" customWidth="1"/>
    <col min="11275" max="11275" width="14.28515625" style="723" customWidth="1"/>
    <col min="11276" max="11276" width="12.28515625" style="723" customWidth="1"/>
    <col min="11277" max="11277" width="7.42578125" style="723" customWidth="1"/>
    <col min="11278" max="11278" width="19" style="723" customWidth="1"/>
    <col min="11279" max="11279" width="12.7109375" style="723" customWidth="1"/>
    <col min="11280" max="11520" width="11.42578125" style="723"/>
    <col min="11521" max="11521" width="12.5703125" style="723" customWidth="1"/>
    <col min="11522" max="11522" width="3.28515625" style="723" customWidth="1"/>
    <col min="11523" max="11523" width="55.140625" style="723" customWidth="1"/>
    <col min="11524" max="11524" width="2.42578125" style="723" customWidth="1"/>
    <col min="11525" max="11525" width="12.7109375" style="723" customWidth="1"/>
    <col min="11526" max="11526" width="2" style="723" customWidth="1"/>
    <col min="11527" max="11527" width="12.28515625" style="723" customWidth="1"/>
    <col min="11528" max="11528" width="3" style="723" customWidth="1"/>
    <col min="11529" max="11529" width="13.140625" style="723" customWidth="1"/>
    <col min="11530" max="11530" width="2.85546875" style="723" customWidth="1"/>
    <col min="11531" max="11531" width="14.28515625" style="723" customWidth="1"/>
    <col min="11532" max="11532" width="12.28515625" style="723" customWidth="1"/>
    <col min="11533" max="11533" width="7.42578125" style="723" customWidth="1"/>
    <col min="11534" max="11534" width="19" style="723" customWidth="1"/>
    <col min="11535" max="11535" width="12.7109375" style="723" customWidth="1"/>
    <col min="11536" max="11776" width="11.42578125" style="723"/>
    <col min="11777" max="11777" width="12.5703125" style="723" customWidth="1"/>
    <col min="11778" max="11778" width="3.28515625" style="723" customWidth="1"/>
    <col min="11779" max="11779" width="55.140625" style="723" customWidth="1"/>
    <col min="11780" max="11780" width="2.42578125" style="723" customWidth="1"/>
    <col min="11781" max="11781" width="12.7109375" style="723" customWidth="1"/>
    <col min="11782" max="11782" width="2" style="723" customWidth="1"/>
    <col min="11783" max="11783" width="12.28515625" style="723" customWidth="1"/>
    <col min="11784" max="11784" width="3" style="723" customWidth="1"/>
    <col min="11785" max="11785" width="13.140625" style="723" customWidth="1"/>
    <col min="11786" max="11786" width="2.85546875" style="723" customWidth="1"/>
    <col min="11787" max="11787" width="14.28515625" style="723" customWidth="1"/>
    <col min="11788" max="11788" width="12.28515625" style="723" customWidth="1"/>
    <col min="11789" max="11789" width="7.42578125" style="723" customWidth="1"/>
    <col min="11790" max="11790" width="19" style="723" customWidth="1"/>
    <col min="11791" max="11791" width="12.7109375" style="723" customWidth="1"/>
    <col min="11792" max="12032" width="11.42578125" style="723"/>
    <col min="12033" max="12033" width="12.5703125" style="723" customWidth="1"/>
    <col min="12034" max="12034" width="3.28515625" style="723" customWidth="1"/>
    <col min="12035" max="12035" width="55.140625" style="723" customWidth="1"/>
    <col min="12036" max="12036" width="2.42578125" style="723" customWidth="1"/>
    <col min="12037" max="12037" width="12.7109375" style="723" customWidth="1"/>
    <col min="12038" max="12038" width="2" style="723" customWidth="1"/>
    <col min="12039" max="12039" width="12.28515625" style="723" customWidth="1"/>
    <col min="12040" max="12040" width="3" style="723" customWidth="1"/>
    <col min="12041" max="12041" width="13.140625" style="723" customWidth="1"/>
    <col min="12042" max="12042" width="2.85546875" style="723" customWidth="1"/>
    <col min="12043" max="12043" width="14.28515625" style="723" customWidth="1"/>
    <col min="12044" max="12044" width="12.28515625" style="723" customWidth="1"/>
    <col min="12045" max="12045" width="7.42578125" style="723" customWidth="1"/>
    <col min="12046" max="12046" width="19" style="723" customWidth="1"/>
    <col min="12047" max="12047" width="12.7109375" style="723" customWidth="1"/>
    <col min="12048" max="12288" width="11.42578125" style="723"/>
    <col min="12289" max="12289" width="12.5703125" style="723" customWidth="1"/>
    <col min="12290" max="12290" width="3.28515625" style="723" customWidth="1"/>
    <col min="12291" max="12291" width="55.140625" style="723" customWidth="1"/>
    <col min="12292" max="12292" width="2.42578125" style="723" customWidth="1"/>
    <col min="12293" max="12293" width="12.7109375" style="723" customWidth="1"/>
    <col min="12294" max="12294" width="2" style="723" customWidth="1"/>
    <col min="12295" max="12295" width="12.28515625" style="723" customWidth="1"/>
    <col min="12296" max="12296" width="3" style="723" customWidth="1"/>
    <col min="12297" max="12297" width="13.140625" style="723" customWidth="1"/>
    <col min="12298" max="12298" width="2.85546875" style="723" customWidth="1"/>
    <col min="12299" max="12299" width="14.28515625" style="723" customWidth="1"/>
    <col min="12300" max="12300" width="12.28515625" style="723" customWidth="1"/>
    <col min="12301" max="12301" width="7.42578125" style="723" customWidth="1"/>
    <col min="12302" max="12302" width="19" style="723" customWidth="1"/>
    <col min="12303" max="12303" width="12.7109375" style="723" customWidth="1"/>
    <col min="12304" max="12544" width="11.42578125" style="723"/>
    <col min="12545" max="12545" width="12.5703125" style="723" customWidth="1"/>
    <col min="12546" max="12546" width="3.28515625" style="723" customWidth="1"/>
    <col min="12547" max="12547" width="55.140625" style="723" customWidth="1"/>
    <col min="12548" max="12548" width="2.42578125" style="723" customWidth="1"/>
    <col min="12549" max="12549" width="12.7109375" style="723" customWidth="1"/>
    <col min="12550" max="12550" width="2" style="723" customWidth="1"/>
    <col min="12551" max="12551" width="12.28515625" style="723" customWidth="1"/>
    <col min="12552" max="12552" width="3" style="723" customWidth="1"/>
    <col min="12553" max="12553" width="13.140625" style="723" customWidth="1"/>
    <col min="12554" max="12554" width="2.85546875" style="723" customWidth="1"/>
    <col min="12555" max="12555" width="14.28515625" style="723" customWidth="1"/>
    <col min="12556" max="12556" width="12.28515625" style="723" customWidth="1"/>
    <col min="12557" max="12557" width="7.42578125" style="723" customWidth="1"/>
    <col min="12558" max="12558" width="19" style="723" customWidth="1"/>
    <col min="12559" max="12559" width="12.7109375" style="723" customWidth="1"/>
    <col min="12560" max="12800" width="11.42578125" style="723"/>
    <col min="12801" max="12801" width="12.5703125" style="723" customWidth="1"/>
    <col min="12802" max="12802" width="3.28515625" style="723" customWidth="1"/>
    <col min="12803" max="12803" width="55.140625" style="723" customWidth="1"/>
    <col min="12804" max="12804" width="2.42578125" style="723" customWidth="1"/>
    <col min="12805" max="12805" width="12.7109375" style="723" customWidth="1"/>
    <col min="12806" max="12806" width="2" style="723" customWidth="1"/>
    <col min="12807" max="12807" width="12.28515625" style="723" customWidth="1"/>
    <col min="12808" max="12808" width="3" style="723" customWidth="1"/>
    <col min="12809" max="12809" width="13.140625" style="723" customWidth="1"/>
    <col min="12810" max="12810" width="2.85546875" style="723" customWidth="1"/>
    <col min="12811" max="12811" width="14.28515625" style="723" customWidth="1"/>
    <col min="12812" max="12812" width="12.28515625" style="723" customWidth="1"/>
    <col min="12813" max="12813" width="7.42578125" style="723" customWidth="1"/>
    <col min="12814" max="12814" width="19" style="723" customWidth="1"/>
    <col min="12815" max="12815" width="12.7109375" style="723" customWidth="1"/>
    <col min="12816" max="13056" width="11.42578125" style="723"/>
    <col min="13057" max="13057" width="12.5703125" style="723" customWidth="1"/>
    <col min="13058" max="13058" width="3.28515625" style="723" customWidth="1"/>
    <col min="13059" max="13059" width="55.140625" style="723" customWidth="1"/>
    <col min="13060" max="13060" width="2.42578125" style="723" customWidth="1"/>
    <col min="13061" max="13061" width="12.7109375" style="723" customWidth="1"/>
    <col min="13062" max="13062" width="2" style="723" customWidth="1"/>
    <col min="13063" max="13063" width="12.28515625" style="723" customWidth="1"/>
    <col min="13064" max="13064" width="3" style="723" customWidth="1"/>
    <col min="13065" max="13065" width="13.140625" style="723" customWidth="1"/>
    <col min="13066" max="13066" width="2.85546875" style="723" customWidth="1"/>
    <col min="13067" max="13067" width="14.28515625" style="723" customWidth="1"/>
    <col min="13068" max="13068" width="12.28515625" style="723" customWidth="1"/>
    <col min="13069" max="13069" width="7.42578125" style="723" customWidth="1"/>
    <col min="13070" max="13070" width="19" style="723" customWidth="1"/>
    <col min="13071" max="13071" width="12.7109375" style="723" customWidth="1"/>
    <col min="13072" max="13312" width="11.42578125" style="723"/>
    <col min="13313" max="13313" width="12.5703125" style="723" customWidth="1"/>
    <col min="13314" max="13314" width="3.28515625" style="723" customWidth="1"/>
    <col min="13315" max="13315" width="55.140625" style="723" customWidth="1"/>
    <col min="13316" max="13316" width="2.42578125" style="723" customWidth="1"/>
    <col min="13317" max="13317" width="12.7109375" style="723" customWidth="1"/>
    <col min="13318" max="13318" width="2" style="723" customWidth="1"/>
    <col min="13319" max="13319" width="12.28515625" style="723" customWidth="1"/>
    <col min="13320" max="13320" width="3" style="723" customWidth="1"/>
    <col min="13321" max="13321" width="13.140625" style="723" customWidth="1"/>
    <col min="13322" max="13322" width="2.85546875" style="723" customWidth="1"/>
    <col min="13323" max="13323" width="14.28515625" style="723" customWidth="1"/>
    <col min="13324" max="13324" width="12.28515625" style="723" customWidth="1"/>
    <col min="13325" max="13325" width="7.42578125" style="723" customWidth="1"/>
    <col min="13326" max="13326" width="19" style="723" customWidth="1"/>
    <col min="13327" max="13327" width="12.7109375" style="723" customWidth="1"/>
    <col min="13328" max="13568" width="11.42578125" style="723"/>
    <col min="13569" max="13569" width="12.5703125" style="723" customWidth="1"/>
    <col min="13570" max="13570" width="3.28515625" style="723" customWidth="1"/>
    <col min="13571" max="13571" width="55.140625" style="723" customWidth="1"/>
    <col min="13572" max="13572" width="2.42578125" style="723" customWidth="1"/>
    <col min="13573" max="13573" width="12.7109375" style="723" customWidth="1"/>
    <col min="13574" max="13574" width="2" style="723" customWidth="1"/>
    <col min="13575" max="13575" width="12.28515625" style="723" customWidth="1"/>
    <col min="13576" max="13576" width="3" style="723" customWidth="1"/>
    <col min="13577" max="13577" width="13.140625" style="723" customWidth="1"/>
    <col min="13578" max="13578" width="2.85546875" style="723" customWidth="1"/>
    <col min="13579" max="13579" width="14.28515625" style="723" customWidth="1"/>
    <col min="13580" max="13580" width="12.28515625" style="723" customWidth="1"/>
    <col min="13581" max="13581" width="7.42578125" style="723" customWidth="1"/>
    <col min="13582" max="13582" width="19" style="723" customWidth="1"/>
    <col min="13583" max="13583" width="12.7109375" style="723" customWidth="1"/>
    <col min="13584" max="13824" width="11.42578125" style="723"/>
    <col min="13825" max="13825" width="12.5703125" style="723" customWidth="1"/>
    <col min="13826" max="13826" width="3.28515625" style="723" customWidth="1"/>
    <col min="13827" max="13827" width="55.140625" style="723" customWidth="1"/>
    <col min="13828" max="13828" width="2.42578125" style="723" customWidth="1"/>
    <col min="13829" max="13829" width="12.7109375" style="723" customWidth="1"/>
    <col min="13830" max="13830" width="2" style="723" customWidth="1"/>
    <col min="13831" max="13831" width="12.28515625" style="723" customWidth="1"/>
    <col min="13832" max="13832" width="3" style="723" customWidth="1"/>
    <col min="13833" max="13833" width="13.140625" style="723" customWidth="1"/>
    <col min="13834" max="13834" width="2.85546875" style="723" customWidth="1"/>
    <col min="13835" max="13835" width="14.28515625" style="723" customWidth="1"/>
    <col min="13836" max="13836" width="12.28515625" style="723" customWidth="1"/>
    <col min="13837" max="13837" width="7.42578125" style="723" customWidth="1"/>
    <col min="13838" max="13838" width="19" style="723" customWidth="1"/>
    <col min="13839" max="13839" width="12.7109375" style="723" customWidth="1"/>
    <col min="13840" max="14080" width="11.42578125" style="723"/>
    <col min="14081" max="14081" width="12.5703125" style="723" customWidth="1"/>
    <col min="14082" max="14082" width="3.28515625" style="723" customWidth="1"/>
    <col min="14083" max="14083" width="55.140625" style="723" customWidth="1"/>
    <col min="14084" max="14084" width="2.42578125" style="723" customWidth="1"/>
    <col min="14085" max="14085" width="12.7109375" style="723" customWidth="1"/>
    <col min="14086" max="14086" width="2" style="723" customWidth="1"/>
    <col min="14087" max="14087" width="12.28515625" style="723" customWidth="1"/>
    <col min="14088" max="14088" width="3" style="723" customWidth="1"/>
    <col min="14089" max="14089" width="13.140625" style="723" customWidth="1"/>
    <col min="14090" max="14090" width="2.85546875" style="723" customWidth="1"/>
    <col min="14091" max="14091" width="14.28515625" style="723" customWidth="1"/>
    <col min="14092" max="14092" width="12.28515625" style="723" customWidth="1"/>
    <col min="14093" max="14093" width="7.42578125" style="723" customWidth="1"/>
    <col min="14094" max="14094" width="19" style="723" customWidth="1"/>
    <col min="14095" max="14095" width="12.7109375" style="723" customWidth="1"/>
    <col min="14096" max="14336" width="11.42578125" style="723"/>
    <col min="14337" max="14337" width="12.5703125" style="723" customWidth="1"/>
    <col min="14338" max="14338" width="3.28515625" style="723" customWidth="1"/>
    <col min="14339" max="14339" width="55.140625" style="723" customWidth="1"/>
    <col min="14340" max="14340" width="2.42578125" style="723" customWidth="1"/>
    <col min="14341" max="14341" width="12.7109375" style="723" customWidth="1"/>
    <col min="14342" max="14342" width="2" style="723" customWidth="1"/>
    <col min="14343" max="14343" width="12.28515625" style="723" customWidth="1"/>
    <col min="14344" max="14344" width="3" style="723" customWidth="1"/>
    <col min="14345" max="14345" width="13.140625" style="723" customWidth="1"/>
    <col min="14346" max="14346" width="2.85546875" style="723" customWidth="1"/>
    <col min="14347" max="14347" width="14.28515625" style="723" customWidth="1"/>
    <col min="14348" max="14348" width="12.28515625" style="723" customWidth="1"/>
    <col min="14349" max="14349" width="7.42578125" style="723" customWidth="1"/>
    <col min="14350" max="14350" width="19" style="723" customWidth="1"/>
    <col min="14351" max="14351" width="12.7109375" style="723" customWidth="1"/>
    <col min="14352" max="14592" width="11.42578125" style="723"/>
    <col min="14593" max="14593" width="12.5703125" style="723" customWidth="1"/>
    <col min="14594" max="14594" width="3.28515625" style="723" customWidth="1"/>
    <col min="14595" max="14595" width="55.140625" style="723" customWidth="1"/>
    <col min="14596" max="14596" width="2.42578125" style="723" customWidth="1"/>
    <col min="14597" max="14597" width="12.7109375" style="723" customWidth="1"/>
    <col min="14598" max="14598" width="2" style="723" customWidth="1"/>
    <col min="14599" max="14599" width="12.28515625" style="723" customWidth="1"/>
    <col min="14600" max="14600" width="3" style="723" customWidth="1"/>
    <col min="14601" max="14601" width="13.140625" style="723" customWidth="1"/>
    <col min="14602" max="14602" width="2.85546875" style="723" customWidth="1"/>
    <col min="14603" max="14603" width="14.28515625" style="723" customWidth="1"/>
    <col min="14604" max="14604" width="12.28515625" style="723" customWidth="1"/>
    <col min="14605" max="14605" width="7.42578125" style="723" customWidth="1"/>
    <col min="14606" max="14606" width="19" style="723" customWidth="1"/>
    <col min="14607" max="14607" width="12.7109375" style="723" customWidth="1"/>
    <col min="14608" max="14848" width="11.42578125" style="723"/>
    <col min="14849" max="14849" width="12.5703125" style="723" customWidth="1"/>
    <col min="14850" max="14850" width="3.28515625" style="723" customWidth="1"/>
    <col min="14851" max="14851" width="55.140625" style="723" customWidth="1"/>
    <col min="14852" max="14852" width="2.42578125" style="723" customWidth="1"/>
    <col min="14853" max="14853" width="12.7109375" style="723" customWidth="1"/>
    <col min="14854" max="14854" width="2" style="723" customWidth="1"/>
    <col min="14855" max="14855" width="12.28515625" style="723" customWidth="1"/>
    <col min="14856" max="14856" width="3" style="723" customWidth="1"/>
    <col min="14857" max="14857" width="13.140625" style="723" customWidth="1"/>
    <col min="14858" max="14858" width="2.85546875" style="723" customWidth="1"/>
    <col min="14859" max="14859" width="14.28515625" style="723" customWidth="1"/>
    <col min="14860" max="14860" width="12.28515625" style="723" customWidth="1"/>
    <col min="14861" max="14861" width="7.42578125" style="723" customWidth="1"/>
    <col min="14862" max="14862" width="19" style="723" customWidth="1"/>
    <col min="14863" max="14863" width="12.7109375" style="723" customWidth="1"/>
    <col min="14864" max="15104" width="11.42578125" style="723"/>
    <col min="15105" max="15105" width="12.5703125" style="723" customWidth="1"/>
    <col min="15106" max="15106" width="3.28515625" style="723" customWidth="1"/>
    <col min="15107" max="15107" width="55.140625" style="723" customWidth="1"/>
    <col min="15108" max="15108" width="2.42578125" style="723" customWidth="1"/>
    <col min="15109" max="15109" width="12.7109375" style="723" customWidth="1"/>
    <col min="15110" max="15110" width="2" style="723" customWidth="1"/>
    <col min="15111" max="15111" width="12.28515625" style="723" customWidth="1"/>
    <col min="15112" max="15112" width="3" style="723" customWidth="1"/>
    <col min="15113" max="15113" width="13.140625" style="723" customWidth="1"/>
    <col min="15114" max="15114" width="2.85546875" style="723" customWidth="1"/>
    <col min="15115" max="15115" width="14.28515625" style="723" customWidth="1"/>
    <col min="15116" max="15116" width="12.28515625" style="723" customWidth="1"/>
    <col min="15117" max="15117" width="7.42578125" style="723" customWidth="1"/>
    <col min="15118" max="15118" width="19" style="723" customWidth="1"/>
    <col min="15119" max="15119" width="12.7109375" style="723" customWidth="1"/>
    <col min="15120" max="15360" width="11.42578125" style="723"/>
    <col min="15361" max="15361" width="12.5703125" style="723" customWidth="1"/>
    <col min="15362" max="15362" width="3.28515625" style="723" customWidth="1"/>
    <col min="15363" max="15363" width="55.140625" style="723" customWidth="1"/>
    <col min="15364" max="15364" width="2.42578125" style="723" customWidth="1"/>
    <col min="15365" max="15365" width="12.7109375" style="723" customWidth="1"/>
    <col min="15366" max="15366" width="2" style="723" customWidth="1"/>
    <col min="15367" max="15367" width="12.28515625" style="723" customWidth="1"/>
    <col min="15368" max="15368" width="3" style="723" customWidth="1"/>
    <col min="15369" max="15369" width="13.140625" style="723" customWidth="1"/>
    <col min="15370" max="15370" width="2.85546875" style="723" customWidth="1"/>
    <col min="15371" max="15371" width="14.28515625" style="723" customWidth="1"/>
    <col min="15372" max="15372" width="12.28515625" style="723" customWidth="1"/>
    <col min="15373" max="15373" width="7.42578125" style="723" customWidth="1"/>
    <col min="15374" max="15374" width="19" style="723" customWidth="1"/>
    <col min="15375" max="15375" width="12.7109375" style="723" customWidth="1"/>
    <col min="15376" max="15616" width="11.42578125" style="723"/>
    <col min="15617" max="15617" width="12.5703125" style="723" customWidth="1"/>
    <col min="15618" max="15618" width="3.28515625" style="723" customWidth="1"/>
    <col min="15619" max="15619" width="55.140625" style="723" customWidth="1"/>
    <col min="15620" max="15620" width="2.42578125" style="723" customWidth="1"/>
    <col min="15621" max="15621" width="12.7109375" style="723" customWidth="1"/>
    <col min="15622" max="15622" width="2" style="723" customWidth="1"/>
    <col min="15623" max="15623" width="12.28515625" style="723" customWidth="1"/>
    <col min="15624" max="15624" width="3" style="723" customWidth="1"/>
    <col min="15625" max="15625" width="13.140625" style="723" customWidth="1"/>
    <col min="15626" max="15626" width="2.85546875" style="723" customWidth="1"/>
    <col min="15627" max="15627" width="14.28515625" style="723" customWidth="1"/>
    <col min="15628" max="15628" width="12.28515625" style="723" customWidth="1"/>
    <col min="15629" max="15629" width="7.42578125" style="723" customWidth="1"/>
    <col min="15630" max="15630" width="19" style="723" customWidth="1"/>
    <col min="15631" max="15631" width="12.7109375" style="723" customWidth="1"/>
    <col min="15632" max="15872" width="11.42578125" style="723"/>
    <col min="15873" max="15873" width="12.5703125" style="723" customWidth="1"/>
    <col min="15874" max="15874" width="3.28515625" style="723" customWidth="1"/>
    <col min="15875" max="15875" width="55.140625" style="723" customWidth="1"/>
    <col min="15876" max="15876" width="2.42578125" style="723" customWidth="1"/>
    <col min="15877" max="15877" width="12.7109375" style="723" customWidth="1"/>
    <col min="15878" max="15878" width="2" style="723" customWidth="1"/>
    <col min="15879" max="15879" width="12.28515625" style="723" customWidth="1"/>
    <col min="15880" max="15880" width="3" style="723" customWidth="1"/>
    <col min="15881" max="15881" width="13.140625" style="723" customWidth="1"/>
    <col min="15882" max="15882" width="2.85546875" style="723" customWidth="1"/>
    <col min="15883" max="15883" width="14.28515625" style="723" customWidth="1"/>
    <col min="15884" max="15884" width="12.28515625" style="723" customWidth="1"/>
    <col min="15885" max="15885" width="7.42578125" style="723" customWidth="1"/>
    <col min="15886" max="15886" width="19" style="723" customWidth="1"/>
    <col min="15887" max="15887" width="12.7109375" style="723" customWidth="1"/>
    <col min="15888" max="16128" width="11.42578125" style="723"/>
    <col min="16129" max="16129" width="12.5703125" style="723" customWidth="1"/>
    <col min="16130" max="16130" width="3.28515625" style="723" customWidth="1"/>
    <col min="16131" max="16131" width="55.140625" style="723" customWidth="1"/>
    <col min="16132" max="16132" width="2.42578125" style="723" customWidth="1"/>
    <col min="16133" max="16133" width="12.7109375" style="723" customWidth="1"/>
    <col min="16134" max="16134" width="2" style="723" customWidth="1"/>
    <col min="16135" max="16135" width="12.28515625" style="723" customWidth="1"/>
    <col min="16136" max="16136" width="3" style="723" customWidth="1"/>
    <col min="16137" max="16137" width="13.140625" style="723" customWidth="1"/>
    <col min="16138" max="16138" width="2.85546875" style="723" customWidth="1"/>
    <col min="16139" max="16139" width="14.28515625" style="723" customWidth="1"/>
    <col min="16140" max="16140" width="12.28515625" style="723" customWidth="1"/>
    <col min="16141" max="16141" width="7.42578125" style="723" customWidth="1"/>
    <col min="16142" max="16142" width="19" style="723" customWidth="1"/>
    <col min="16143" max="16143" width="12.7109375" style="723" customWidth="1"/>
    <col min="16144" max="16384" width="11.42578125" style="723"/>
  </cols>
  <sheetData>
    <row r="1" spans="1:13" s="20" customFormat="1" ht="91.15" customHeight="1"/>
    <row r="2" spans="1:13" ht="21">
      <c r="A2" s="726" t="s">
        <v>3076</v>
      </c>
    </row>
    <row r="3" spans="1:13" ht="18.75">
      <c r="A3" s="727" t="s">
        <v>3077</v>
      </c>
    </row>
    <row r="4" spans="1:13">
      <c r="A4" s="728" t="s">
        <v>3078</v>
      </c>
      <c r="B4" s="729"/>
      <c r="C4" s="730"/>
      <c r="D4" s="730"/>
      <c r="E4" s="731"/>
      <c r="F4" s="732"/>
      <c r="G4" s="731"/>
      <c r="H4" s="732"/>
      <c r="I4" s="731"/>
      <c r="J4" s="732"/>
      <c r="K4" s="733"/>
    </row>
    <row r="5" spans="1:13">
      <c r="A5" s="734"/>
      <c r="B5" s="735"/>
      <c r="C5" s="736"/>
      <c r="D5" s="736"/>
      <c r="E5" s="737" t="s">
        <v>3079</v>
      </c>
      <c r="F5" s="738"/>
      <c r="G5" s="737" t="s">
        <v>3080</v>
      </c>
      <c r="H5" s="738"/>
      <c r="I5" s="737" t="s">
        <v>3081</v>
      </c>
      <c r="J5" s="738"/>
      <c r="K5" s="739"/>
    </row>
    <row r="6" spans="1:13">
      <c r="A6" s="740" t="s">
        <v>3082</v>
      </c>
      <c r="B6" s="741"/>
      <c r="C6" s="742" t="s">
        <v>3083</v>
      </c>
      <c r="D6" s="742"/>
      <c r="E6" s="743" t="s">
        <v>3084</v>
      </c>
      <c r="F6" s="744"/>
      <c r="G6" s="743" t="s">
        <v>3085</v>
      </c>
      <c r="H6" s="744"/>
      <c r="I6" s="743" t="s">
        <v>3086</v>
      </c>
      <c r="J6" s="744"/>
      <c r="K6" s="745" t="s">
        <v>3087</v>
      </c>
    </row>
    <row r="7" spans="1:13">
      <c r="A7" s="746"/>
      <c r="B7" s="747"/>
      <c r="C7" s="748"/>
      <c r="D7" s="748"/>
      <c r="E7" s="749" t="s">
        <v>3088</v>
      </c>
      <c r="F7" s="750"/>
      <c r="G7" s="749" t="s">
        <v>3088</v>
      </c>
      <c r="H7" s="750"/>
      <c r="I7" s="749" t="s">
        <v>3088</v>
      </c>
      <c r="J7" s="750"/>
      <c r="K7" s="751"/>
    </row>
    <row r="8" spans="1:13">
      <c r="A8" s="752"/>
      <c r="B8" s="753" t="s">
        <v>3089</v>
      </c>
      <c r="C8" s="754" t="s">
        <v>3090</v>
      </c>
      <c r="K8" s="755"/>
    </row>
    <row r="9" spans="1:13">
      <c r="A9" s="756"/>
      <c r="B9" s="757"/>
      <c r="C9" s="758"/>
      <c r="K9" s="755"/>
    </row>
    <row r="10" spans="1:13" ht="23.25">
      <c r="A10" s="759" t="s">
        <v>3091</v>
      </c>
      <c r="B10" s="760" t="s">
        <v>1416</v>
      </c>
      <c r="C10" s="761" t="s">
        <v>3092</v>
      </c>
      <c r="D10" s="762"/>
      <c r="E10" s="763">
        <f>81533+276500+14850+14800-21330</f>
        <v>366353</v>
      </c>
      <c r="F10" s="764"/>
      <c r="G10" s="763">
        <f>24280.24+(778.24+127150.51)+96015.84+95971.76+I10</f>
        <v>351914.56999999995</v>
      </c>
      <c r="H10" s="764"/>
      <c r="I10" s="763">
        <v>7717.98</v>
      </c>
      <c r="J10" s="764"/>
      <c r="K10" s="765" t="s">
        <v>3093</v>
      </c>
    </row>
    <row r="11" spans="1:13">
      <c r="A11" s="766"/>
      <c r="B11" s="760"/>
      <c r="C11" s="761"/>
      <c r="D11" s="762"/>
      <c r="E11" s="763"/>
      <c r="F11" s="764"/>
      <c r="G11" s="763"/>
      <c r="H11" s="764"/>
      <c r="I11" s="763"/>
      <c r="J11" s="764"/>
      <c r="K11" s="765"/>
    </row>
    <row r="12" spans="1:13" ht="11.25" customHeight="1">
      <c r="A12" s="759" t="s">
        <v>3094</v>
      </c>
      <c r="B12" s="760" t="s">
        <v>3095</v>
      </c>
      <c r="C12" s="761" t="s">
        <v>3096</v>
      </c>
      <c r="D12" s="767"/>
      <c r="E12" s="763">
        <v>3019200.87</v>
      </c>
      <c r="F12" s="764"/>
      <c r="G12" s="763">
        <f>1464460.61+I12</f>
        <v>3019200.87</v>
      </c>
      <c r="H12" s="764"/>
      <c r="I12" s="763">
        <v>1554740.26</v>
      </c>
      <c r="J12" s="764"/>
      <c r="K12" s="765" t="s">
        <v>3093</v>
      </c>
    </row>
    <row r="13" spans="1:13">
      <c r="A13" s="766"/>
      <c r="B13" s="760"/>
      <c r="C13" s="761"/>
      <c r="D13" s="762"/>
      <c r="E13" s="768"/>
      <c r="F13" s="769"/>
      <c r="G13" s="768"/>
      <c r="H13" s="769"/>
      <c r="I13" s="768"/>
      <c r="J13" s="769"/>
      <c r="K13" s="770"/>
    </row>
    <row r="14" spans="1:13" ht="23.25">
      <c r="A14" s="759" t="s">
        <v>3097</v>
      </c>
      <c r="B14" s="760" t="s">
        <v>3095</v>
      </c>
      <c r="C14" s="761" t="s">
        <v>3098</v>
      </c>
      <c r="D14" s="767"/>
      <c r="E14" s="763">
        <v>19474690.120000001</v>
      </c>
      <c r="F14" s="764"/>
      <c r="G14" s="763">
        <f>2477856.19+8894931.53+I14</f>
        <v>18199219.349999998</v>
      </c>
      <c r="H14" s="764"/>
      <c r="I14" s="763">
        <v>6826431.6299999999</v>
      </c>
      <c r="J14" s="764"/>
      <c r="K14" s="765" t="s">
        <v>3099</v>
      </c>
      <c r="M14" s="724"/>
    </row>
    <row r="15" spans="1:13">
      <c r="A15" s="766"/>
      <c r="B15" s="760"/>
      <c r="C15" s="761"/>
      <c r="D15" s="762"/>
      <c r="E15" s="768"/>
      <c r="F15" s="769"/>
      <c r="G15" s="768"/>
      <c r="H15" s="769"/>
      <c r="I15" s="768"/>
      <c r="J15" s="769"/>
      <c r="K15" s="770"/>
    </row>
    <row r="16" spans="1:13">
      <c r="A16" s="766" t="s">
        <v>3100</v>
      </c>
      <c r="B16" s="760"/>
      <c r="C16" s="761" t="s">
        <v>3101</v>
      </c>
      <c r="D16" s="762"/>
      <c r="E16" s="768">
        <f>261325+537387.81</f>
        <v>798712.81</v>
      </c>
      <c r="F16" s="769"/>
      <c r="G16" s="768">
        <f>104530+537384.25</f>
        <v>641914.25</v>
      </c>
      <c r="H16" s="769"/>
      <c r="I16" s="768">
        <f>G16</f>
        <v>641914.25</v>
      </c>
      <c r="J16" s="769"/>
      <c r="K16" s="765" t="s">
        <v>3099</v>
      </c>
    </row>
    <row r="17" spans="1:17">
      <c r="A17" s="766" t="s">
        <v>3102</v>
      </c>
      <c r="B17" s="760"/>
      <c r="C17" s="761"/>
      <c r="D17" s="762"/>
      <c r="E17" s="768"/>
      <c r="F17" s="769"/>
      <c r="G17" s="768"/>
      <c r="H17" s="769"/>
      <c r="I17" s="768"/>
      <c r="J17" s="769"/>
      <c r="K17" s="770"/>
    </row>
    <row r="18" spans="1:17" ht="13.5" customHeight="1">
      <c r="A18" s="766"/>
      <c r="B18" s="760"/>
      <c r="C18" s="761"/>
      <c r="D18" s="762"/>
      <c r="E18" s="768"/>
      <c r="F18" s="769"/>
      <c r="G18" s="768"/>
      <c r="H18" s="769"/>
      <c r="I18" s="768"/>
      <c r="J18" s="769"/>
      <c r="K18" s="770"/>
    </row>
    <row r="19" spans="1:17" ht="23.25">
      <c r="A19" s="759" t="s">
        <v>3103</v>
      </c>
      <c r="B19" s="760" t="s">
        <v>3095</v>
      </c>
      <c r="C19" s="761" t="s">
        <v>3104</v>
      </c>
      <c r="D19" s="762"/>
      <c r="E19" s="763">
        <f>2784261.65+247975.65</f>
        <v>3032237.3</v>
      </c>
      <c r="F19" s="764"/>
      <c r="G19" s="763">
        <f>1197240.56+I19</f>
        <v>3032237.3</v>
      </c>
      <c r="H19" s="764"/>
      <c r="I19" s="763">
        <v>1834996.74</v>
      </c>
      <c r="J19" s="769"/>
      <c r="K19" s="765" t="s">
        <v>3093</v>
      </c>
    </row>
    <row r="20" spans="1:17">
      <c r="A20" s="766"/>
      <c r="B20" s="760"/>
      <c r="C20" s="761"/>
      <c r="D20" s="762"/>
      <c r="E20" s="768"/>
      <c r="F20" s="769"/>
      <c r="G20" s="768"/>
      <c r="H20" s="769"/>
      <c r="I20" s="768"/>
      <c r="J20" s="769"/>
      <c r="K20" s="770"/>
    </row>
    <row r="21" spans="1:17" ht="23.25">
      <c r="A21" s="759" t="s">
        <v>3105</v>
      </c>
      <c r="B21" s="760" t="s">
        <v>3095</v>
      </c>
      <c r="C21" s="761" t="s">
        <v>3106</v>
      </c>
      <c r="D21" s="762"/>
      <c r="E21" s="763">
        <f>1157200+114052.01</f>
        <v>1271252.01</v>
      </c>
      <c r="F21" s="764"/>
      <c r="G21" s="763">
        <f>801399.15+I21</f>
        <v>1271252.01</v>
      </c>
      <c r="H21" s="764"/>
      <c r="I21" s="763">
        <v>469852.86</v>
      </c>
      <c r="J21" s="769"/>
      <c r="K21" s="765" t="s">
        <v>3093</v>
      </c>
    </row>
    <row r="22" spans="1:17" ht="15" customHeight="1">
      <c r="A22" s="766"/>
      <c r="B22" s="760"/>
      <c r="C22" s="761"/>
      <c r="D22" s="762"/>
      <c r="E22" s="768"/>
      <c r="F22" s="769"/>
      <c r="G22" s="768"/>
      <c r="H22" s="769"/>
      <c r="I22" s="768"/>
      <c r="J22" s="769"/>
      <c r="K22" s="770"/>
    </row>
    <row r="23" spans="1:17" ht="24">
      <c r="A23" s="771" t="s">
        <v>3107</v>
      </c>
      <c r="B23" s="760" t="s">
        <v>3095</v>
      </c>
      <c r="C23" s="761" t="s">
        <v>3108</v>
      </c>
      <c r="D23" s="767"/>
      <c r="E23" s="763">
        <v>2722020.71</v>
      </c>
      <c r="F23" s="764"/>
      <c r="G23" s="763">
        <f>549009.43+610279.47+I23</f>
        <v>2701149.67</v>
      </c>
      <c r="H23" s="764"/>
      <c r="I23" s="763">
        <v>1541860.77</v>
      </c>
      <c r="J23" s="764"/>
      <c r="K23" s="765" t="s">
        <v>3093</v>
      </c>
    </row>
    <row r="24" spans="1:17">
      <c r="A24" s="766"/>
      <c r="B24" s="760"/>
      <c r="C24" s="761"/>
      <c r="D24" s="762"/>
      <c r="E24" s="768"/>
      <c r="F24" s="769"/>
      <c r="G24" s="768"/>
      <c r="H24" s="769"/>
      <c r="I24" s="768"/>
      <c r="J24" s="769"/>
      <c r="K24" s="770"/>
      <c r="O24" s="724"/>
      <c r="P24" s="724"/>
      <c r="Q24" s="724"/>
    </row>
    <row r="25" spans="1:17" ht="23.25">
      <c r="A25" s="771" t="s">
        <v>3109</v>
      </c>
      <c r="B25" s="760" t="s">
        <v>3095</v>
      </c>
      <c r="C25" s="761" t="s">
        <v>3110</v>
      </c>
      <c r="D25" s="762"/>
      <c r="E25" s="763">
        <f>3026400+91995.83</f>
        <v>3118395.83</v>
      </c>
      <c r="F25" s="764"/>
      <c r="G25" s="763">
        <f>1476932.3+I25</f>
        <v>3118395.83</v>
      </c>
      <c r="H25" s="764"/>
      <c r="I25" s="763">
        <v>1641463.53</v>
      </c>
      <c r="J25" s="769"/>
      <c r="K25" s="765" t="s">
        <v>3093</v>
      </c>
    </row>
    <row r="26" spans="1:17">
      <c r="A26" s="766"/>
      <c r="B26" s="760"/>
      <c r="C26" s="761"/>
      <c r="D26" s="762"/>
      <c r="E26" s="768"/>
      <c r="F26" s="769"/>
      <c r="G26" s="768"/>
      <c r="H26" s="769"/>
      <c r="I26" s="768"/>
      <c r="J26" s="769"/>
      <c r="K26" s="770"/>
      <c r="O26" s="724"/>
      <c r="P26" s="724"/>
      <c r="Q26" s="724"/>
    </row>
    <row r="27" spans="1:17" ht="23.25">
      <c r="A27" s="771" t="s">
        <v>3111</v>
      </c>
      <c r="B27" s="760" t="s">
        <v>3095</v>
      </c>
      <c r="C27" s="761" t="s">
        <v>3112</v>
      </c>
      <c r="D27" s="762"/>
      <c r="E27" s="768">
        <v>2372229.25</v>
      </c>
      <c r="F27" s="769"/>
      <c r="G27" s="768">
        <f>1150647.62+I27</f>
        <v>2372229.25</v>
      </c>
      <c r="H27" s="769"/>
      <c r="I27" s="768">
        <v>1221581.6299999999</v>
      </c>
      <c r="J27" s="769"/>
      <c r="K27" s="770" t="s">
        <v>3093</v>
      </c>
    </row>
    <row r="28" spans="1:17">
      <c r="A28" s="766"/>
      <c r="B28" s="760"/>
      <c r="C28" s="761"/>
      <c r="D28" s="762"/>
      <c r="E28" s="763"/>
      <c r="F28" s="764"/>
      <c r="G28" s="763"/>
      <c r="H28" s="764"/>
      <c r="I28" s="763"/>
      <c r="J28" s="764"/>
      <c r="K28" s="765"/>
      <c r="O28" s="724"/>
      <c r="P28" s="724"/>
      <c r="Q28" s="724"/>
    </row>
    <row r="29" spans="1:17" ht="23.25">
      <c r="A29" s="771" t="s">
        <v>3113</v>
      </c>
      <c r="B29" s="760" t="s">
        <v>3095</v>
      </c>
      <c r="C29" s="761" t="s">
        <v>3114</v>
      </c>
      <c r="D29" s="762"/>
      <c r="E29" s="763">
        <f>2404782.53+219224.18</f>
        <v>2624006.71</v>
      </c>
      <c r="F29" s="764"/>
      <c r="G29" s="763">
        <f>1440689.13+I29</f>
        <v>2624006.71</v>
      </c>
      <c r="H29" s="764"/>
      <c r="I29" s="763">
        <v>1183317.58</v>
      </c>
      <c r="J29" s="764"/>
      <c r="K29" s="765" t="s">
        <v>3093</v>
      </c>
    </row>
    <row r="30" spans="1:17">
      <c r="A30" s="771"/>
      <c r="B30" s="760"/>
      <c r="C30" s="761"/>
      <c r="D30" s="762"/>
      <c r="E30" s="763"/>
      <c r="F30" s="764"/>
      <c r="G30" s="763"/>
      <c r="H30" s="764"/>
      <c r="I30" s="763"/>
      <c r="J30" s="764"/>
      <c r="K30" s="765"/>
    </row>
    <row r="31" spans="1:17" ht="23.25">
      <c r="A31" s="771" t="s">
        <v>3115</v>
      </c>
      <c r="B31" s="760" t="s">
        <v>3095</v>
      </c>
      <c r="C31" s="761" t="s">
        <v>3116</v>
      </c>
      <c r="D31" s="762"/>
      <c r="E31" s="763">
        <v>5570166.9000000004</v>
      </c>
      <c r="F31" s="764"/>
      <c r="G31" s="763">
        <f>I31</f>
        <v>414809.41</v>
      </c>
      <c r="H31" s="764"/>
      <c r="I31" s="772">
        <v>414809.41</v>
      </c>
      <c r="J31" s="764"/>
      <c r="K31" s="765" t="s">
        <v>3099</v>
      </c>
    </row>
    <row r="32" spans="1:17">
      <c r="A32" s="773"/>
      <c r="B32" s="760"/>
      <c r="C32" s="774"/>
      <c r="D32" s="762"/>
      <c r="E32" s="768"/>
      <c r="F32" s="769"/>
      <c r="G32" s="769" t="s">
        <v>3117</v>
      </c>
      <c r="H32" s="769"/>
      <c r="I32" s="768">
        <f>SUM(I10:I31)</f>
        <v>17338686.639999997</v>
      </c>
      <c r="J32" s="769"/>
      <c r="K32" s="770"/>
    </row>
    <row r="33" spans="1:11">
      <c r="A33" s="775" t="str">
        <f>A4</f>
        <v>INVERISONES EN EJECUCIÓN O TERMINADAS  EN EL AÑO 2024</v>
      </c>
      <c r="B33" s="776"/>
      <c r="C33" s="777"/>
      <c r="D33" s="777"/>
      <c r="E33" s="778"/>
      <c r="F33" s="779"/>
      <c r="G33" s="778"/>
      <c r="H33" s="779"/>
      <c r="I33" s="778"/>
      <c r="J33" s="779"/>
      <c r="K33" s="780"/>
    </row>
    <row r="34" spans="1:11">
      <c r="A34" s="781"/>
      <c r="B34" s="782"/>
      <c r="C34" s="783"/>
      <c r="D34" s="783"/>
      <c r="E34" s="784" t="s">
        <v>3079</v>
      </c>
      <c r="F34" s="785"/>
      <c r="G34" s="784" t="s">
        <v>3080</v>
      </c>
      <c r="H34" s="785"/>
      <c r="I34" s="784" t="s">
        <v>3081</v>
      </c>
      <c r="J34" s="785"/>
      <c r="K34" s="770"/>
    </row>
    <row r="35" spans="1:11">
      <c r="A35" s="786" t="s">
        <v>3082</v>
      </c>
      <c r="B35" s="787"/>
      <c r="C35" s="788" t="s">
        <v>3118</v>
      </c>
      <c r="D35" s="788"/>
      <c r="E35" s="789" t="s">
        <v>3084</v>
      </c>
      <c r="F35" s="790"/>
      <c r="G35" s="789" t="s">
        <v>3119</v>
      </c>
      <c r="H35" s="790"/>
      <c r="I35" s="789" t="s">
        <v>3086</v>
      </c>
      <c r="J35" s="790"/>
      <c r="K35" s="791" t="s">
        <v>3087</v>
      </c>
    </row>
    <row r="36" spans="1:11">
      <c r="A36" s="792"/>
      <c r="B36" s="782"/>
      <c r="C36" s="762"/>
      <c r="D36" s="762"/>
      <c r="E36" s="784" t="s">
        <v>3088</v>
      </c>
      <c r="F36" s="785"/>
      <c r="G36" s="784" t="s">
        <v>3088</v>
      </c>
      <c r="H36" s="785"/>
      <c r="I36" s="793" t="s">
        <v>3088</v>
      </c>
      <c r="J36" s="785"/>
      <c r="K36" s="770"/>
    </row>
    <row r="37" spans="1:11">
      <c r="A37" s="781"/>
      <c r="B37" s="782"/>
      <c r="C37" s="762"/>
      <c r="D37" s="762"/>
      <c r="E37" s="768"/>
      <c r="F37" s="769"/>
      <c r="G37" s="768" t="s">
        <v>3120</v>
      </c>
      <c r="H37" s="769"/>
      <c r="I37" s="768">
        <f>I32</f>
        <v>17338686.639999997</v>
      </c>
      <c r="J37" s="769"/>
      <c r="K37" s="770"/>
    </row>
    <row r="38" spans="1:11">
      <c r="A38" s="781"/>
      <c r="B38" s="782"/>
      <c r="C38" s="762"/>
      <c r="D38" s="762"/>
      <c r="E38" s="768"/>
      <c r="F38" s="769"/>
      <c r="G38" s="768"/>
      <c r="H38" s="769"/>
      <c r="I38" s="768"/>
      <c r="J38" s="769"/>
      <c r="K38" s="770"/>
    </row>
    <row r="39" spans="1:11" ht="23.25">
      <c r="A39" s="771" t="s">
        <v>3121</v>
      </c>
      <c r="B39" s="760" t="s">
        <v>1416</v>
      </c>
      <c r="C39" s="767" t="s">
        <v>3122</v>
      </c>
      <c r="D39" s="767"/>
      <c r="E39" s="763">
        <v>372030.1</v>
      </c>
      <c r="F39" s="764"/>
      <c r="G39" s="763">
        <f>I39</f>
        <v>292953.32</v>
      </c>
      <c r="H39" s="764"/>
      <c r="I39" s="763">
        <v>292953.32</v>
      </c>
      <c r="J39" s="764"/>
      <c r="K39" s="765" t="s">
        <v>3099</v>
      </c>
    </row>
    <row r="40" spans="1:11">
      <c r="A40" s="766"/>
      <c r="B40" s="760"/>
      <c r="C40" s="761"/>
      <c r="D40" s="762"/>
      <c r="E40" s="768"/>
      <c r="F40" s="769"/>
      <c r="G40" s="768"/>
      <c r="H40" s="769"/>
      <c r="I40" s="768"/>
      <c r="J40" s="769"/>
      <c r="K40" s="770"/>
    </row>
    <row r="41" spans="1:11" ht="23.25">
      <c r="A41" s="771" t="s">
        <v>3123</v>
      </c>
      <c r="B41" s="760" t="s">
        <v>1416</v>
      </c>
      <c r="C41" s="761" t="s">
        <v>3124</v>
      </c>
      <c r="D41" s="767"/>
      <c r="E41" s="768">
        <v>216455.56</v>
      </c>
      <c r="F41" s="764"/>
      <c r="G41" s="768">
        <f>133666.05+33681.46+43530.99+I41</f>
        <v>216455.55999999997</v>
      </c>
      <c r="H41" s="764"/>
      <c r="I41" s="768">
        <v>5577.06</v>
      </c>
      <c r="J41" s="764"/>
      <c r="K41" s="770" t="s">
        <v>3125</v>
      </c>
    </row>
    <row r="42" spans="1:11">
      <c r="A42" s="766"/>
      <c r="B42" s="760"/>
      <c r="C42" s="761"/>
      <c r="D42" s="762"/>
      <c r="E42" s="768"/>
      <c r="F42" s="769"/>
      <c r="G42" s="768"/>
      <c r="H42" s="769"/>
      <c r="I42" s="768"/>
      <c r="J42" s="769"/>
      <c r="K42" s="770"/>
    </row>
    <row r="43" spans="1:11" ht="23.25">
      <c r="A43" s="771" t="s">
        <v>3126</v>
      </c>
      <c r="B43" s="760" t="s">
        <v>1416</v>
      </c>
      <c r="C43" s="761" t="s">
        <v>3127</v>
      </c>
      <c r="D43" s="767"/>
      <c r="E43" s="768">
        <v>5035588.76</v>
      </c>
      <c r="F43" s="769"/>
      <c r="G43" s="768">
        <v>3086722.61</v>
      </c>
      <c r="H43" s="764"/>
      <c r="I43" s="768">
        <v>577653.01</v>
      </c>
      <c r="J43" s="764"/>
      <c r="K43" s="770" t="s">
        <v>3099</v>
      </c>
    </row>
    <row r="44" spans="1:11" ht="18.75" customHeight="1">
      <c r="A44" s="766"/>
      <c r="B44" s="760"/>
      <c r="C44" s="761"/>
      <c r="D44" s="762"/>
      <c r="E44" s="768"/>
      <c r="F44" s="769"/>
      <c r="G44" s="768"/>
      <c r="H44" s="769"/>
      <c r="I44" s="768"/>
      <c r="J44" s="769"/>
      <c r="K44" s="770"/>
    </row>
    <row r="45" spans="1:11">
      <c r="A45" s="766" t="s">
        <v>3128</v>
      </c>
      <c r="B45" s="760" t="s">
        <v>1416</v>
      </c>
      <c r="C45" s="761" t="s">
        <v>3129</v>
      </c>
      <c r="D45" s="762"/>
      <c r="E45" s="768">
        <v>313628.68</v>
      </c>
      <c r="F45" s="723"/>
      <c r="G45" s="768">
        <v>184776.17</v>
      </c>
      <c r="H45" s="769"/>
      <c r="I45" s="768">
        <v>49202.54</v>
      </c>
      <c r="J45" s="769"/>
      <c r="K45" s="770" t="s">
        <v>3099</v>
      </c>
    </row>
    <row r="46" spans="1:11">
      <c r="A46" s="766"/>
      <c r="B46" s="760"/>
      <c r="C46" s="761"/>
      <c r="D46" s="762"/>
      <c r="E46" s="768"/>
      <c r="F46" s="769"/>
      <c r="G46" s="768"/>
      <c r="H46" s="769"/>
      <c r="I46" s="768"/>
      <c r="J46" s="769"/>
      <c r="K46" s="770"/>
    </row>
    <row r="47" spans="1:11">
      <c r="A47" s="773" t="s">
        <v>3130</v>
      </c>
      <c r="B47" s="760" t="s">
        <v>3095</v>
      </c>
      <c r="C47" s="761" t="s">
        <v>3131</v>
      </c>
      <c r="D47" s="767"/>
      <c r="E47" s="768">
        <v>14385.31</v>
      </c>
      <c r="F47" s="768"/>
      <c r="G47" s="768">
        <v>14385.31</v>
      </c>
      <c r="H47" s="768"/>
      <c r="I47" s="768">
        <v>14385.31</v>
      </c>
      <c r="J47" s="764"/>
      <c r="K47" s="770" t="s">
        <v>3093</v>
      </c>
    </row>
    <row r="48" spans="1:11">
      <c r="A48" s="766"/>
      <c r="B48" s="760"/>
      <c r="C48" s="761"/>
      <c r="D48" s="762"/>
      <c r="E48" s="768"/>
      <c r="F48" s="769"/>
      <c r="G48" s="768"/>
      <c r="H48" s="769"/>
      <c r="I48" s="768"/>
      <c r="J48" s="769"/>
      <c r="K48" s="770"/>
    </row>
    <row r="49" spans="1:17">
      <c r="A49" s="773" t="s">
        <v>3132</v>
      </c>
      <c r="B49" s="760" t="s">
        <v>3095</v>
      </c>
      <c r="C49" s="761" t="s">
        <v>3133</v>
      </c>
      <c r="D49" s="767"/>
      <c r="E49" s="768">
        <v>3181258.48</v>
      </c>
      <c r="F49" s="764"/>
      <c r="G49" s="768">
        <v>1716503.8</v>
      </c>
      <c r="H49" s="764"/>
      <c r="I49" s="768">
        <v>653103.25</v>
      </c>
      <c r="J49" s="764"/>
      <c r="K49" s="770" t="s">
        <v>3099</v>
      </c>
      <c r="M49" s="724"/>
      <c r="O49" s="724"/>
      <c r="P49" s="724"/>
      <c r="Q49" s="724"/>
    </row>
    <row r="50" spans="1:17">
      <c r="A50" s="781"/>
      <c r="B50" s="782"/>
      <c r="C50" s="762"/>
      <c r="D50" s="762"/>
      <c r="E50" s="768"/>
      <c r="F50" s="769"/>
      <c r="G50" s="768"/>
      <c r="H50" s="769"/>
      <c r="I50" s="768"/>
      <c r="J50" s="769"/>
      <c r="K50" s="770"/>
      <c r="M50" s="724"/>
      <c r="O50" s="724"/>
      <c r="P50" s="724"/>
      <c r="Q50" s="724"/>
    </row>
    <row r="51" spans="1:17">
      <c r="A51" s="773" t="s">
        <v>3134</v>
      </c>
      <c r="B51" s="760" t="s">
        <v>3095</v>
      </c>
      <c r="C51" s="761" t="s">
        <v>3135</v>
      </c>
      <c r="D51" s="767"/>
      <c r="E51" s="768">
        <v>408119.06</v>
      </c>
      <c r="F51" s="762"/>
      <c r="G51" s="768">
        <v>215947.67</v>
      </c>
      <c r="H51" s="764"/>
      <c r="I51" s="768">
        <v>175239.91</v>
      </c>
      <c r="J51" s="764"/>
      <c r="K51" s="770" t="s">
        <v>3099</v>
      </c>
      <c r="M51" s="724"/>
      <c r="O51" s="724"/>
      <c r="P51" s="724"/>
      <c r="Q51" s="724"/>
    </row>
    <row r="52" spans="1:17">
      <c r="A52" s="781"/>
      <c r="B52" s="782"/>
      <c r="C52" s="762"/>
      <c r="D52" s="762"/>
      <c r="E52" s="768"/>
      <c r="F52" s="769"/>
      <c r="G52" s="768"/>
      <c r="H52" s="769"/>
      <c r="I52" s="768"/>
      <c r="J52" s="769"/>
      <c r="K52" s="770"/>
      <c r="O52" s="724"/>
      <c r="P52" s="724"/>
      <c r="Q52" s="724"/>
    </row>
    <row r="53" spans="1:17">
      <c r="A53" s="773" t="s">
        <v>3136</v>
      </c>
      <c r="B53" s="760" t="s">
        <v>3095</v>
      </c>
      <c r="C53" s="761" t="s">
        <v>3137</v>
      </c>
      <c r="D53" s="767"/>
      <c r="E53" s="768">
        <v>66948.86</v>
      </c>
      <c r="F53" s="762"/>
      <c r="G53" s="768">
        <v>31963.69</v>
      </c>
      <c r="H53" s="768"/>
      <c r="I53" s="768">
        <v>31963.69</v>
      </c>
      <c r="J53" s="764"/>
      <c r="K53" s="770" t="s">
        <v>3099</v>
      </c>
      <c r="O53" s="724"/>
      <c r="P53" s="724"/>
      <c r="Q53" s="724"/>
    </row>
    <row r="54" spans="1:17">
      <c r="A54" s="781"/>
      <c r="B54" s="782"/>
      <c r="C54" s="762"/>
      <c r="D54" s="762"/>
      <c r="E54" s="768"/>
      <c r="F54" s="769"/>
      <c r="G54" s="768"/>
      <c r="H54" s="769"/>
      <c r="I54" s="768"/>
      <c r="J54" s="769"/>
      <c r="K54" s="770"/>
      <c r="O54" s="724"/>
      <c r="P54" s="724"/>
      <c r="Q54" s="724"/>
    </row>
    <row r="55" spans="1:17">
      <c r="A55" s="781" t="s">
        <v>3138</v>
      </c>
      <c r="B55" s="782" t="s">
        <v>3095</v>
      </c>
      <c r="C55" s="761" t="s">
        <v>3139</v>
      </c>
      <c r="D55" s="762"/>
      <c r="E55" s="768">
        <v>29740.1</v>
      </c>
      <c r="F55" s="762"/>
      <c r="G55" s="768">
        <v>29740.1</v>
      </c>
      <c r="H55" s="769"/>
      <c r="I55" s="768">
        <v>22320.05</v>
      </c>
      <c r="J55" s="769"/>
      <c r="K55" s="770" t="s">
        <v>3140</v>
      </c>
      <c r="O55" s="724"/>
      <c r="P55" s="724"/>
      <c r="Q55" s="724"/>
    </row>
    <row r="56" spans="1:17">
      <c r="A56" s="781"/>
      <c r="B56" s="782"/>
      <c r="C56" s="762"/>
      <c r="D56" s="762"/>
      <c r="E56" s="768"/>
      <c r="F56" s="769"/>
      <c r="G56" s="768"/>
      <c r="H56" s="769"/>
      <c r="I56" s="768"/>
      <c r="J56" s="769"/>
      <c r="K56" s="770"/>
      <c r="O56" s="724"/>
      <c r="P56" s="724"/>
      <c r="Q56" s="724"/>
    </row>
    <row r="57" spans="1:17">
      <c r="A57" s="773" t="s">
        <v>3141</v>
      </c>
      <c r="B57" s="760" t="s">
        <v>1416</v>
      </c>
      <c r="C57" s="763" t="s">
        <v>3142</v>
      </c>
      <c r="D57" s="762"/>
      <c r="E57" s="768">
        <v>129954.36</v>
      </c>
      <c r="F57" s="762"/>
      <c r="G57" s="768">
        <v>129954.36</v>
      </c>
      <c r="H57" s="769"/>
      <c r="I57" s="768">
        <v>129954.36</v>
      </c>
      <c r="J57" s="769"/>
      <c r="K57" s="770" t="s">
        <v>3093</v>
      </c>
      <c r="O57" s="724"/>
      <c r="P57" s="724"/>
      <c r="Q57" s="724"/>
    </row>
    <row r="58" spans="1:17">
      <c r="A58" s="773"/>
      <c r="B58" s="760"/>
      <c r="C58" s="763"/>
      <c r="D58" s="762"/>
      <c r="E58" s="768"/>
      <c r="F58" s="769"/>
      <c r="G58" s="768"/>
      <c r="H58" s="769"/>
      <c r="I58" s="768"/>
      <c r="J58" s="769"/>
      <c r="K58" s="770"/>
      <c r="O58" s="724"/>
      <c r="P58" s="724"/>
      <c r="Q58" s="724"/>
    </row>
    <row r="59" spans="1:17">
      <c r="A59" s="781" t="s">
        <v>3143</v>
      </c>
      <c r="B59" s="782" t="s">
        <v>3144</v>
      </c>
      <c r="C59" s="762" t="s">
        <v>3145</v>
      </c>
      <c r="D59" s="762"/>
      <c r="E59" s="768">
        <v>1162110</v>
      </c>
      <c r="F59" s="762"/>
      <c r="G59" s="768">
        <v>315060</v>
      </c>
      <c r="H59" s="769"/>
      <c r="I59" s="768">
        <v>230060</v>
      </c>
      <c r="J59" s="769"/>
      <c r="K59" s="770" t="s">
        <v>3099</v>
      </c>
      <c r="O59" s="724"/>
      <c r="P59" s="724"/>
      <c r="Q59" s="724"/>
    </row>
    <row r="60" spans="1:17">
      <c r="A60" s="773"/>
      <c r="B60" s="760"/>
      <c r="C60" s="761"/>
      <c r="D60" s="767"/>
      <c r="E60" s="768"/>
      <c r="F60" s="769"/>
      <c r="G60" s="768"/>
      <c r="H60" s="764"/>
      <c r="I60" s="768"/>
      <c r="J60" s="764"/>
      <c r="K60" s="770"/>
      <c r="O60" s="724"/>
      <c r="P60" s="724"/>
      <c r="Q60" s="724"/>
    </row>
    <row r="61" spans="1:17">
      <c r="A61" s="781" t="s">
        <v>3146</v>
      </c>
      <c r="B61" s="782" t="s">
        <v>3144</v>
      </c>
      <c r="C61" s="762" t="s">
        <v>3147</v>
      </c>
      <c r="D61" s="762"/>
      <c r="E61" s="768">
        <v>579817.75</v>
      </c>
      <c r="F61" s="769"/>
      <c r="G61" s="768">
        <v>557009.43000000005</v>
      </c>
      <c r="H61" s="769"/>
      <c r="I61" s="768">
        <v>123391.15</v>
      </c>
      <c r="J61" s="769"/>
      <c r="K61" s="770" t="s">
        <v>3099</v>
      </c>
      <c r="O61" s="724"/>
      <c r="P61" s="724"/>
      <c r="Q61" s="724"/>
    </row>
    <row r="62" spans="1:17">
      <c r="A62" s="781"/>
      <c r="B62" s="782"/>
      <c r="C62" s="762"/>
      <c r="D62" s="762"/>
      <c r="E62" s="768"/>
      <c r="F62" s="769"/>
      <c r="G62" s="768"/>
      <c r="H62" s="769"/>
      <c r="I62" s="768"/>
      <c r="J62" s="769"/>
      <c r="K62" s="770"/>
      <c r="O62" s="724"/>
      <c r="P62" s="724"/>
      <c r="Q62" s="724"/>
    </row>
    <row r="63" spans="1:17" ht="24">
      <c r="A63" s="773" t="s">
        <v>3148</v>
      </c>
      <c r="B63" s="782"/>
      <c r="C63" s="761" t="s">
        <v>3149</v>
      </c>
      <c r="D63" s="762"/>
      <c r="E63" s="768">
        <v>5820142.8600000003</v>
      </c>
      <c r="F63" s="769"/>
      <c r="G63" s="768">
        <v>4576510.2300000004</v>
      </c>
      <c r="H63" s="769"/>
      <c r="I63" s="768">
        <v>1786981.48</v>
      </c>
      <c r="J63" s="769"/>
      <c r="K63" s="770" t="s">
        <v>3099</v>
      </c>
      <c r="O63" s="724"/>
      <c r="P63" s="724"/>
      <c r="Q63" s="724"/>
    </row>
    <row r="64" spans="1:17">
      <c r="A64" s="773"/>
      <c r="B64" s="760"/>
      <c r="C64" s="761"/>
      <c r="D64" s="767"/>
      <c r="E64" s="768"/>
      <c r="F64" s="769"/>
      <c r="G64" s="768"/>
      <c r="H64" s="764"/>
      <c r="I64" s="768"/>
      <c r="J64" s="764"/>
      <c r="K64" s="770"/>
      <c r="O64" s="724"/>
      <c r="P64" s="724"/>
      <c r="Q64" s="724"/>
    </row>
    <row r="65" spans="1:17">
      <c r="A65" s="773" t="s">
        <v>3150</v>
      </c>
      <c r="B65" s="782" t="s">
        <v>1416</v>
      </c>
      <c r="C65" s="768" t="s">
        <v>3151</v>
      </c>
      <c r="D65" s="762"/>
      <c r="E65" s="768">
        <v>1660752.63</v>
      </c>
      <c r="F65" s="762"/>
      <c r="G65" s="768">
        <v>770590.64</v>
      </c>
      <c r="H65" s="768"/>
      <c r="I65" s="768">
        <v>333473.65999999997</v>
      </c>
      <c r="J65" s="769"/>
      <c r="K65" s="770" t="s">
        <v>3099</v>
      </c>
      <c r="O65" s="724"/>
      <c r="P65" s="724"/>
      <c r="Q65" s="724"/>
    </row>
    <row r="66" spans="1:17">
      <c r="A66" s="773"/>
      <c r="B66" s="760"/>
      <c r="C66" s="774"/>
      <c r="D66" s="762"/>
      <c r="E66" s="768"/>
      <c r="F66" s="769"/>
      <c r="G66" s="768"/>
      <c r="H66" s="769"/>
      <c r="I66" s="768"/>
      <c r="J66" s="769"/>
      <c r="K66" s="794"/>
      <c r="O66" s="724"/>
      <c r="P66" s="724"/>
      <c r="Q66" s="724"/>
    </row>
    <row r="67" spans="1:17">
      <c r="A67" s="773" t="s">
        <v>3152</v>
      </c>
      <c r="B67" s="760" t="s">
        <v>1416</v>
      </c>
      <c r="C67" s="761" t="s">
        <v>3153</v>
      </c>
      <c r="D67" s="767"/>
      <c r="E67" s="768">
        <v>95677.94</v>
      </c>
      <c r="F67" s="769"/>
      <c r="G67" s="768">
        <v>95677.94</v>
      </c>
      <c r="H67" s="764"/>
      <c r="I67" s="768">
        <v>95677.94</v>
      </c>
      <c r="J67" s="764"/>
      <c r="K67" s="770" t="s">
        <v>3093</v>
      </c>
      <c r="O67" s="724"/>
      <c r="P67" s="724"/>
      <c r="Q67" s="724"/>
    </row>
    <row r="68" spans="1:17">
      <c r="A68" s="773"/>
      <c r="B68" s="760"/>
      <c r="C68" s="774"/>
      <c r="D68" s="762"/>
      <c r="E68" s="768"/>
      <c r="F68" s="769"/>
      <c r="G68" s="768"/>
      <c r="H68" s="769"/>
      <c r="I68" s="768"/>
      <c r="J68" s="769"/>
      <c r="K68" s="794"/>
      <c r="O68" s="724"/>
      <c r="P68" s="724"/>
      <c r="Q68" s="724"/>
    </row>
    <row r="69" spans="1:17">
      <c r="A69" s="773" t="s">
        <v>3154</v>
      </c>
      <c r="B69" s="760" t="s">
        <v>1416</v>
      </c>
      <c r="C69" s="761" t="s">
        <v>3155</v>
      </c>
      <c r="D69" s="767"/>
      <c r="E69" s="768">
        <v>2752560.62</v>
      </c>
      <c r="F69" s="762"/>
      <c r="G69" s="768">
        <v>2026632.42</v>
      </c>
      <c r="H69" s="764"/>
      <c r="I69" s="768">
        <v>1985743.04</v>
      </c>
      <c r="J69" s="764"/>
      <c r="K69" s="770" t="s">
        <v>3099</v>
      </c>
      <c r="O69" s="724"/>
      <c r="P69" s="724"/>
      <c r="Q69" s="724"/>
    </row>
    <row r="70" spans="1:17">
      <c r="A70" s="773"/>
      <c r="B70" s="760"/>
      <c r="C70" s="774"/>
      <c r="D70" s="762"/>
      <c r="E70" s="768"/>
      <c r="F70" s="769"/>
      <c r="G70" s="768"/>
      <c r="H70" s="769"/>
      <c r="I70" s="768"/>
      <c r="J70" s="769"/>
      <c r="K70" s="770"/>
      <c r="O70" s="724"/>
      <c r="P70" s="724"/>
      <c r="Q70" s="724"/>
    </row>
    <row r="71" spans="1:17">
      <c r="A71" s="773" t="s">
        <v>3156</v>
      </c>
      <c r="B71" s="760" t="s">
        <v>1416</v>
      </c>
      <c r="C71" s="761" t="s">
        <v>3157</v>
      </c>
      <c r="D71" s="767"/>
      <c r="E71" s="768">
        <v>55452.6</v>
      </c>
      <c r="F71" s="769"/>
      <c r="G71" s="768">
        <v>55452.6</v>
      </c>
      <c r="H71" s="764"/>
      <c r="I71" s="795">
        <v>45704.6</v>
      </c>
      <c r="J71" s="764"/>
      <c r="K71" s="770" t="s">
        <v>3093</v>
      </c>
      <c r="O71" s="724"/>
      <c r="P71" s="724"/>
      <c r="Q71" s="724"/>
    </row>
    <row r="72" spans="1:17">
      <c r="A72" s="773"/>
      <c r="B72" s="760"/>
      <c r="C72" s="761"/>
      <c r="D72" s="767"/>
      <c r="E72" s="768"/>
      <c r="F72" s="764"/>
      <c r="G72" s="768"/>
      <c r="H72" s="764"/>
      <c r="I72" s="768"/>
      <c r="J72" s="764"/>
      <c r="K72" s="770"/>
      <c r="O72" s="724"/>
      <c r="P72" s="724"/>
      <c r="Q72" s="724"/>
    </row>
    <row r="73" spans="1:17">
      <c r="A73" s="773"/>
      <c r="B73" s="782"/>
      <c r="C73" s="768"/>
      <c r="D73" s="762"/>
      <c r="E73" s="796" t="s">
        <v>3158</v>
      </c>
      <c r="F73" s="797"/>
      <c r="G73" s="796"/>
      <c r="H73" s="797"/>
      <c r="I73" s="796">
        <f>SUM(I37:I72)</f>
        <v>23892071.009999998</v>
      </c>
      <c r="J73" s="769"/>
      <c r="K73" s="770"/>
      <c r="O73" s="724"/>
      <c r="P73" s="724"/>
      <c r="Q73" s="724"/>
    </row>
    <row r="74" spans="1:17">
      <c r="A74" s="773"/>
      <c r="B74" s="782"/>
      <c r="C74" s="768"/>
      <c r="D74" s="762"/>
      <c r="E74" s="768"/>
      <c r="F74" s="769"/>
      <c r="G74" s="768"/>
      <c r="H74" s="769"/>
      <c r="I74" s="768"/>
      <c r="J74" s="769"/>
      <c r="K74" s="770"/>
      <c r="O74" s="724"/>
      <c r="P74" s="724"/>
      <c r="Q74" s="724"/>
    </row>
    <row r="75" spans="1:17">
      <c r="A75" s="773"/>
      <c r="B75" s="782"/>
      <c r="C75" s="768"/>
      <c r="D75" s="762"/>
      <c r="E75" s="768"/>
      <c r="F75" s="769"/>
      <c r="G75" s="768"/>
      <c r="H75" s="769"/>
      <c r="I75" s="768"/>
      <c r="J75" s="769"/>
      <c r="K75" s="770"/>
      <c r="O75" s="724"/>
      <c r="P75" s="724"/>
      <c r="Q75" s="724"/>
    </row>
    <row r="76" spans="1:17">
      <c r="A76" s="781"/>
      <c r="B76" s="798" t="s">
        <v>3159</v>
      </c>
      <c r="C76" s="799" t="s">
        <v>3160</v>
      </c>
      <c r="D76" s="799"/>
      <c r="E76" s="768">
        <v>1384080.6</v>
      </c>
      <c r="F76" s="769"/>
      <c r="G76" s="768">
        <f>E76</f>
        <v>1384080.6</v>
      </c>
      <c r="H76" s="764"/>
      <c r="I76" s="795">
        <f>G76</f>
        <v>1384080.6</v>
      </c>
      <c r="J76" s="764"/>
      <c r="K76" s="770" t="s">
        <v>3093</v>
      </c>
      <c r="O76" s="724"/>
      <c r="P76" s="724"/>
      <c r="Q76" s="724"/>
    </row>
    <row r="77" spans="1:17">
      <c r="A77" s="781"/>
      <c r="B77" s="798"/>
      <c r="C77" s="799"/>
      <c r="D77" s="799"/>
      <c r="E77" s="768"/>
      <c r="F77" s="769"/>
      <c r="G77" s="768"/>
      <c r="H77" s="769"/>
      <c r="I77" s="768"/>
      <c r="J77" s="769"/>
      <c r="K77" s="770"/>
      <c r="O77" s="724"/>
      <c r="P77" s="724"/>
      <c r="Q77" s="724"/>
    </row>
    <row r="78" spans="1:17">
      <c r="A78" s="773"/>
      <c r="B78" s="760"/>
      <c r="C78" s="761"/>
      <c r="D78" s="767"/>
      <c r="E78" s="796" t="s">
        <v>3161</v>
      </c>
      <c r="F78" s="797"/>
      <c r="G78" s="796"/>
      <c r="H78" s="797"/>
      <c r="I78" s="796">
        <f>SUM(I76:I77)</f>
        <v>1384080.6</v>
      </c>
      <c r="J78" s="769"/>
      <c r="K78" s="770"/>
      <c r="O78" s="724"/>
      <c r="P78" s="724"/>
      <c r="Q78" s="724"/>
    </row>
    <row r="79" spans="1:17">
      <c r="A79" s="781"/>
      <c r="B79" s="798"/>
      <c r="C79" s="799"/>
      <c r="D79" s="799"/>
      <c r="K79" s="800"/>
      <c r="O79" s="724"/>
      <c r="P79" s="724"/>
      <c r="Q79" s="724"/>
    </row>
    <row r="80" spans="1:17">
      <c r="A80" s="781"/>
      <c r="B80" s="782"/>
      <c r="C80" s="762"/>
      <c r="D80" s="762"/>
      <c r="K80" s="800"/>
      <c r="O80" s="724"/>
      <c r="P80" s="724"/>
      <c r="Q80" s="724"/>
    </row>
    <row r="81" spans="1:17">
      <c r="A81" s="781"/>
      <c r="B81" s="782"/>
      <c r="C81" s="762"/>
      <c r="D81" s="762"/>
      <c r="E81" s="768"/>
      <c r="F81" s="769"/>
      <c r="G81" s="768"/>
      <c r="H81" s="769"/>
      <c r="I81" s="768"/>
      <c r="J81" s="769"/>
      <c r="K81" s="770"/>
      <c r="O81" s="724"/>
      <c r="P81" s="724"/>
      <c r="Q81" s="724"/>
    </row>
    <row r="82" spans="1:17">
      <c r="A82" s="781"/>
      <c r="B82" s="782"/>
      <c r="C82" s="801" t="s">
        <v>3162</v>
      </c>
      <c r="D82" s="762"/>
      <c r="E82" s="768"/>
      <c r="F82" s="769"/>
      <c r="G82" s="768"/>
      <c r="H82" s="769"/>
      <c r="I82" s="768"/>
      <c r="J82" s="769"/>
      <c r="K82" s="770"/>
      <c r="O82" s="724"/>
      <c r="P82" s="724"/>
      <c r="Q82" s="724"/>
    </row>
    <row r="83" spans="1:17">
      <c r="A83" s="781"/>
      <c r="B83" s="782"/>
      <c r="C83" s="762" t="s">
        <v>3163</v>
      </c>
      <c r="D83" s="762"/>
      <c r="E83" s="768">
        <f>I73</f>
        <v>23892071.009999998</v>
      </c>
      <c r="F83" s="769"/>
      <c r="G83" s="768"/>
      <c r="H83" s="769"/>
      <c r="I83" s="768"/>
      <c r="J83" s="769"/>
      <c r="K83" s="770"/>
      <c r="O83" s="724"/>
      <c r="P83" s="724"/>
      <c r="Q83" s="724"/>
    </row>
    <row r="84" spans="1:17">
      <c r="A84" s="781"/>
      <c r="B84" s="782"/>
      <c r="C84" s="762" t="s">
        <v>3164</v>
      </c>
      <c r="D84" s="762"/>
      <c r="E84" s="795">
        <f>I78</f>
        <v>1384080.6</v>
      </c>
      <c r="F84" s="769"/>
      <c r="G84" s="768"/>
      <c r="H84" s="769"/>
      <c r="I84" s="762"/>
      <c r="J84" s="769"/>
      <c r="K84" s="770"/>
      <c r="O84" s="724"/>
      <c r="P84" s="724"/>
      <c r="Q84" s="724"/>
    </row>
    <row r="85" spans="1:17">
      <c r="A85" s="781"/>
      <c r="B85" s="782"/>
      <c r="C85" s="802" t="s">
        <v>3165</v>
      </c>
      <c r="D85" s="803"/>
      <c r="E85" s="796">
        <f>SUM(E83:E84)</f>
        <v>25276151.609999999</v>
      </c>
      <c r="F85" s="769"/>
      <c r="G85" s="768"/>
      <c r="H85" s="769"/>
      <c r="I85" s="762"/>
      <c r="J85" s="769"/>
      <c r="K85" s="770"/>
      <c r="O85" s="724"/>
      <c r="P85" s="724"/>
      <c r="Q85" s="724"/>
    </row>
    <row r="86" spans="1:17">
      <c r="C86" s="804"/>
      <c r="I86" s="723"/>
      <c r="K86" s="721"/>
      <c r="O86" s="724"/>
      <c r="P86" s="724"/>
      <c r="Q86" s="724"/>
    </row>
    <row r="87" spans="1:17" ht="18.75">
      <c r="A87" s="727" t="s">
        <v>3166</v>
      </c>
    </row>
  </sheetData>
  <pageMargins left="0.59027777777777801" right="0.59027777777777801" top="1" bottom="1" header="0.511811023622047" footer="0.511811023622047"/>
  <pageSetup paperSize="9" scale="62" orientation="landscape" horizontalDpi="300" verticalDpi="300"/>
  <rowBreaks count="2" manualBreakCount="2">
    <brk id="33" max="16383" man="1"/>
    <brk id="87" max="16383" man="1"/>
  </rowBreaks>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00B050"/>
  </sheetPr>
  <dimension ref="A1:H13"/>
  <sheetViews>
    <sheetView tabSelected="1" zoomScale="90" zoomScaleNormal="90" workbookViewId="0">
      <selection activeCell="H6" sqref="H6"/>
    </sheetView>
  </sheetViews>
  <sheetFormatPr baseColWidth="10" defaultColWidth="11.42578125" defaultRowHeight="12.75"/>
  <cols>
    <col min="1" max="1" width="22.7109375" style="20" customWidth="1"/>
    <col min="2" max="2" width="23.42578125" style="20" customWidth="1"/>
    <col min="3" max="3" width="53" style="20" customWidth="1"/>
    <col min="4" max="4" width="14.28515625" style="20" customWidth="1"/>
    <col min="5" max="7" width="11.42578125" style="20"/>
    <col min="8" max="8" width="12.7109375" style="20" customWidth="1"/>
    <col min="9" max="16384" width="11.42578125" style="20"/>
  </cols>
  <sheetData>
    <row r="1" spans="1:8" ht="67.150000000000006" customHeight="1"/>
    <row r="2" spans="1:8" ht="21">
      <c r="A2" s="805" t="s">
        <v>158</v>
      </c>
      <c r="B2" s="345"/>
      <c r="C2" s="493"/>
      <c r="D2" s="493"/>
      <c r="E2" s="493"/>
    </row>
    <row r="3" spans="1:8">
      <c r="A3" s="806"/>
      <c r="B3" s="806"/>
      <c r="C3" s="806"/>
      <c r="D3" s="806"/>
      <c r="E3" s="493"/>
    </row>
    <row r="4" spans="1:8" ht="25.5">
      <c r="A4" s="807" t="s">
        <v>589</v>
      </c>
      <c r="B4" s="807" t="s">
        <v>3167</v>
      </c>
      <c r="C4" s="807" t="s">
        <v>3168</v>
      </c>
      <c r="D4" s="807" t="s">
        <v>3169</v>
      </c>
      <c r="E4" s="807" t="s">
        <v>3170</v>
      </c>
      <c r="F4" s="347" t="s">
        <v>3171</v>
      </c>
    </row>
    <row r="5" spans="1:8" ht="38.25">
      <c r="A5" s="808" t="s">
        <v>3172</v>
      </c>
      <c r="B5" s="809" t="s">
        <v>3173</v>
      </c>
      <c r="C5" s="810" t="s">
        <v>3174</v>
      </c>
      <c r="D5" s="810" t="s">
        <v>3175</v>
      </c>
      <c r="E5" s="810" t="s">
        <v>3176</v>
      </c>
      <c r="F5" s="811">
        <v>1</v>
      </c>
      <c r="H5" s="493"/>
    </row>
    <row r="6" spans="1:8" ht="25.5">
      <c r="A6" s="812" t="s">
        <v>3177</v>
      </c>
      <c r="B6" s="810" t="s">
        <v>1980</v>
      </c>
      <c r="C6" s="810" t="s">
        <v>3178</v>
      </c>
      <c r="D6" s="810" t="s">
        <v>3175</v>
      </c>
      <c r="E6" s="810" t="s">
        <v>3176</v>
      </c>
      <c r="F6" s="811">
        <v>1</v>
      </c>
    </row>
    <row r="7" spans="1:8" ht="27">
      <c r="A7" s="810" t="s">
        <v>3179</v>
      </c>
      <c r="B7" s="810" t="s">
        <v>2262</v>
      </c>
      <c r="C7" s="810" t="s">
        <v>3180</v>
      </c>
      <c r="D7" s="810" t="s">
        <v>3181</v>
      </c>
      <c r="E7" s="810" t="s">
        <v>3176</v>
      </c>
      <c r="F7" s="811">
        <v>3</v>
      </c>
    </row>
    <row r="8" spans="1:8" ht="30.75" customHeight="1">
      <c r="A8" s="810" t="s">
        <v>3182</v>
      </c>
      <c r="B8" s="810" t="s">
        <v>1980</v>
      </c>
      <c r="C8" s="810" t="s">
        <v>3183</v>
      </c>
      <c r="D8" s="810" t="s">
        <v>3175</v>
      </c>
      <c r="E8" s="810" t="s">
        <v>3176</v>
      </c>
      <c r="F8" s="811">
        <v>1</v>
      </c>
    </row>
    <row r="9" spans="1:8">
      <c r="A9" s="493"/>
      <c r="B9" s="493"/>
      <c r="C9" s="493"/>
      <c r="D9" s="493"/>
      <c r="E9" s="813" t="s">
        <v>1422</v>
      </c>
      <c r="F9" s="814">
        <f>SUM(F5:F8)</f>
        <v>6</v>
      </c>
    </row>
    <row r="10" spans="1:8">
      <c r="A10" s="493"/>
      <c r="B10" s="493"/>
      <c r="C10" s="493"/>
      <c r="D10" s="493"/>
      <c r="E10" s="493"/>
    </row>
    <row r="11" spans="1:8" ht="14.25">
      <c r="A11" s="815" t="s">
        <v>3184</v>
      </c>
      <c r="B11" s="493"/>
      <c r="C11" s="493"/>
      <c r="D11" s="493"/>
      <c r="E11" s="493"/>
    </row>
    <row r="12" spans="1:8">
      <c r="A12" s="493"/>
      <c r="B12" s="493"/>
      <c r="C12" s="493"/>
      <c r="D12" s="493"/>
      <c r="E12" s="493"/>
    </row>
    <row r="13" spans="1:8">
      <c r="A13" s="493"/>
      <c r="B13" s="493"/>
      <c r="C13" s="493"/>
      <c r="D13" s="493"/>
      <c r="E13" s="493"/>
    </row>
  </sheetData>
  <pageMargins left="0.7" right="0.7" top="0.75" bottom="0.75" header="0.511811023622047" footer="0.511811023622047"/>
  <pageSetup paperSize="9" orientation="portrait"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A1:H24"/>
  <sheetViews>
    <sheetView zoomScale="90" zoomScaleNormal="90" workbookViewId="0">
      <selection activeCell="H3" sqref="H3"/>
    </sheetView>
  </sheetViews>
  <sheetFormatPr baseColWidth="10" defaultColWidth="11.42578125" defaultRowHeight="12.75"/>
  <cols>
    <col min="1" max="3" width="11.42578125" style="20"/>
    <col min="4" max="4" width="12.5703125" style="20" customWidth="1"/>
    <col min="5" max="5" width="11.42578125" style="20"/>
    <col min="6" max="6" width="13" style="20" customWidth="1"/>
    <col min="7" max="7" width="14" style="20" customWidth="1"/>
    <col min="8" max="16384" width="11.42578125" style="20"/>
  </cols>
  <sheetData>
    <row r="1" spans="1:8" ht="78.75" customHeight="1">
      <c r="A1" s="22"/>
    </row>
    <row r="2" spans="1:8" ht="15.75">
      <c r="A2" s="97" t="s">
        <v>17</v>
      </c>
      <c r="B2" s="91"/>
      <c r="C2" s="91"/>
      <c r="D2" s="91"/>
      <c r="E2" s="91"/>
      <c r="F2" s="91"/>
      <c r="G2" s="91"/>
      <c r="H2" s="91"/>
    </row>
    <row r="3" spans="1:8">
      <c r="A3" s="134"/>
      <c r="B3" s="91"/>
      <c r="C3" s="91"/>
      <c r="D3" s="91"/>
      <c r="E3" s="91"/>
      <c r="F3" s="91"/>
      <c r="G3" s="91"/>
      <c r="H3" s="91"/>
    </row>
    <row r="4" spans="1:8" ht="15">
      <c r="A4" s="135" t="s">
        <v>18</v>
      </c>
      <c r="B4" s="91"/>
      <c r="C4" s="91"/>
      <c r="D4" s="91"/>
      <c r="E4" s="91"/>
      <c r="F4" s="91"/>
      <c r="G4" s="91"/>
      <c r="H4" s="91"/>
    </row>
    <row r="5" spans="1:8">
      <c r="A5" s="98"/>
      <c r="B5" s="91"/>
      <c r="C5" s="91"/>
      <c r="D5" s="91"/>
      <c r="E5" s="91"/>
      <c r="F5" s="91"/>
      <c r="G5" s="91"/>
      <c r="H5" s="91"/>
    </row>
    <row r="6" spans="1:8" ht="12.75" customHeight="1">
      <c r="A6" s="4" t="s">
        <v>449</v>
      </c>
      <c r="B6" s="4"/>
      <c r="C6" s="4" t="s">
        <v>450</v>
      </c>
      <c r="D6" s="3" t="s">
        <v>451</v>
      </c>
      <c r="E6" s="3"/>
      <c r="F6" s="3"/>
      <c r="G6" s="4" t="s">
        <v>452</v>
      </c>
      <c r="H6" s="137"/>
    </row>
    <row r="7" spans="1:8">
      <c r="A7" s="4"/>
      <c r="B7" s="4"/>
      <c r="C7" s="4"/>
      <c r="D7" s="138" t="s">
        <v>453</v>
      </c>
      <c r="E7" s="139" t="s">
        <v>454</v>
      </c>
      <c r="F7" s="139" t="s">
        <v>455</v>
      </c>
      <c r="G7" s="4"/>
      <c r="H7" s="137"/>
    </row>
    <row r="8" spans="1:8">
      <c r="A8" s="140" t="s">
        <v>456</v>
      </c>
      <c r="B8" s="141"/>
      <c r="C8" s="142">
        <v>366.7</v>
      </c>
      <c r="D8" s="142"/>
      <c r="E8" s="142"/>
      <c r="F8" s="142"/>
      <c r="G8" s="143">
        <f>SUM(C8,D8:F8)</f>
        <v>366.7</v>
      </c>
      <c r="H8" s="91"/>
    </row>
    <row r="9" spans="1:8">
      <c r="A9" s="140" t="s">
        <v>457</v>
      </c>
      <c r="B9" s="141"/>
      <c r="C9" s="142"/>
      <c r="D9" s="142">
        <v>379.9</v>
      </c>
      <c r="E9" s="142"/>
      <c r="F9" s="142"/>
      <c r="G9" s="143">
        <f>SUM(C9,D9:F9)</f>
        <v>379.9</v>
      </c>
      <c r="H9" s="91"/>
    </row>
    <row r="10" spans="1:8">
      <c r="A10" s="140" t="s">
        <v>458</v>
      </c>
      <c r="B10" s="141"/>
      <c r="C10" s="142"/>
      <c r="D10" s="142">
        <v>239.5</v>
      </c>
      <c r="E10" s="142">
        <v>16.5</v>
      </c>
      <c r="F10" s="142">
        <v>5.2</v>
      </c>
      <c r="G10" s="143">
        <f>SUM(C10,D10:F10)</f>
        <v>261.2</v>
      </c>
      <c r="H10" s="91"/>
    </row>
    <row r="11" spans="1:8">
      <c r="A11" s="2" t="s">
        <v>455</v>
      </c>
      <c r="B11" s="2"/>
      <c r="C11" s="142"/>
      <c r="D11" s="142"/>
      <c r="E11" s="142"/>
      <c r="F11" s="142">
        <v>1084.31</v>
      </c>
      <c r="G11" s="143">
        <f>SUM(C11,D11:F11)</f>
        <v>1084.31</v>
      </c>
      <c r="H11" s="91"/>
    </row>
    <row r="12" spans="1:8">
      <c r="A12" s="1" t="s">
        <v>459</v>
      </c>
      <c r="B12" s="1"/>
      <c r="C12" s="145">
        <f>SUM(C8:C11)</f>
        <v>366.7</v>
      </c>
      <c r="D12" s="145">
        <f>SUM(D8:D11)</f>
        <v>619.4</v>
      </c>
      <c r="E12" s="145">
        <f>SUM(E8:E11)</f>
        <v>16.5</v>
      </c>
      <c r="F12" s="145">
        <f>SUM(F8:F11)</f>
        <v>1089.51</v>
      </c>
      <c r="G12" s="145">
        <f>SUM(G8:G11)</f>
        <v>2092.1099999999997</v>
      </c>
      <c r="H12" s="146"/>
    </row>
    <row r="13" spans="1:8">
      <c r="A13" s="91"/>
      <c r="B13" s="91"/>
      <c r="C13" s="91"/>
      <c r="D13" s="91"/>
      <c r="E13" s="91"/>
      <c r="F13" s="91"/>
      <c r="G13" s="91"/>
      <c r="H13" s="91"/>
    </row>
    <row r="14" spans="1:8" ht="15">
      <c r="A14" s="135" t="s">
        <v>460</v>
      </c>
      <c r="C14" s="91"/>
      <c r="D14" s="91"/>
      <c r="E14" s="91"/>
      <c r="F14" s="91"/>
      <c r="G14" s="91"/>
      <c r="H14" s="91"/>
    </row>
    <row r="15" spans="1:8">
      <c r="A15" s="147"/>
      <c r="B15" s="91"/>
      <c r="C15" s="91"/>
      <c r="D15" s="91"/>
      <c r="E15" s="91"/>
      <c r="F15" s="91"/>
      <c r="G15" s="91"/>
      <c r="H15" s="91"/>
    </row>
    <row r="16" spans="1:8">
      <c r="A16" s="816" t="s">
        <v>449</v>
      </c>
      <c r="B16" s="816"/>
      <c r="C16" s="816" t="s">
        <v>461</v>
      </c>
      <c r="D16" s="817" t="s">
        <v>462</v>
      </c>
      <c r="E16" s="816" t="s">
        <v>463</v>
      </c>
      <c r="F16" s="816"/>
      <c r="G16" s="816" t="s">
        <v>452</v>
      </c>
      <c r="H16" s="91"/>
    </row>
    <row r="17" spans="1:8">
      <c r="A17" s="816"/>
      <c r="B17" s="816"/>
      <c r="C17" s="816"/>
      <c r="D17" s="817"/>
      <c r="E17" s="816"/>
      <c r="F17" s="816"/>
      <c r="G17" s="816"/>
      <c r="H17" s="91"/>
    </row>
    <row r="18" spans="1:8">
      <c r="A18" s="140" t="s">
        <v>464</v>
      </c>
      <c r="B18" s="140"/>
      <c r="C18" s="149"/>
      <c r="D18" s="149"/>
      <c r="E18" s="818">
        <v>113</v>
      </c>
      <c r="F18" s="818"/>
      <c r="G18" s="150">
        <f>SUM(C18,D18:F18)</f>
        <v>113</v>
      </c>
      <c r="H18" s="91"/>
    </row>
    <row r="19" spans="1:8">
      <c r="A19" s="2" t="s">
        <v>455</v>
      </c>
      <c r="B19" s="2"/>
      <c r="C19" s="149"/>
      <c r="D19" s="149">
        <v>2639</v>
      </c>
      <c r="E19" s="819">
        <v>9994.2999999999993</v>
      </c>
      <c r="F19" s="819"/>
      <c r="G19" s="150">
        <f>SUM(C19:F19)</f>
        <v>12633.3</v>
      </c>
      <c r="H19" s="91"/>
    </row>
    <row r="20" spans="1:8">
      <c r="A20" s="144" t="s">
        <v>465</v>
      </c>
      <c r="B20" s="144"/>
      <c r="C20" s="145"/>
      <c r="D20" s="145">
        <f>SUM(D18:D19)</f>
        <v>2639</v>
      </c>
      <c r="E20" s="820">
        <f>SUM(E19+E18)</f>
        <v>10107.299999999999</v>
      </c>
      <c r="F20" s="820"/>
      <c r="G20" s="145">
        <f>SUM(G18:G19)</f>
        <v>12746.3</v>
      </c>
      <c r="H20" s="151"/>
    </row>
    <row r="21" spans="1:8">
      <c r="A21" s="91"/>
      <c r="B21" s="91"/>
      <c r="C21" s="91"/>
      <c r="D21" s="91"/>
      <c r="E21" s="91"/>
      <c r="F21" s="91"/>
      <c r="G21" s="91"/>
      <c r="H21" s="91"/>
    </row>
    <row r="22" spans="1:8">
      <c r="A22" s="91"/>
      <c r="B22" s="91"/>
      <c r="C22" s="91"/>
      <c r="D22" s="91"/>
      <c r="E22" s="91"/>
      <c r="F22" s="91"/>
      <c r="G22" s="91"/>
      <c r="H22" s="91"/>
    </row>
    <row r="23" spans="1:8">
      <c r="A23" s="91"/>
      <c r="B23" s="91"/>
      <c r="C23" s="91"/>
      <c r="D23" s="91"/>
      <c r="E23" s="91"/>
      <c r="F23" s="91"/>
      <c r="G23" s="91"/>
      <c r="H23" s="91"/>
    </row>
    <row r="24" spans="1:8">
      <c r="A24" s="91"/>
      <c r="B24" s="91"/>
      <c r="C24" s="91"/>
      <c r="D24" s="91"/>
      <c r="E24" s="91"/>
      <c r="F24" s="91"/>
      <c r="G24" s="91"/>
      <c r="H24" s="91"/>
    </row>
  </sheetData>
  <mergeCells count="15">
    <mergeCell ref="G16:G17"/>
    <mergeCell ref="E18:F18"/>
    <mergeCell ref="A19:B19"/>
    <mergeCell ref="E19:F19"/>
    <mergeCell ref="E20:F20"/>
    <mergeCell ref="A12:B12"/>
    <mergeCell ref="A16:B17"/>
    <mergeCell ref="C16:C17"/>
    <mergeCell ref="D16:D17"/>
    <mergeCell ref="E16:F17"/>
    <mergeCell ref="A6:B7"/>
    <mergeCell ref="C6:C7"/>
    <mergeCell ref="D6:F6"/>
    <mergeCell ref="G6:G7"/>
    <mergeCell ref="A11:B11"/>
  </mergeCells>
  <pageMargins left="0.7" right="0.7" top="0.75" bottom="0.75" header="0.511811023622047" footer="0.511811023622047"/>
  <pageSetup paperSize="9"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5E0F790252DD46A7193497C84969E5" ma:contentTypeVersion="18" ma:contentTypeDescription="Crear nuevo documento." ma:contentTypeScope="" ma:versionID="779003a32085cfc351713ba8f1494fd1">
  <xsd:schema xmlns:xsd="http://www.w3.org/2001/XMLSchema" xmlns:xs="http://www.w3.org/2001/XMLSchema" xmlns:p="http://schemas.microsoft.com/office/2006/metadata/properties" xmlns:ns2="016f882a-ca77-445e-83cb-d6dca119fcfe" xmlns:ns3="df902b37-1ee7-49a2-b627-e5e15061d1d7" targetNamespace="http://schemas.microsoft.com/office/2006/metadata/properties" ma:root="true" ma:fieldsID="59db467c581efe1038a46c1f563ebb57" ns2:_="" ns3:_="">
    <xsd:import namespace="016f882a-ca77-445e-83cb-d6dca119fcfe"/>
    <xsd:import namespace="df902b37-1ee7-49a2-b627-e5e15061d1d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6f882a-ca77-445e-83cb-d6dca119fc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8085a7f1-0022-464e-b904-0b67c031b8f9"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902b37-1ee7-49a2-b627-e5e15061d1d7"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48d706de-f749-4920-ad60-ea4a2e488d12}" ma:internalName="TaxCatchAll" ma:showField="CatchAllData" ma:web="df902b37-1ee7-49a2-b627-e5e15061d1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16f882a-ca77-445e-83cb-d6dca119fcfe">
      <Terms xmlns="http://schemas.microsoft.com/office/infopath/2007/PartnerControls"/>
    </lcf76f155ced4ddcb4097134ff3c332f>
    <TaxCatchAll xmlns="df902b37-1ee7-49a2-b627-e5e15061d1d7" xsi:nil="true"/>
  </documentManagement>
</p:properties>
</file>

<file path=customXml/itemProps1.xml><?xml version="1.0" encoding="utf-8"?>
<ds:datastoreItem xmlns:ds="http://schemas.openxmlformats.org/officeDocument/2006/customXml" ds:itemID="{E30A665E-70F1-4907-A977-ED3E7C6F65B1}"/>
</file>

<file path=customXml/itemProps2.xml><?xml version="1.0" encoding="utf-8"?>
<ds:datastoreItem xmlns:ds="http://schemas.openxmlformats.org/officeDocument/2006/customXml" ds:itemID="{90985822-93A1-49AA-BCB7-032CBCE7C6E8}"/>
</file>

<file path=customXml/itemProps3.xml><?xml version="1.0" encoding="utf-8"?>
<ds:datastoreItem xmlns:ds="http://schemas.openxmlformats.org/officeDocument/2006/customXml" ds:itemID="{CC8DC3C5-7EEC-403C-A7DF-D7E8DF4BC509}"/>
</file>

<file path=docProps/app.xml><?xml version="1.0" encoding="utf-8"?>
<Properties xmlns="http://schemas.openxmlformats.org/officeDocument/2006/extended-properties" xmlns:vt="http://schemas.openxmlformats.org/officeDocument/2006/docPropsVTypes">
  <Template/>
  <TotalTime>84</TotalTime>
  <Application>Microsoft Excel</Application>
  <DocSecurity>0</DocSecurity>
  <ScaleCrop>false</ScaleCrop>
  <HeadingPairs>
    <vt:vector size="4" baseType="variant">
      <vt:variant>
        <vt:lpstr>Hojas de cálculo</vt:lpstr>
      </vt:variant>
      <vt:variant>
        <vt:i4>88</vt:i4>
      </vt:variant>
      <vt:variant>
        <vt:lpstr>Rangos con nombre</vt:lpstr>
      </vt:variant>
      <vt:variant>
        <vt:i4>14</vt:i4>
      </vt:variant>
    </vt:vector>
  </HeadingPairs>
  <TitlesOfParts>
    <vt:vector size="102" baseType="lpstr">
      <vt:lpstr>ÍNDICE</vt:lpstr>
      <vt:lpstr>Presentación</vt:lpstr>
      <vt:lpstr>1.1</vt:lpstr>
      <vt:lpstr>1.2</vt:lpstr>
      <vt:lpstr>1.3</vt:lpstr>
      <vt:lpstr>1.4</vt:lpstr>
      <vt:lpstr>2.1.1. a 2.1.5.</vt:lpstr>
      <vt:lpstr>2.1.5.4</vt:lpstr>
      <vt:lpstr>2.1.6</vt:lpstr>
      <vt:lpstr>2.2.1.1.</vt:lpstr>
      <vt:lpstr>2.2.1.2</vt:lpstr>
      <vt:lpstr>2.2.2</vt:lpstr>
      <vt:lpstr>2.2.3</vt:lpstr>
      <vt:lpstr>2.2.4</vt:lpstr>
      <vt:lpstr>2.2.5</vt:lpstr>
      <vt:lpstr>2.2.6</vt:lpstr>
      <vt:lpstr>2.2.7</vt:lpstr>
      <vt:lpstr>2.2.8 y 2.2.9.</vt:lpstr>
      <vt:lpstr>2.4</vt:lpstr>
      <vt:lpstr>2.5.1.</vt:lpstr>
      <vt:lpstr>2.5.2</vt:lpstr>
      <vt:lpstr>2.5.4</vt:lpstr>
      <vt:lpstr>2.5.5</vt:lpstr>
      <vt:lpstr>2.6</vt:lpstr>
      <vt:lpstr>2.7 </vt:lpstr>
      <vt:lpstr>2.8</vt:lpstr>
      <vt:lpstr>3 (1)</vt:lpstr>
      <vt:lpstr>3 (2)</vt:lpstr>
      <vt:lpstr>4.1.1.1</vt:lpstr>
      <vt:lpstr>4.1.1.2</vt:lpstr>
      <vt:lpstr>4.1.2</vt:lpstr>
      <vt:lpstr>4.2.1.1</vt:lpstr>
      <vt:lpstr>4.2.1.2</vt:lpstr>
      <vt:lpstr>4.2.1.3</vt:lpstr>
      <vt:lpstr>4.2.1.4</vt:lpstr>
      <vt:lpstr>4.2.2</vt:lpstr>
      <vt:lpstr>4.2.3</vt:lpstr>
      <vt:lpstr>4.2.4</vt:lpstr>
      <vt:lpstr>4.2.5</vt:lpstr>
      <vt:lpstr>4.2.6</vt:lpstr>
      <vt:lpstr>4.3.1</vt:lpstr>
      <vt:lpstr>4.3.2</vt:lpstr>
      <vt:lpstr>4.3.3</vt:lpstr>
      <vt:lpstr>4.3.4</vt:lpstr>
      <vt:lpstr>4.3.5</vt:lpstr>
      <vt:lpstr>4.3.6.1</vt:lpstr>
      <vt:lpstr>4.3.6.2</vt:lpstr>
      <vt:lpstr>4.3.6.3</vt:lpstr>
      <vt:lpstr>4.3.7.1</vt:lpstr>
      <vt:lpstr>4.3.7.2A</vt:lpstr>
      <vt:lpstr>4.3.7.2B</vt:lpstr>
      <vt:lpstr>4.3.7.3</vt:lpstr>
      <vt:lpstr>4.3.7.4A</vt:lpstr>
      <vt:lpstr>4.3.7.4B</vt:lpstr>
      <vt:lpstr>4.4</vt:lpstr>
      <vt:lpstr>4.5</vt:lpstr>
      <vt:lpstr>4.6</vt:lpstr>
      <vt:lpstr>4.7.1</vt:lpstr>
      <vt:lpstr>4.7.2</vt:lpstr>
      <vt:lpstr>4.7.3</vt:lpstr>
      <vt:lpstr>4.7.4</vt:lpstr>
      <vt:lpstr>4.7.5</vt:lpstr>
      <vt:lpstr>4.7.6</vt:lpstr>
      <vt:lpstr>4.7.7</vt:lpstr>
      <vt:lpstr>4.8.1</vt:lpstr>
      <vt:lpstr>4.8.2</vt:lpstr>
      <vt:lpstr>4.8.3</vt:lpstr>
      <vt:lpstr>4.9</vt:lpstr>
      <vt:lpstr>4.10.1</vt:lpstr>
      <vt:lpstr>4.10.2</vt:lpstr>
      <vt:lpstr>4.10.3</vt:lpstr>
      <vt:lpstr>4.10.4</vt:lpstr>
      <vt:lpstr>4.10.5</vt:lpstr>
      <vt:lpstr>4.10.6</vt:lpstr>
      <vt:lpstr>4.10.7</vt:lpstr>
      <vt:lpstr>4.10.8</vt:lpstr>
      <vt:lpstr>4.10.9</vt:lpstr>
      <vt:lpstr>4.10.10</vt:lpstr>
      <vt:lpstr>4.10.11</vt:lpstr>
      <vt:lpstr>4.10.12</vt:lpstr>
      <vt:lpstr>5.1</vt:lpstr>
      <vt:lpstr>5.2-5.3-5.4</vt:lpstr>
      <vt:lpstr>5.5</vt:lpstr>
      <vt:lpstr>5.6.1</vt:lpstr>
      <vt:lpstr>5.6.2</vt:lpstr>
      <vt:lpstr>5.7-5.16</vt:lpstr>
      <vt:lpstr>6</vt:lpstr>
      <vt:lpstr>7</vt:lpstr>
      <vt:lpstr>'2.2.1.1.'!Área_de_impresión</vt:lpstr>
      <vt:lpstr>'2.2.1.2'!Área_de_impresión</vt:lpstr>
      <vt:lpstr>'2.2.2'!Área_de_impresión</vt:lpstr>
      <vt:lpstr>'2.5.4'!Área_de_impresión</vt:lpstr>
      <vt:lpstr>'2.5.5'!Área_de_impresión</vt:lpstr>
      <vt:lpstr>'2.6'!Área_de_impresión</vt:lpstr>
      <vt:lpstr>'2.7 '!Área_de_impresión</vt:lpstr>
      <vt:lpstr>'2.8'!Área_de_impresión</vt:lpstr>
      <vt:lpstr>'3 (1)'!Área_de_impresión</vt:lpstr>
      <vt:lpstr>'4.10.7'!Área_de_impresión</vt:lpstr>
      <vt:lpstr>'4.10.8'!Área_de_impresión</vt:lpstr>
      <vt:lpstr>'4.10.9'!Área_de_impresión</vt:lpstr>
      <vt:lpstr>ÍNDICE!Área_de_impresión</vt:lpstr>
      <vt:lpstr>Presentación!Área_de_impresión</vt:lpstr>
    </vt:vector>
  </TitlesOfParts>
  <Company>Autoridad Portuaria de Huelva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Manolo</dc:creator>
  <dc:description/>
  <cp:lastModifiedBy>Yolanda Mora Adriano</cp:lastModifiedBy>
  <cp:revision>17</cp:revision>
  <dcterms:created xsi:type="dcterms:W3CDTF">2002-03-06T07:28:19Z</dcterms:created>
  <dcterms:modified xsi:type="dcterms:W3CDTF">2026-06-23T05:36:22Z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0x0101000A5E0F790252DD46A7193497C84969E5</vt:lpwstr>
  </property>
  <property fmtid="{D5CDD505-2E9C-101B-9397-08002B2CF9AE}" pid="3" name="MediaServiceImageTags">
    <vt:lpwstr/>
  </property>
</Properties>
</file>