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puertohuelva.sharepoint.com/sites/PlanificacinSSGyCI/Documentos compartidos/5. PUBLICACIONES/Memoria Estadística/2023/"/>
    </mc:Choice>
  </mc:AlternateContent>
  <xr:revisionPtr revIDLastSave="8" documentId="8_{B7380F38-8BE4-4079-B1A8-AEAF705181E9}" xr6:coauthVersionLast="47" xr6:coauthVersionMax="47" xr10:uidLastSave="{D1915C4E-830A-4D69-AB7D-F07FEC0C046C}"/>
  <bookViews>
    <workbookView xWindow="28680" yWindow="-120" windowWidth="25440" windowHeight="15270" tabRatio="740" firstSheet="38" activeTab="42" xr2:uid="{00000000-000D-0000-FFFF-FFFF00000000}"/>
  </bookViews>
  <sheets>
    <sheet name="ÍNDICE" sheetId="229" r:id="rId1"/>
    <sheet name="Presentación" sheetId="253" r:id="rId2"/>
    <sheet name="1.1" sheetId="224" r:id="rId3"/>
    <sheet name="1.2" sheetId="225" r:id="rId4"/>
    <sheet name="1.3" sheetId="226" r:id="rId5"/>
    <sheet name="1.4" sheetId="227" r:id="rId6"/>
    <sheet name="2.1.1. a 2.1.5." sheetId="67" r:id="rId7"/>
    <sheet name="2.1.5.4" sheetId="257" r:id="rId8"/>
    <sheet name="2.1.6" sheetId="244" r:id="rId9"/>
    <sheet name="2.2.1.1." sheetId="132" r:id="rId10"/>
    <sheet name="2.2.1.2" sheetId="133" r:id="rId11"/>
    <sheet name="2.2.2" sheetId="206" r:id="rId12"/>
    <sheet name="2.2.3" sheetId="215" r:id="rId13"/>
    <sheet name="2.2.4" sheetId="216" r:id="rId14"/>
    <sheet name="2.2.5" sheetId="217" r:id="rId15"/>
    <sheet name="2.2.6" sheetId="218" r:id="rId16"/>
    <sheet name="2.2.7" sheetId="246" r:id="rId17"/>
    <sheet name="2.2.8 y 2.2.9." sheetId="251" r:id="rId18"/>
    <sheet name="2.4" sheetId="212" r:id="rId19"/>
    <sheet name="2.5.1." sheetId="84" r:id="rId20"/>
    <sheet name="2.5.2" sheetId="86" r:id="rId21"/>
    <sheet name="2.5.4" sheetId="87" r:id="rId22"/>
    <sheet name="2.5.5" sheetId="88" r:id="rId23"/>
    <sheet name="2.6" sheetId="252" r:id="rId24"/>
    <sheet name="2.7 " sheetId="250" r:id="rId25"/>
    <sheet name="2.8" sheetId="90" r:id="rId26"/>
    <sheet name="3 (1)" sheetId="138" r:id="rId27"/>
    <sheet name="3 (2)" sheetId="139" r:id="rId28"/>
    <sheet name="4.1.1.1" sheetId="169" r:id="rId29"/>
    <sheet name="4.1.1.2" sheetId="170" r:id="rId30"/>
    <sheet name="4.1.2" sheetId="171" r:id="rId31"/>
    <sheet name="4.2.1.1" sheetId="172" r:id="rId32"/>
    <sheet name="4.2.1.2" sheetId="173" r:id="rId33"/>
    <sheet name="4.2.1.3" sheetId="174" r:id="rId34"/>
    <sheet name="4.2.1.4" sheetId="263" r:id="rId35"/>
    <sheet name="4.2.2" sheetId="258" r:id="rId36"/>
    <sheet name="4.2.3" sheetId="259" r:id="rId37"/>
    <sheet name="4.2.4" sheetId="260" r:id="rId38"/>
    <sheet name="4.2.5" sheetId="264" r:id="rId39"/>
    <sheet name="4.2.6" sheetId="175" r:id="rId40"/>
    <sheet name="4.3.1" sheetId="176" r:id="rId41"/>
    <sheet name="4.3.2" sheetId="177" r:id="rId42"/>
    <sheet name="4.3.3" sheetId="178" r:id="rId43"/>
    <sheet name="4.3.4" sheetId="179" r:id="rId44"/>
    <sheet name="4.3.5" sheetId="262" r:id="rId45"/>
    <sheet name="4.3.6.1" sheetId="181" r:id="rId46"/>
    <sheet name="4.3.6.2" sheetId="182" r:id="rId47"/>
    <sheet name="4.3.6.3" sheetId="223" r:id="rId48"/>
    <sheet name="4.3.7.1" sheetId="184" r:id="rId49"/>
    <sheet name="4.3.7.2A" sheetId="185" r:id="rId50"/>
    <sheet name="4.3.7.2B" sheetId="261" r:id="rId51"/>
    <sheet name="4.3.7.3" sheetId="187" r:id="rId52"/>
    <sheet name="4.3.7.4A" sheetId="188" r:id="rId53"/>
    <sheet name="4.3.7.4B" sheetId="189" r:id="rId54"/>
    <sheet name="4.4" sheetId="190" r:id="rId55"/>
    <sheet name="4.5" sheetId="191" r:id="rId56"/>
    <sheet name="4.6" sheetId="192" r:id="rId57"/>
    <sheet name="4.7.1" sheetId="193" r:id="rId58"/>
    <sheet name="4.7.2" sheetId="194" r:id="rId59"/>
    <sheet name="4.7.3" sheetId="195" r:id="rId60"/>
    <sheet name="4.7.4" sheetId="196" r:id="rId61"/>
    <sheet name="4.7.5" sheetId="197" r:id="rId62"/>
    <sheet name="4.7.6" sheetId="198" r:id="rId63"/>
    <sheet name="4.7.7" sheetId="199" r:id="rId64"/>
    <sheet name="4.8.1" sheetId="200" r:id="rId65"/>
    <sheet name="4.8.2" sheetId="201" r:id="rId66"/>
    <sheet name="4.8.3" sheetId="202" r:id="rId67"/>
    <sheet name="4.9" sheetId="265" r:id="rId68"/>
    <sheet name="4.10.1" sheetId="230" r:id="rId69"/>
    <sheet name="4.10.2" sheetId="231" r:id="rId70"/>
    <sheet name="4.10.3" sheetId="232" r:id="rId71"/>
    <sheet name="4.10.4" sheetId="233" r:id="rId72"/>
    <sheet name="4.10.5" sheetId="234" r:id="rId73"/>
    <sheet name="4.10.6" sheetId="235" r:id="rId74"/>
    <sheet name="4.10.7" sheetId="240" r:id="rId75"/>
    <sheet name="4.10.8" sheetId="241" r:id="rId76"/>
    <sheet name="4.10.9" sheetId="242" r:id="rId77"/>
    <sheet name="4.10.10" sheetId="243" r:id="rId78"/>
    <sheet name="4.10.11" sheetId="237" r:id="rId79"/>
    <sheet name="4.10.12" sheetId="238" r:id="rId80"/>
    <sheet name="5.1" sheetId="222" r:id="rId81"/>
    <sheet name="5.2-5.3-5.4" sheetId="141" r:id="rId82"/>
    <sheet name="5.5" sheetId="142" r:id="rId83"/>
    <sheet name="5.6.1" sheetId="143" r:id="rId84"/>
    <sheet name="5.6.2" sheetId="147" r:id="rId85"/>
    <sheet name="5.7-5.16" sheetId="255" r:id="rId86"/>
    <sheet name="6" sheetId="150" r:id="rId87"/>
    <sheet name="7" sheetId="219" r:id="rId88"/>
  </sheets>
  <definedNames>
    <definedName name="_xlnm._FilterDatabase" localSheetId="21" hidden="1">'2.5.4'!$A$3:$F$66</definedName>
    <definedName name="_xlnm._FilterDatabase" localSheetId="26" hidden="1">'3 (1)'!#REF!</definedName>
    <definedName name="_xlnm._FilterDatabase" localSheetId="27" hidden="1">'3 (2)'!#REF!</definedName>
    <definedName name="_xlnm.Print_Area" localSheetId="2">'1.1'!#REF!</definedName>
    <definedName name="_xlnm.Print_Area" localSheetId="3">'1.2'!#REF!</definedName>
    <definedName name="_xlnm.Print_Area" localSheetId="4">'1.3'!#REF!</definedName>
    <definedName name="_xlnm.Print_Area" localSheetId="5">'1.4'!#REF!</definedName>
    <definedName name="_xlnm.Print_Area" localSheetId="9">'2.2.1.1.'!$A$1:$E$51</definedName>
    <definedName name="_xlnm.Print_Area" localSheetId="10">'2.2.1.2'!$A$1:$I$39</definedName>
    <definedName name="_xlnm.Print_Area" localSheetId="11">'2.2.2'!$A$1:$H$68</definedName>
    <definedName name="_xlnm.Print_Area" localSheetId="21">'2.5.4'!$A$1:$F$71</definedName>
    <definedName name="_xlnm.Print_Area" localSheetId="22">'2.5.5'!$A$1:$E$18</definedName>
    <definedName name="_xlnm.Print_Area" localSheetId="23">'2.6'!$A$1:$I$59</definedName>
    <definedName name="_xlnm.Print_Area" localSheetId="24">'2.7 '!$A$1:$G$135</definedName>
    <definedName name="_xlnm.Print_Area" localSheetId="25">'2.8'!$A$1:$J$68</definedName>
    <definedName name="_xlnm.Print_Area" localSheetId="26">'3 (1)'!$A$1:$H$185</definedName>
    <definedName name="_xlnm.Print_Area" localSheetId="74">'4.10.7'!$A$1:$H$30</definedName>
    <definedName name="_xlnm.Print_Area" localSheetId="75">'4.10.8'!$A$1:$H$30</definedName>
    <definedName name="_xlnm.Print_Area" localSheetId="76">'4.10.9'!$A$1:$H$31</definedName>
    <definedName name="_xlnm.Print_Area" localSheetId="86">'6'!#REF!</definedName>
    <definedName name="_xlnm.Print_Area" localSheetId="0">ÍNDICE!$A$2:$J$160</definedName>
    <definedName name="_xlnm.Print_Area" localSheetId="1">Presentación!$A$1:$K$41</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18">#REF!</definedName>
    <definedName name="_xlnm.Database" localSheetId="23">#REF!</definedName>
    <definedName name="_xlnm.Database" localSheetId="24">#REF!</definedName>
    <definedName name="_xlnm.Database" localSheetId="79">#REF!</definedName>
    <definedName name="_xlnm.Database" localSheetId="75">#REF!</definedName>
    <definedName name="_xlnm.Database" localSheetId="84">#REF!</definedName>
    <definedName name="_xlnm.Database" localSheetId="85">#REF!</definedName>
    <definedName name="_xlnm.Database" localSheetId="86">'6'!#REF!</definedName>
    <definedName name="_xlnm.Databas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265" l="1"/>
  <c r="D11" i="265" s="1"/>
  <c r="F10" i="195"/>
  <c r="O11" i="243"/>
  <c r="H8" i="197" l="1"/>
  <c r="H9" i="197"/>
  <c r="G9" i="197"/>
  <c r="F10" i="197"/>
  <c r="D10" i="197"/>
  <c r="H5" i="197"/>
  <c r="G6" i="197"/>
  <c r="H8" i="195"/>
  <c r="H5" i="195"/>
  <c r="H6" i="194"/>
  <c r="H5" i="194"/>
  <c r="K12" i="182"/>
  <c r="P17" i="263"/>
  <c r="O17" i="263"/>
  <c r="P13" i="263"/>
  <c r="P14" i="263"/>
  <c r="O13" i="263"/>
  <c r="O14" i="263"/>
  <c r="F9" i="219"/>
  <c r="I81" i="150"/>
  <c r="E85" i="150" s="1"/>
  <c r="G79" i="150"/>
  <c r="G73" i="150"/>
  <c r="I73" i="150" s="1"/>
  <c r="G71" i="150"/>
  <c r="I71" i="150" s="1"/>
  <c r="G69" i="150"/>
  <c r="I69" i="150" s="1"/>
  <c r="G67" i="150"/>
  <c r="I67" i="150" s="1"/>
  <c r="G65" i="150"/>
  <c r="I65" i="150" s="1"/>
  <c r="G63" i="150"/>
  <c r="E63" i="150"/>
  <c r="G61" i="150"/>
  <c r="I57" i="150"/>
  <c r="E57" i="150"/>
  <c r="G55" i="150"/>
  <c r="I55" i="150" s="1"/>
  <c r="I53" i="150"/>
  <c r="I51" i="150"/>
  <c r="A46" i="150"/>
  <c r="G43" i="150"/>
  <c r="G41" i="150"/>
  <c r="E41" i="150" s="1"/>
  <c r="G39" i="150"/>
  <c r="G37" i="150"/>
  <c r="G35" i="150"/>
  <c r="E35" i="150" s="1"/>
  <c r="I33" i="150"/>
  <c r="G31" i="150"/>
  <c r="G29" i="150"/>
  <c r="G27" i="150"/>
  <c r="I27" i="150" s="1"/>
  <c r="G25" i="150"/>
  <c r="I25" i="150" s="1"/>
  <c r="G23" i="150"/>
  <c r="I21" i="150"/>
  <c r="I19" i="150"/>
  <c r="G17" i="150"/>
  <c r="G15" i="150"/>
  <c r="G13" i="150"/>
  <c r="E13" i="150"/>
  <c r="G11" i="150"/>
  <c r="E11" i="150"/>
  <c r="G9" i="150"/>
  <c r="E9" i="150"/>
  <c r="G10" i="197" l="1"/>
  <c r="I45" i="150"/>
  <c r="I50" i="150" s="1"/>
  <c r="I74" i="150" s="1"/>
  <c r="E84" i="150" s="1"/>
  <c r="E86" i="150" s="1"/>
  <c r="C14" i="147" l="1"/>
  <c r="B14" i="147"/>
  <c r="D122" i="238"/>
  <c r="O10" i="242" l="1"/>
  <c r="O9" i="241"/>
  <c r="O9" i="240"/>
  <c r="O9" i="235"/>
  <c r="O11" i="234" l="1"/>
  <c r="O11" i="233"/>
  <c r="O10" i="231" l="1"/>
  <c r="O11" i="230"/>
  <c r="H7" i="194"/>
  <c r="H8" i="194"/>
  <c r="G9" i="194"/>
  <c r="G8" i="194"/>
  <c r="G6" i="194"/>
  <c r="G5" i="194"/>
  <c r="F7" i="194"/>
  <c r="F11" i="194" s="1"/>
  <c r="E10" i="194"/>
  <c r="E7" i="194"/>
  <c r="D10" i="194"/>
  <c r="H10" i="194" s="1"/>
  <c r="D7" i="194"/>
  <c r="C10" i="194"/>
  <c r="C7" i="194"/>
  <c r="H11" i="193"/>
  <c r="H12" i="193"/>
  <c r="H9" i="193"/>
  <c r="H8" i="193"/>
  <c r="G12" i="193"/>
  <c r="G11" i="193"/>
  <c r="G9" i="193"/>
  <c r="G8" i="193"/>
  <c r="F13" i="193"/>
  <c r="F10" i="193"/>
  <c r="E13" i="193"/>
  <c r="E10" i="193"/>
  <c r="D13" i="193"/>
  <c r="D10" i="193"/>
  <c r="C13" i="193"/>
  <c r="C10" i="193"/>
  <c r="D10" i="192"/>
  <c r="C10" i="192"/>
  <c r="D8" i="192"/>
  <c r="C8" i="192"/>
  <c r="D6" i="192"/>
  <c r="C6" i="192"/>
  <c r="J13" i="223"/>
  <c r="J12" i="223"/>
  <c r="J11" i="223"/>
  <c r="J10" i="223"/>
  <c r="J9" i="223"/>
  <c r="J8" i="223"/>
  <c r="J7" i="223"/>
  <c r="J6" i="223"/>
  <c r="D12" i="223"/>
  <c r="D13" i="223"/>
  <c r="D11" i="223"/>
  <c r="D10" i="223"/>
  <c r="D9" i="223"/>
  <c r="D8" i="223"/>
  <c r="D7" i="223"/>
  <c r="D6" i="223"/>
  <c r="C14" i="223"/>
  <c r="B14" i="223"/>
  <c r="K16" i="182"/>
  <c r="K15" i="182"/>
  <c r="K14" i="182"/>
  <c r="J17" i="182"/>
  <c r="I17" i="182"/>
  <c r="K9" i="182"/>
  <c r="J11" i="182"/>
  <c r="I11" i="182"/>
  <c r="E16" i="182"/>
  <c r="E15" i="182"/>
  <c r="E14" i="182"/>
  <c r="D17" i="182"/>
  <c r="C17" i="182"/>
  <c r="E12" i="182"/>
  <c r="D13" i="182"/>
  <c r="C13" i="182"/>
  <c r="E10" i="182"/>
  <c r="E9" i="182"/>
  <c r="E8" i="182"/>
  <c r="D11" i="182"/>
  <c r="C11" i="182"/>
  <c r="F14" i="193" l="1"/>
  <c r="E11" i="182"/>
  <c r="E17" i="182"/>
  <c r="C11" i="192"/>
  <c r="G7" i="194"/>
  <c r="K17" i="182"/>
  <c r="E13" i="182"/>
  <c r="G13" i="193"/>
  <c r="G10" i="193"/>
  <c r="E14" i="193"/>
  <c r="D11" i="192"/>
  <c r="C11" i="194"/>
  <c r="K11" i="182"/>
  <c r="G10" i="194"/>
  <c r="D18" i="182"/>
  <c r="H11" i="194"/>
  <c r="C14" i="193"/>
  <c r="E11" i="194"/>
  <c r="D11" i="194"/>
  <c r="D14" i="193"/>
  <c r="H10" i="193"/>
  <c r="H14" i="193" s="1"/>
  <c r="D14" i="223"/>
  <c r="C18" i="182"/>
  <c r="E14" i="181"/>
  <c r="E13" i="181"/>
  <c r="C15" i="181"/>
  <c r="E11" i="181"/>
  <c r="E10" i="181"/>
  <c r="C12" i="181"/>
  <c r="E8" i="181"/>
  <c r="E7" i="181"/>
  <c r="C9" i="181"/>
  <c r="H9" i="264"/>
  <c r="G9" i="264"/>
  <c r="F9" i="264"/>
  <c r="E9" i="264"/>
  <c r="D9" i="264"/>
  <c r="C9" i="264"/>
  <c r="H8" i="264"/>
  <c r="G8" i="264"/>
  <c r="F8" i="264"/>
  <c r="E8" i="264"/>
  <c r="D8" i="264"/>
  <c r="C8" i="264"/>
  <c r="I7" i="264"/>
  <c r="I6" i="264"/>
  <c r="I5" i="264"/>
  <c r="I4" i="264"/>
  <c r="E21" i="263"/>
  <c r="F21" i="263"/>
  <c r="G21" i="263"/>
  <c r="H21" i="263"/>
  <c r="I21" i="263"/>
  <c r="J21" i="263"/>
  <c r="K21" i="263"/>
  <c r="L21" i="263"/>
  <c r="M21" i="263"/>
  <c r="N21" i="263"/>
  <c r="P5" i="263"/>
  <c r="O5" i="263"/>
  <c r="C57" i="173"/>
  <c r="B57" i="173"/>
  <c r="I14" i="172"/>
  <c r="I13" i="172"/>
  <c r="H14" i="172"/>
  <c r="H13" i="172"/>
  <c r="G14" i="172"/>
  <c r="G13" i="172"/>
  <c r="F14" i="172"/>
  <c r="F13" i="172"/>
  <c r="E14" i="172"/>
  <c r="E13" i="172"/>
  <c r="D14" i="172"/>
  <c r="D13" i="172"/>
  <c r="C12" i="172"/>
  <c r="C11" i="172"/>
  <c r="C10" i="172"/>
  <c r="C9" i="172"/>
  <c r="C15" i="172"/>
  <c r="E8" i="171"/>
  <c r="E7" i="171"/>
  <c r="E6" i="171"/>
  <c r="E5" i="171"/>
  <c r="D9" i="171"/>
  <c r="C9" i="171"/>
  <c r="C14" i="171"/>
  <c r="D14" i="171"/>
  <c r="F9" i="170"/>
  <c r="F8" i="170"/>
  <c r="F7" i="170"/>
  <c r="F6" i="170"/>
  <c r="E10" i="170"/>
  <c r="D10" i="170"/>
  <c r="C10" i="170"/>
  <c r="B10" i="170"/>
  <c r="E21" i="169"/>
  <c r="E17" i="169"/>
  <c r="E11" i="169"/>
  <c r="E10" i="169"/>
  <c r="C13" i="169"/>
  <c r="C23" i="169" s="1"/>
  <c r="M11" i="243"/>
  <c r="N11" i="243"/>
  <c r="P20" i="263"/>
  <c r="P19" i="263"/>
  <c r="P18" i="263"/>
  <c r="P16" i="263"/>
  <c r="P15" i="263"/>
  <c r="P12" i="263"/>
  <c r="P11" i="263"/>
  <c r="P10" i="263"/>
  <c r="P9" i="263"/>
  <c r="P8" i="263"/>
  <c r="P7" i="263"/>
  <c r="P6" i="263"/>
  <c r="O20" i="263"/>
  <c r="O19" i="263"/>
  <c r="O18" i="263"/>
  <c r="O16" i="263"/>
  <c r="O15" i="263"/>
  <c r="O12" i="263"/>
  <c r="O11" i="263"/>
  <c r="O10" i="263"/>
  <c r="O9" i="263"/>
  <c r="O8" i="263"/>
  <c r="O7" i="263"/>
  <c r="O6" i="263"/>
  <c r="D21" i="263"/>
  <c r="C21" i="263"/>
  <c r="E18" i="182" l="1"/>
  <c r="G11" i="194"/>
  <c r="D15" i="171"/>
  <c r="C15" i="171"/>
  <c r="E13" i="169"/>
  <c r="E23" i="169" s="1"/>
  <c r="G14" i="193"/>
  <c r="F10" i="170"/>
  <c r="E15" i="181"/>
  <c r="E9" i="171"/>
  <c r="P21" i="263"/>
  <c r="O21" i="263"/>
  <c r="C14" i="172"/>
  <c r="C13" i="172"/>
  <c r="I8" i="264"/>
  <c r="I9" i="264"/>
  <c r="B49" i="132" l="1"/>
  <c r="B51" i="132" s="1"/>
  <c r="L11" i="243" l="1"/>
  <c r="K11" i="243"/>
  <c r="J11" i="243"/>
  <c r="I11" i="243"/>
  <c r="F11" i="243"/>
  <c r="E11" i="243"/>
  <c r="N10" i="242"/>
  <c r="M10" i="242"/>
  <c r="L10" i="242"/>
  <c r="K10" i="242"/>
  <c r="J10" i="242"/>
  <c r="I10" i="242"/>
  <c r="F10" i="242"/>
  <c r="E10" i="242"/>
  <c r="N9" i="241"/>
  <c r="M9" i="241"/>
  <c r="L9" i="241"/>
  <c r="K9" i="241"/>
  <c r="J9" i="241"/>
  <c r="I9" i="241"/>
  <c r="H9" i="241"/>
  <c r="F9" i="241"/>
  <c r="E9" i="241"/>
  <c r="N9" i="240"/>
  <c r="N9" i="235"/>
  <c r="N11" i="234"/>
  <c r="N11" i="233" l="1"/>
  <c r="N10" i="232"/>
  <c r="N10" i="231"/>
  <c r="N11" i="230"/>
  <c r="N15" i="230" s="1"/>
  <c r="F10" i="198"/>
  <c r="E10" i="198"/>
  <c r="D10" i="198"/>
  <c r="H9" i="198"/>
  <c r="H8" i="198"/>
  <c r="G9" i="198"/>
  <c r="C10" i="198"/>
  <c r="G8" i="198"/>
  <c r="F7" i="198"/>
  <c r="E7" i="198"/>
  <c r="D7" i="198"/>
  <c r="C7" i="198"/>
  <c r="H6" i="198"/>
  <c r="G6" i="198"/>
  <c r="G5" i="198"/>
  <c r="E10" i="197"/>
  <c r="H6" i="197"/>
  <c r="H7" i="197" s="1"/>
  <c r="G5" i="197"/>
  <c r="G7" i="197" s="1"/>
  <c r="F7" i="197"/>
  <c r="D7" i="197"/>
  <c r="C7" i="197"/>
  <c r="C11" i="197" s="1"/>
  <c r="H9" i="196"/>
  <c r="G9" i="196"/>
  <c r="G8" i="196"/>
  <c r="F10" i="196"/>
  <c r="E10" i="196"/>
  <c r="D10" i="196"/>
  <c r="C10" i="196"/>
  <c r="H6" i="196"/>
  <c r="G6" i="196"/>
  <c r="G5" i="196"/>
  <c r="F7" i="196"/>
  <c r="E7" i="196"/>
  <c r="D7" i="196"/>
  <c r="C7" i="196"/>
  <c r="H9" i="195"/>
  <c r="G9" i="195"/>
  <c r="G8" i="195"/>
  <c r="E10" i="195"/>
  <c r="D10" i="195"/>
  <c r="C10" i="195"/>
  <c r="H6" i="195"/>
  <c r="H7" i="195" s="1"/>
  <c r="G6" i="195"/>
  <c r="G5" i="195"/>
  <c r="F7" i="195"/>
  <c r="F11" i="195" s="1"/>
  <c r="E7" i="195"/>
  <c r="D7" i="195"/>
  <c r="C7" i="195"/>
  <c r="F11" i="198" l="1"/>
  <c r="D11" i="198"/>
  <c r="C11" i="195"/>
  <c r="D11" i="196"/>
  <c r="G10" i="198"/>
  <c r="F11" i="196"/>
  <c r="E11" i="198"/>
  <c r="H7" i="198"/>
  <c r="H11" i="198" s="1"/>
  <c r="G7" i="198"/>
  <c r="F11" i="197"/>
  <c r="H10" i="197"/>
  <c r="H11" i="197" s="1"/>
  <c r="D11" i="197"/>
  <c r="E11" i="196"/>
  <c r="H10" i="196"/>
  <c r="H7" i="196"/>
  <c r="G10" i="196"/>
  <c r="G7" i="196"/>
  <c r="C11" i="196"/>
  <c r="G10" i="195"/>
  <c r="E11" i="195"/>
  <c r="G7" i="195"/>
  <c r="H10" i="195"/>
  <c r="H11" i="195" s="1"/>
  <c r="D11" i="195"/>
  <c r="K10" i="182"/>
  <c r="K8" i="182"/>
  <c r="C10" i="175"/>
  <c r="B10" i="175"/>
  <c r="H24" i="174"/>
  <c r="H23" i="174"/>
  <c r="H22" i="174"/>
  <c r="G24" i="174"/>
  <c r="G23" i="174"/>
  <c r="G22" i="174"/>
  <c r="D25" i="174"/>
  <c r="E25" i="174"/>
  <c r="F25" i="174"/>
  <c r="C25" i="174"/>
  <c r="H20" i="174"/>
  <c r="G20" i="174"/>
  <c r="F21" i="174"/>
  <c r="E21" i="174"/>
  <c r="D21" i="174"/>
  <c r="C21" i="174"/>
  <c r="H18" i="174"/>
  <c r="H17" i="174"/>
  <c r="H16" i="174"/>
  <c r="G18" i="174"/>
  <c r="G17" i="174"/>
  <c r="G16" i="174"/>
  <c r="F19" i="174"/>
  <c r="E19" i="174"/>
  <c r="D19" i="174"/>
  <c r="C19" i="174"/>
  <c r="C15" i="174"/>
  <c r="D15" i="174"/>
  <c r="E15" i="174"/>
  <c r="F15" i="174"/>
  <c r="H14" i="174"/>
  <c r="H13" i="174"/>
  <c r="H12" i="174"/>
  <c r="G14" i="174"/>
  <c r="G13" i="174"/>
  <c r="G12" i="174"/>
  <c r="F11" i="174"/>
  <c r="E11" i="174"/>
  <c r="D11" i="174"/>
  <c r="C11" i="174"/>
  <c r="H9" i="174"/>
  <c r="G9" i="174"/>
  <c r="H7" i="174"/>
  <c r="G7" i="174"/>
  <c r="F8" i="174"/>
  <c r="E8" i="174"/>
  <c r="D8" i="174"/>
  <c r="C8" i="174"/>
  <c r="F6" i="174"/>
  <c r="E6" i="174"/>
  <c r="D6" i="174"/>
  <c r="C6" i="174"/>
  <c r="H5" i="174"/>
  <c r="G5" i="174"/>
  <c r="C28" i="206"/>
  <c r="G6" i="174" l="1"/>
  <c r="G15" i="174"/>
  <c r="G8" i="174"/>
  <c r="G11" i="174"/>
  <c r="H25" i="174"/>
  <c r="G25" i="174"/>
  <c r="H6" i="174"/>
  <c r="H8" i="174"/>
  <c r="H11" i="174"/>
  <c r="H21" i="174"/>
  <c r="G11" i="195"/>
  <c r="G11" i="197"/>
  <c r="H11" i="196"/>
  <c r="G11" i="196"/>
  <c r="G21" i="174"/>
  <c r="G19" i="174"/>
  <c r="H19" i="174"/>
  <c r="H15" i="174"/>
  <c r="D26" i="174"/>
  <c r="E26" i="174"/>
  <c r="F26" i="174"/>
  <c r="C26" i="174"/>
  <c r="C79" i="206"/>
  <c r="H79" i="206"/>
  <c r="F79" i="206"/>
  <c r="G73" i="206"/>
  <c r="G76" i="206" s="1"/>
  <c r="G67" i="206"/>
  <c r="E36" i="206"/>
  <c r="E28" i="206" s="1"/>
  <c r="G22" i="206"/>
  <c r="G25" i="206" s="1"/>
  <c r="E13" i="206"/>
  <c r="G13" i="206" s="1"/>
  <c r="G19" i="206" s="1"/>
  <c r="G7" i="206"/>
  <c r="G10" i="206" s="1"/>
  <c r="E79" i="206" l="1"/>
  <c r="G28" i="206"/>
  <c r="G64" i="206" s="1"/>
  <c r="G26" i="174"/>
  <c r="H26" i="174"/>
  <c r="G70" i="206"/>
  <c r="G79" i="206" l="1"/>
  <c r="F70" i="250" l="1"/>
  <c r="F94" i="250" s="1"/>
  <c r="G47" i="252" l="1"/>
  <c r="F47" i="252"/>
  <c r="I38" i="133"/>
  <c r="G38" i="133"/>
  <c r="F38" i="133"/>
  <c r="E38" i="133"/>
  <c r="D38" i="133"/>
  <c r="C38" i="133"/>
  <c r="H37" i="133"/>
  <c r="H36" i="133"/>
  <c r="H35" i="133"/>
  <c r="H34" i="133"/>
  <c r="H33" i="133"/>
  <c r="H32" i="133"/>
  <c r="H31" i="133"/>
  <c r="H30" i="133"/>
  <c r="H29" i="133"/>
  <c r="H28" i="133"/>
  <c r="H27" i="133"/>
  <c r="H26" i="133"/>
  <c r="I22" i="133"/>
  <c r="G22" i="133"/>
  <c r="F22" i="133"/>
  <c r="E22" i="133"/>
  <c r="D22" i="133"/>
  <c r="C22" i="133"/>
  <c r="H21" i="133"/>
  <c r="H20" i="133"/>
  <c r="H19" i="133"/>
  <c r="H18" i="133"/>
  <c r="H16" i="133"/>
  <c r="H14" i="133"/>
  <c r="H13" i="133"/>
  <c r="H12" i="133"/>
  <c r="H11" i="133"/>
  <c r="H10" i="133"/>
  <c r="H9" i="133"/>
  <c r="E19" i="244"/>
  <c r="D19" i="244"/>
  <c r="G18" i="244"/>
  <c r="G17" i="244"/>
  <c r="F11" i="244"/>
  <c r="E11" i="244"/>
  <c r="D11" i="244"/>
  <c r="C11" i="244"/>
  <c r="G10" i="244"/>
  <c r="G9" i="244"/>
  <c r="G8" i="244"/>
  <c r="G7" i="244"/>
  <c r="I39" i="133" l="1"/>
  <c r="E39" i="133"/>
  <c r="G39" i="133"/>
  <c r="F39" i="133"/>
  <c r="C39" i="133"/>
  <c r="G19" i="244"/>
  <c r="D39" i="133"/>
  <c r="G11" i="244"/>
  <c r="H22" i="133"/>
  <c r="H38" i="133"/>
  <c r="M9" i="240"/>
  <c r="M9" i="235"/>
  <c r="M11" i="234"/>
  <c r="H39" i="133" l="1"/>
  <c r="L11" i="234"/>
  <c r="M11" i="233"/>
  <c r="M10" i="232"/>
  <c r="M10" i="231"/>
  <c r="M11" i="230" l="1"/>
  <c r="M15" i="230" s="1"/>
  <c r="E14" i="223" l="1"/>
  <c r="H14" i="223" s="1"/>
  <c r="G13" i="223"/>
  <c r="F14" i="223"/>
  <c r="I14" i="223" s="1"/>
  <c r="G12" i="223"/>
  <c r="G11" i="223"/>
  <c r="J14" i="223" l="1"/>
  <c r="H10" i="174"/>
  <c r="D119" i="238" l="1"/>
  <c r="L9" i="240" l="1"/>
  <c r="L9" i="235"/>
  <c r="L11" i="233" l="1"/>
  <c r="L10" i="232" l="1"/>
  <c r="L10" i="231"/>
  <c r="L11" i="230"/>
  <c r="L15" i="230" s="1"/>
  <c r="G10" i="223" l="1"/>
  <c r="G9" i="223"/>
  <c r="G8" i="223"/>
  <c r="G7" i="223"/>
  <c r="G6" i="223"/>
  <c r="G14" i="223" l="1"/>
  <c r="H9" i="182"/>
  <c r="H10" i="182"/>
  <c r="H12" i="182"/>
  <c r="H14" i="182"/>
  <c r="H15" i="182"/>
  <c r="H16" i="182"/>
  <c r="H8" i="182"/>
  <c r="G17" i="182"/>
  <c r="F17" i="182"/>
  <c r="G13" i="182"/>
  <c r="J13" i="182" s="1"/>
  <c r="J18" i="182" s="1"/>
  <c r="F13" i="182"/>
  <c r="I13" i="182" s="1"/>
  <c r="G11" i="182"/>
  <c r="F11" i="182"/>
  <c r="D15" i="181"/>
  <c r="D12" i="181"/>
  <c r="E12" i="181" s="1"/>
  <c r="D9" i="181"/>
  <c r="E9" i="181" s="1"/>
  <c r="K13" i="182" l="1"/>
  <c r="I18" i="182"/>
  <c r="K18" i="182" s="1"/>
  <c r="H17" i="182"/>
  <c r="H13" i="182"/>
  <c r="G18" i="182"/>
  <c r="H11" i="182"/>
  <c r="F18" i="182"/>
  <c r="H18" i="182" l="1"/>
  <c r="E13" i="171" l="1"/>
  <c r="E12" i="171"/>
  <c r="E11" i="171"/>
  <c r="E10" i="171"/>
  <c r="E14" i="171" l="1"/>
  <c r="E15" i="171" s="1"/>
  <c r="D118" i="238"/>
  <c r="K9" i="235" l="1"/>
  <c r="K11" i="234" l="1"/>
  <c r="K11" i="233" l="1"/>
  <c r="K10" i="232"/>
  <c r="K10" i="231"/>
  <c r="K11" i="230"/>
  <c r="D117" i="238" l="1"/>
  <c r="J9" i="240" l="1"/>
  <c r="J9" i="235"/>
  <c r="J11" i="233" l="1"/>
  <c r="J10" i="232" l="1"/>
  <c r="J10" i="231" l="1"/>
  <c r="J11" i="230" l="1"/>
  <c r="J15" i="230" s="1"/>
  <c r="I11" i="233" l="1"/>
  <c r="H10" i="233"/>
  <c r="G10" i="233"/>
  <c r="D116" i="238" l="1"/>
  <c r="I9" i="240"/>
  <c r="I9" i="235"/>
  <c r="I10" i="232"/>
  <c r="I10" i="231" l="1"/>
  <c r="I11" i="230" l="1"/>
  <c r="I15" i="230" s="1"/>
  <c r="H11" i="234" l="1"/>
  <c r="D115" i="238"/>
  <c r="H11" i="230"/>
  <c r="H15" i="230" s="1"/>
  <c r="G11" i="230"/>
  <c r="G15" i="230" s="1"/>
  <c r="G12" i="234"/>
  <c r="G11" i="234" s="1"/>
  <c r="C114" i="238"/>
  <c r="B114" i="238"/>
  <c r="F11" i="230"/>
  <c r="F15" i="230" s="1"/>
  <c r="F11" i="234"/>
  <c r="F9" i="240"/>
  <c r="E9" i="240"/>
  <c r="D113" i="238"/>
  <c r="D112" i="238"/>
  <c r="D111" i="238"/>
  <c r="D110" i="238"/>
  <c r="D109" i="238"/>
  <c r="D108" i="238"/>
  <c r="D107" i="238"/>
  <c r="D106" i="238"/>
  <c r="D105" i="238"/>
  <c r="D104" i="238"/>
  <c r="D103" i="238"/>
  <c r="D102" i="238"/>
  <c r="D101" i="238"/>
  <c r="D100" i="238"/>
  <c r="D99" i="238"/>
  <c r="D98" i="238"/>
  <c r="D97" i="238"/>
  <c r="D96" i="238"/>
  <c r="D95" i="238"/>
  <c r="D94" i="238"/>
  <c r="D93" i="238"/>
  <c r="D92" i="238"/>
  <c r="D91" i="238"/>
  <c r="D90" i="238"/>
  <c r="D89" i="238"/>
  <c r="D88" i="238"/>
  <c r="D87" i="238"/>
  <c r="D86" i="238"/>
  <c r="D85" i="238"/>
  <c r="D84" i="238"/>
  <c r="D83" i="238"/>
  <c r="D82" i="238"/>
  <c r="D81" i="238"/>
  <c r="D80" i="238"/>
  <c r="D79" i="238"/>
  <c r="D78" i="238"/>
  <c r="D77" i="238"/>
  <c r="D76" i="238"/>
  <c r="D74" i="238"/>
  <c r="D72" i="238"/>
  <c r="D71" i="238"/>
  <c r="D70" i="238"/>
  <c r="D69" i="238"/>
  <c r="D68" i="238"/>
  <c r="D67" i="238"/>
  <c r="D66" i="238"/>
  <c r="D65" i="238"/>
  <c r="D64" i="238"/>
  <c r="D63" i="238"/>
  <c r="D62" i="238"/>
  <c r="D61" i="238"/>
  <c r="D60" i="238"/>
  <c r="D59" i="238"/>
  <c r="D58" i="238"/>
  <c r="D57" i="238"/>
  <c r="D56" i="238"/>
  <c r="D55" i="238"/>
  <c r="D54" i="238"/>
  <c r="D53" i="238"/>
  <c r="D52" i="238"/>
  <c r="D51" i="238"/>
  <c r="D50" i="238"/>
  <c r="D49" i="238"/>
  <c r="D48" i="238"/>
  <c r="D47" i="238"/>
  <c r="D46" i="238"/>
  <c r="D45" i="238"/>
  <c r="D44" i="238"/>
  <c r="D43" i="238"/>
  <c r="D42" i="238"/>
  <c r="D41" i="238"/>
  <c r="D40" i="238"/>
  <c r="D39" i="238"/>
  <c r="D38" i="238"/>
  <c r="D37" i="238"/>
  <c r="D36" i="238"/>
  <c r="D35" i="238"/>
  <c r="D34" i="238"/>
  <c r="D33" i="238"/>
  <c r="D32" i="238"/>
  <c r="D31" i="238"/>
  <c r="D30" i="238"/>
  <c r="D29" i="238"/>
  <c r="D28" i="238"/>
  <c r="D27" i="238"/>
  <c r="D26" i="238"/>
  <c r="D25" i="238"/>
  <c r="D24" i="238"/>
  <c r="D23" i="238"/>
  <c r="D22" i="238"/>
  <c r="D21" i="238"/>
  <c r="D20" i="238"/>
  <c r="D19" i="238"/>
  <c r="D18" i="238"/>
  <c r="D17" i="238"/>
  <c r="D16" i="238"/>
  <c r="D15" i="238"/>
  <c r="D14" i="238"/>
  <c r="D13" i="238"/>
  <c r="D12" i="238"/>
  <c r="D11" i="238"/>
  <c r="D10" i="238"/>
  <c r="D9" i="238"/>
  <c r="D8" i="238"/>
  <c r="D7" i="238"/>
  <c r="D6" i="238"/>
  <c r="D5" i="238"/>
  <c r="F9" i="235"/>
  <c r="E11" i="234"/>
  <c r="D114" i="23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sulta desde Datos TEMPNF" type="1" refreshedVersion="3" background="1" saveData="1">
    <dbPr connection="DSN=Datos_TEMPNF;UID=MANOLO;SYSTEM=S44B7254;DBQ=DATNF TEMPNF;DFTPKGLIB=QGPL;LANGUAGEID=ENU;TRACEFILENAME=C:\Documents and Settings\MELERO\Mis documentos\IBM\Client Access\Servicio\Archivos de rastreo;PKG=QGPL/DEFAULT(IBM),2,0,1,0,512;DESC=Origen de datos ODBC de iSeries Access para Windows;BLOCKSIZE=8192;LAZYCLOSE=1;CONNTYPE=2;SIGNON=1;MAXFIELDLEN=15360;EXTCOLINFO=1;" command="SELECT TXT477.COD, TXT477.DENOM, TXT477.CANT1, TXT477.CANT2, TXT477.CANT3, TXT477.CANT4, TXT477.CANT5, TXT477.CANT6, TXT477.CANT7, TXT477.CANT8, TXT477.CANT9_x000d__x000a_FROM TEMPNF.TXT477 TXT477"/>
  </connection>
</connections>
</file>

<file path=xl/sharedStrings.xml><?xml version="1.0" encoding="utf-8"?>
<sst xmlns="http://schemas.openxmlformats.org/spreadsheetml/2006/main" count="6363" uniqueCount="3133">
  <si>
    <t>0 Presentación</t>
  </si>
  <si>
    <t>1 Estados financieros</t>
  </si>
  <si>
    <t xml:space="preserve">1.1 Balance al cierre del ejercicio </t>
  </si>
  <si>
    <t>1.2 Cuadro de financiación correspondiente al ejercicio terminado</t>
  </si>
  <si>
    <t xml:space="preserve">1.3 Cuenta de Pérdidas y Ganancias correspondiente al ejercicio terminado </t>
  </si>
  <si>
    <t>1.4 Variación del capital circulante correspondiente al ejercicio terminado</t>
  </si>
  <si>
    <t>2 Características técnicas del puerto</t>
  </si>
  <si>
    <t>2.1 Condiciones generales</t>
  </si>
  <si>
    <t>2.1.1 Situación</t>
  </si>
  <si>
    <t>2.1.2 Régimen de vientos</t>
  </si>
  <si>
    <t>2.1.3 Régimen de temporales</t>
  </si>
  <si>
    <t>2.1.4 Nivel del mar y mareas</t>
  </si>
  <si>
    <t>2.1.5 Entrada</t>
  </si>
  <si>
    <t>2.1.5.1. Canal de entrada</t>
  </si>
  <si>
    <t>2.1.5.2. Boca de entrada</t>
  </si>
  <si>
    <t>2.1.5.3 Utilización de remolcadores de entrada y salida</t>
  </si>
  <si>
    <t>2.1.5.4 Mayor buque entrado en el último año</t>
  </si>
  <si>
    <t>2.1.6 Superficies de flotación (Ha)</t>
  </si>
  <si>
    <t>2.1.6.1 Zona I</t>
  </si>
  <si>
    <t>2.1.6.2 Zona II</t>
  </si>
  <si>
    <t>2.2 Instalaciones al servicio del comercio marítimo</t>
  </si>
  <si>
    <t>2.2.1 Muelles y atraques</t>
  </si>
  <si>
    <t>2.2.1.1 Clasificación por dársenas</t>
  </si>
  <si>
    <t>2.2.1.2 Clasificación por empleos y calados</t>
  </si>
  <si>
    <r>
      <t>2.2.2 Superficie terrestre y áreas de depósito (m</t>
    </r>
    <r>
      <rPr>
        <vertAlign val="superscript"/>
        <sz val="11"/>
        <color theme="1"/>
        <rFont val="Calibri"/>
        <family val="2"/>
        <scheme val="minor"/>
      </rPr>
      <t>2</t>
    </r>
    <r>
      <rPr>
        <sz val="10"/>
        <rFont val="Arial"/>
        <family val="2"/>
      </rPr>
      <t>)</t>
    </r>
  </si>
  <si>
    <t>2.2.3 Almacenes frigoríficos y fábricas de hielo</t>
  </si>
  <si>
    <t>2.2.4 Estaciones marítimas</t>
  </si>
  <si>
    <t>2.2.5 Instalaciones pesqueras</t>
  </si>
  <si>
    <t>2.2.6 Edificaciones e instalaciones de uso público</t>
  </si>
  <si>
    <t>2.2.7 Diques de abrigo</t>
  </si>
  <si>
    <t>2.2.8 Plano esquemático de faros y balizas</t>
  </si>
  <si>
    <t>2.2.9 Relación de faros y balizas</t>
  </si>
  <si>
    <t>2.4 Instalaciones para buques</t>
  </si>
  <si>
    <t>2.4.1 Diques</t>
  </si>
  <si>
    <t>2.4.1.1 Diques secos</t>
  </si>
  <si>
    <t>2.4.1.2 Diques flotantes</t>
  </si>
  <si>
    <t>2.4.2 Varaderos</t>
  </si>
  <si>
    <t>2.4.3 Astilleros</t>
  </si>
  <si>
    <t>2.4.4 Servicio de suministro a buques</t>
  </si>
  <si>
    <t>2.5 Medios mecánicos de tierra</t>
  </si>
  <si>
    <t>2.5.1 Grúas</t>
  </si>
  <si>
    <t>2.5.1.1 Grúas de Muelle</t>
  </si>
  <si>
    <t>2.5.1.2 Grúas automóviles</t>
  </si>
  <si>
    <t>2.5.1.3 Número de Grúas. Resumen</t>
  </si>
  <si>
    <t>2.5.2 Instalaciones especiales de carga y descarga</t>
  </si>
  <si>
    <t>2.5.4 Material auxiliar de carga, descarga y transporte</t>
  </si>
  <si>
    <t>2.5.5 Otro material auxiliar</t>
  </si>
  <si>
    <t>2.6 Material flotante</t>
  </si>
  <si>
    <t>2.6.1 Dragas</t>
  </si>
  <si>
    <t>2.6.2 Remolcadores</t>
  </si>
  <si>
    <t>2.6.3 Gánguiles, Gabarras y Barcazas</t>
  </si>
  <si>
    <t>2.6.4 Grúas Flotantes</t>
  </si>
  <si>
    <t>2.6.5 Otros medios flotantes auxiliares de servicio</t>
  </si>
  <si>
    <t>2.7 Accesos terrestres y comunicaciones</t>
  </si>
  <si>
    <t>2.7.1 Accesos terrestres y comunicaciones interiores</t>
  </si>
  <si>
    <t>2.7.2 Plano de comunicaciones internas/interiores</t>
  </si>
  <si>
    <t>2.7.3 Plano de accesos terrestres</t>
  </si>
  <si>
    <t>2.8 Breve descripción de instalaciones para tráficos específicos</t>
  </si>
  <si>
    <t>3 Obras o actividades autorizadas a particulares</t>
  </si>
  <si>
    <t>4 Estadísticas de tráfico</t>
  </si>
  <si>
    <t>4.1 Tráficos de pasaje</t>
  </si>
  <si>
    <t>4.1.1 Pasajeros</t>
  </si>
  <si>
    <t>4.1.1.1 Pasajeros, número</t>
  </si>
  <si>
    <t>4.1.2 Automóviles en régimen de pasaje. Número de unidades</t>
  </si>
  <si>
    <t>4.2 Buques</t>
  </si>
  <si>
    <t>4.2.1 Buques mercantes</t>
  </si>
  <si>
    <t>4.2.1.1 Distribución por tonelaje</t>
  </si>
  <si>
    <t xml:space="preserve"> </t>
  </si>
  <si>
    <t>4.2.1.2 Distribución por bandera</t>
  </si>
  <si>
    <t>4.2.1.3 Distribución por tipo de buques</t>
  </si>
  <si>
    <t>4.2.6 Otras embarcaciones</t>
  </si>
  <si>
    <t>4.3 Mercancías</t>
  </si>
  <si>
    <t>4.3.1 Movidas por muelles y atraques del Servicio</t>
  </si>
  <si>
    <t>4.3.2 Movidas por muelles y atraques de particulares</t>
  </si>
  <si>
    <t>4.3.3 Embarcadas y desembarcadas en el año</t>
  </si>
  <si>
    <t>4.3.4 Total mercancías por paises de origen y destino</t>
  </si>
  <si>
    <t>4.3.6 Tráfico roll-on/roll-off</t>
  </si>
  <si>
    <t>4.3.6.1 Resumen del tráfico roll-on/roll-off</t>
  </si>
  <si>
    <t>4.3.6.2 Unidades de transporte intermodal (UTI) roll-on/roll-off</t>
  </si>
  <si>
    <t>4.3.6.3 Unidades de automóviles en régimen de mercancía</t>
  </si>
  <si>
    <t>4.3.7 Clasificación de mercancías</t>
  </si>
  <si>
    <t>4.3.7.1 Clasificación según su naturaleza</t>
  </si>
  <si>
    <t>4.3.7.2 (A) Clasificación según su naturaleza y presentación</t>
  </si>
  <si>
    <t xml:space="preserve">4.3.7.2 (B) Clasificación según su naturaleza y presentación </t>
  </si>
  <si>
    <t>4.3.7.3 Clasificación de mercancías en tránsito según su naturaleza</t>
  </si>
  <si>
    <t>4.3.7.4 (A) Clasificación de las mercancías en tránsito según su naturaleza y presentación</t>
  </si>
  <si>
    <t xml:space="preserve">4.3.7.4 (B) Clasificación de las mercancías en tránsito según su naturaleza y presentación </t>
  </si>
  <si>
    <t>4.4 Tráfico interior</t>
  </si>
  <si>
    <t>4.5 Avituallamientos</t>
  </si>
  <si>
    <t>4.6 Pesca capturada</t>
  </si>
  <si>
    <t>4.7 Tráfico de contenedores</t>
  </si>
  <si>
    <t>4.7.1 Contenedores de 20 pies</t>
  </si>
  <si>
    <t>4.7.2 Contenedores mayores de 20 pies</t>
  </si>
  <si>
    <t>4.7.3 Total contenedores de 20 pies o mayores</t>
  </si>
  <si>
    <t>4.7.4 Contenedores de 20 pies o mayores en tránsito</t>
  </si>
  <si>
    <t>4.7.5 Total contenedores equivalentes a 20 pies (TEUS)</t>
  </si>
  <si>
    <t>4.7.6 Contenedores equivalentes a 20 pies (TEUS) en tránsito</t>
  </si>
  <si>
    <t>4.7.7 Mercancías transportadas en contenedores clasificadas según su naturaleza</t>
  </si>
  <si>
    <t>4.8 Resumen general del tráfico marítimo</t>
  </si>
  <si>
    <t>4.8.1 Cuadro general n.º 1</t>
  </si>
  <si>
    <t>4.8.2 Cuadro general n.º 2</t>
  </si>
  <si>
    <t>4.8.3 Cuadro general n.º 3</t>
  </si>
  <si>
    <t>4.9 Tráfico terrestre</t>
  </si>
  <si>
    <t>4.10 Gráficos y series históricas</t>
  </si>
  <si>
    <t>4.10.1</t>
  </si>
  <si>
    <t>Tráfico de mercancías</t>
  </si>
  <si>
    <t>4.10.2</t>
  </si>
  <si>
    <t>Carga de mercancías</t>
  </si>
  <si>
    <t>4.10.3</t>
  </si>
  <si>
    <t>Descarga de mercancías</t>
  </si>
  <si>
    <t>4.10.4</t>
  </si>
  <si>
    <t>Graneles líquidos</t>
  </si>
  <si>
    <t>4.10.5</t>
  </si>
  <si>
    <t>Graneles sólidos</t>
  </si>
  <si>
    <t>4.10.6</t>
  </si>
  <si>
    <t>Mercancía general</t>
  </si>
  <si>
    <t>4.10.7</t>
  </si>
  <si>
    <t>Pesca</t>
  </si>
  <si>
    <t>4.10.8</t>
  </si>
  <si>
    <t>Avituallamiento</t>
  </si>
  <si>
    <t>4.10.9</t>
  </si>
  <si>
    <t>Pasajeros</t>
  </si>
  <si>
    <t>4.10.10</t>
  </si>
  <si>
    <t>Contenedores</t>
  </si>
  <si>
    <t>4.10.11</t>
  </si>
  <si>
    <t>Buques</t>
  </si>
  <si>
    <t>4.10.12</t>
  </si>
  <si>
    <t>Evolución histórica del tráfico</t>
  </si>
  <si>
    <t>5 Utilización del puerto</t>
  </si>
  <si>
    <t>5.1 Utilización de muelles</t>
  </si>
  <si>
    <t>5.2 Dársenas</t>
  </si>
  <si>
    <t>5.3 Amarres de punta</t>
  </si>
  <si>
    <t>5.4 Atraques</t>
  </si>
  <si>
    <t>5.5 Ocupación de superficie</t>
  </si>
  <si>
    <t>5.6 Medios mecánicos de tierra</t>
  </si>
  <si>
    <t>5.6.1 Grúas</t>
  </si>
  <si>
    <t>5.6.2 Instalaciones especiales (grúas móviles)</t>
  </si>
  <si>
    <t>5.7 Carretillas</t>
  </si>
  <si>
    <t>5.8 Cintas transportadoras</t>
  </si>
  <si>
    <t>5.9 Palas cargadoras</t>
  </si>
  <si>
    <t>5.10 Tracción de maniobras</t>
  </si>
  <si>
    <t>5.11 Vagones</t>
  </si>
  <si>
    <t>5.13 Básculas</t>
  </si>
  <si>
    <t>5.14 Grúas flotantes</t>
  </si>
  <si>
    <t>5.15 Remolcadores</t>
  </si>
  <si>
    <t>5.16 Varaderos</t>
  </si>
  <si>
    <t>6 Obras</t>
  </si>
  <si>
    <t xml:space="preserve">6.1 </t>
  </si>
  <si>
    <t xml:space="preserve">Obras en ejecución o terminadas en el año </t>
  </si>
  <si>
    <t>6.2</t>
  </si>
  <si>
    <t>Descripción de las obras más importantes</t>
  </si>
  <si>
    <t>7 Líneas marítimas regulares</t>
  </si>
  <si>
    <t>1.1 Balance al cierre del ejercicio</t>
  </si>
  <si>
    <t>(en euros)</t>
  </si>
  <si>
    <t>ACTIVO</t>
  </si>
  <si>
    <t>PATRIMONIO NETO Y PASIVO</t>
  </si>
  <si>
    <t>-</t>
  </si>
  <si>
    <t>II. Operaciones de cobertura</t>
  </si>
  <si>
    <t>III. Otros</t>
  </si>
  <si>
    <t xml:space="preserve">1.2 Cuadro de financiación correspondiente al ejercicio terminado </t>
  </si>
  <si>
    <t>RECURSOS GENERADOS</t>
  </si>
  <si>
    <t>Resultado del Ejercicio</t>
  </si>
  <si>
    <t>RECURSOS PROCEDENTES DE LAS OPERACIONES</t>
  </si>
  <si>
    <t/>
  </si>
  <si>
    <t xml:space="preserve"> ORÍGENES</t>
  </si>
  <si>
    <t xml:space="preserve">TOTAL ORÍGENES </t>
  </si>
  <si>
    <t>APLICACIONES</t>
  </si>
  <si>
    <t>TOTAL APLICACIONES</t>
  </si>
  <si>
    <t>VARIACIÓN DEL CAPITAL CIRCULANTE</t>
  </si>
  <si>
    <t>Fondo de maniobra principio de ejercicio</t>
  </si>
  <si>
    <t>Variación de circulante</t>
  </si>
  <si>
    <t>Fondo de maniobra final de ejercicio</t>
  </si>
  <si>
    <t>(Debe) Haber</t>
  </si>
  <si>
    <t>1. Importe neto de la cifra de negocios</t>
  </si>
  <si>
    <t>a) Tasa de ocupación</t>
  </si>
  <si>
    <t>b) Tasas de utilización</t>
  </si>
  <si>
    <t>c) Tasa de actividad</t>
  </si>
  <si>
    <t>d) Tasa de ayudas a la navegación</t>
  </si>
  <si>
    <t>a) Importes adicionales a las tasas</t>
  </si>
  <si>
    <t>b) Tarifas y otros</t>
  </si>
  <si>
    <t>3. Trabajos realizados por la empresa para su activo</t>
  </si>
  <si>
    <t>5. Otros ingresos de explotación</t>
  </si>
  <si>
    <t>a) Ingresos accesorios y otros de gestión corriente</t>
  </si>
  <si>
    <t>b) Subvenciones de explotación incorporadas al resultado del ejercicio</t>
  </si>
  <si>
    <t>c) Ingresos traspasados al resultado por concesiones revertidas</t>
  </si>
  <si>
    <t>d) Fondo de Compensación Interportuario recibido</t>
  </si>
  <si>
    <t>6. Gastos de personal</t>
  </si>
  <si>
    <t>a) Sueldos, salarios y asimilados</t>
  </si>
  <si>
    <t>b) Indemnizaciones</t>
  </si>
  <si>
    <t>c) Cargas sociales</t>
  </si>
  <si>
    <t>d) Provisiones</t>
  </si>
  <si>
    <t>7. Otros gastos de explotación</t>
  </si>
  <si>
    <t>a) Servicios exteriores</t>
  </si>
  <si>
    <t>1. Reparaciones y conservación</t>
  </si>
  <si>
    <t>2. Servicios de profesionales independientes</t>
  </si>
  <si>
    <t>3. Suministros y consumos</t>
  </si>
  <si>
    <t>4. Otros servicios exteriores</t>
  </si>
  <si>
    <t>b) Tributos</t>
  </si>
  <si>
    <t>c) Pérdidas, deterioro y variación de provisiones por operaciones comerciales</t>
  </si>
  <si>
    <t>d) Otros gastos de gestión corriente</t>
  </si>
  <si>
    <t>f) Fondo de Compensación Interportuario aportado</t>
  </si>
  <si>
    <t>8. Amortizaciones del inmovilizado</t>
  </si>
  <si>
    <t>9. Imputación de subvenciones de inmovilizado no financiero y otras</t>
  </si>
  <si>
    <t>10. Excesos de provisiones</t>
  </si>
  <si>
    <t>11. Deterioro y resultado por enajenaciones del inmovilizado</t>
  </si>
  <si>
    <t>a) Deterioros y pérdidas</t>
  </si>
  <si>
    <t>b) Resultados por enajenaciones y otras</t>
  </si>
  <si>
    <t>Otros resultados</t>
  </si>
  <si>
    <t>a) Ingresos excepcionales</t>
  </si>
  <si>
    <t>b) Gastos excepcionales</t>
  </si>
  <si>
    <t>A.1. RESULTADO DE EXPLOTACIÓN (1+3+5+6+7+8+9+10+11)</t>
  </si>
  <si>
    <t>12. Ingresos financieros</t>
  </si>
  <si>
    <t>a) De participaciones en instrumentos de patrimonio</t>
  </si>
  <si>
    <t>b) De valores negociables y otros instrumentos financieros</t>
  </si>
  <si>
    <t>c) Incorporación al activo de gastos financieros</t>
  </si>
  <si>
    <t>13. Gastos financieros</t>
  </si>
  <si>
    <t>a) Por deudas con terceros</t>
  </si>
  <si>
    <t>b) Por actualización de provisiones</t>
  </si>
  <si>
    <t>14. Variación de valor razonable en instrumentos financieros</t>
  </si>
  <si>
    <t>16. Deterioro y resultado por enajenaciones de instrumentos financieros</t>
  </si>
  <si>
    <t>A.2. RESULTADO FINANCIERO (12+13+14+16)</t>
  </si>
  <si>
    <t>A.3. RESULTADO ANTES DE IMPUESTOS (A.1+A.2)</t>
  </si>
  <si>
    <t>17. Impuesto sobre beneficios</t>
  </si>
  <si>
    <t>A.4. RESULTADO DEL EJERCICIO (A.3+17)</t>
  </si>
  <si>
    <t xml:space="preserve">1.4 Variación del capital circulante correspondiente al ejercicio terminado </t>
  </si>
  <si>
    <t>CONCEPTO</t>
  </si>
  <si>
    <t>TOTAL VARIACIÓN CAPITAL CIRCULANTE (*)</t>
  </si>
  <si>
    <t>(*) Se considera como Capital circulante el Activo corriente, excluidos los activos no corrientes mantenidos para la venta, menos el Pasivo corriente.</t>
  </si>
  <si>
    <t>2 Características técnicas del Puerto</t>
  </si>
  <si>
    <t>2.1 Condiciones Generales</t>
  </si>
  <si>
    <t xml:space="preserve">2.1.1 Situación </t>
  </si>
  <si>
    <t xml:space="preserve">Longitud </t>
  </si>
  <si>
    <t>6º 49' 32.8" W (Greenwich)</t>
  </si>
  <si>
    <t>Latitud</t>
  </si>
  <si>
    <t>37º 8' 6,6"  N</t>
  </si>
  <si>
    <t xml:space="preserve">2.1.2 Régimen de vientos </t>
  </si>
  <si>
    <t xml:space="preserve">Reinante </t>
  </si>
  <si>
    <t>NO</t>
  </si>
  <si>
    <t>Dominante</t>
  </si>
  <si>
    <t>SO</t>
  </si>
  <si>
    <r>
      <t xml:space="preserve">Altura significante máxima de oleaje (Hs </t>
    </r>
    <r>
      <rPr>
        <b/>
        <sz val="7"/>
        <rFont val="Arial"/>
        <family val="2"/>
      </rPr>
      <t>MAX</t>
    </r>
    <r>
      <rPr>
        <b/>
        <sz val="10"/>
        <rFont val="Arial"/>
        <family val="2"/>
      </rPr>
      <t xml:space="preserve">) </t>
    </r>
  </si>
  <si>
    <r>
      <t xml:space="preserve">Periodo pico (Tp) asociado a Hs </t>
    </r>
    <r>
      <rPr>
        <b/>
        <sz val="7"/>
        <rFont val="Arial"/>
        <family val="2"/>
      </rPr>
      <t>MAX</t>
    </r>
  </si>
  <si>
    <r>
      <t xml:space="preserve">Dirección media de procedencia del oleaje (Dir) asociado a Hs </t>
    </r>
    <r>
      <rPr>
        <b/>
        <sz val="7"/>
        <rFont val="Arial"/>
        <family val="2"/>
      </rPr>
      <t>MAX</t>
    </r>
  </si>
  <si>
    <t>2.1.4 Nivel del mar</t>
  </si>
  <si>
    <t>Máxima carrera de marea registrada en el año *</t>
  </si>
  <si>
    <t>Bajamar mínima registrada en el año respectos al cero del puerto *</t>
  </si>
  <si>
    <t>Pleamar máxima registrada en el año respectos al cero del puerto *</t>
  </si>
  <si>
    <t xml:space="preserve">2.1.5 Entrada </t>
  </si>
  <si>
    <t xml:space="preserve">2.1.5.1 Canal de entrada </t>
  </si>
  <si>
    <t xml:space="preserve">Orientación </t>
  </si>
  <si>
    <t>339º</t>
  </si>
  <si>
    <t>Ancho</t>
  </si>
  <si>
    <t>200 a 300 m</t>
  </si>
  <si>
    <t xml:space="preserve">Naturaleza del fondo </t>
  </si>
  <si>
    <t>Arenas y fangos</t>
  </si>
  <si>
    <t xml:space="preserve">2.1.5.2 Boca de entrada </t>
  </si>
  <si>
    <t xml:space="preserve">Ancho </t>
  </si>
  <si>
    <t>300 m</t>
  </si>
  <si>
    <t xml:space="preserve">Máxima corriente controlada </t>
  </si>
  <si>
    <t>5 nudos</t>
  </si>
  <si>
    <t xml:space="preserve">A tenor de lo establecido en las vigentes Normas de Entrada, Salida, Atraque y Desatraque en el Puerto de Huelva, publicadas en el Boletín Oficial de la  Provincia de Huelva n.º 201 de 23 de octubre de 2006, la obligatoriedad de uso de remolcadores en condiciones normales viene dada en función de la eslora del buque y de la naturaleza de la mercancía, en lugar del valor de su GT.
Así, será obligatoria la concurrencia de remolcador cuando se trate de maniobras de buques de eslora superior a 90 m, que transporten mercancías peligrosas clasificadas en las clases 1, 2, 3 o 4 del Código IMDG, de las incluidas en el artículo 15 del Real Decreto 145/89 por el que se aprueba el Reglamento Nacional de Admisión Manipulación y Almacenamiento de Mercancías Peligrosas en los Puertos, y sustancias no incluidas en las divisiones anteriores, que se consideran hidrocarburos según lo definido en el artículo 1.2 del RD 253/2004, de 13 de febrero por el que se establecen medidas de prevención y lucha contra la contaminación en la operación de carga, descarga y manipulación de hidrocarburos en el ámbito marítimo y portuario.
</t>
  </si>
  <si>
    <t>2.1.5.4  Mayor buque entrado en el último año</t>
  </si>
  <si>
    <t>Características</t>
  </si>
  <si>
    <t>Mayor eslora</t>
  </si>
  <si>
    <t>Mayor calado</t>
  </si>
  <si>
    <t>Zona 1</t>
  </si>
  <si>
    <t>Zona 2</t>
  </si>
  <si>
    <t>Nombre</t>
  </si>
  <si>
    <t>Nacionalidad</t>
  </si>
  <si>
    <t>LIBERIA</t>
  </si>
  <si>
    <t>MALTA</t>
  </si>
  <si>
    <t>GRAN BAHAMAS</t>
  </si>
  <si>
    <t>G.T.</t>
  </si>
  <si>
    <t>T.P.M.</t>
  </si>
  <si>
    <t>Eslora</t>
  </si>
  <si>
    <t>Calado</t>
  </si>
  <si>
    <t>Tipo</t>
  </si>
  <si>
    <t>Transporte de gas licuado</t>
  </si>
  <si>
    <t>Calado real entrada o salida</t>
  </si>
  <si>
    <t xml:space="preserve">Situación </t>
  </si>
  <si>
    <t xml:space="preserve">Antepuerto </t>
  </si>
  <si>
    <t xml:space="preserve">Dársenas </t>
  </si>
  <si>
    <t xml:space="preserve">Total </t>
  </si>
  <si>
    <t>Comerciales</t>
  </si>
  <si>
    <t xml:space="preserve">Pesqueras </t>
  </si>
  <si>
    <t xml:space="preserve">Resto </t>
  </si>
  <si>
    <t xml:space="preserve">Canal de entrada </t>
  </si>
  <si>
    <t xml:space="preserve">Dársena exterior </t>
  </si>
  <si>
    <t xml:space="preserve">Dársena interior </t>
  </si>
  <si>
    <t>Total Zona I</t>
  </si>
  <si>
    <t xml:space="preserve">2.1.6.2 Zona II </t>
  </si>
  <si>
    <t>Accesos</t>
  </si>
  <si>
    <t>Fondeadero</t>
  </si>
  <si>
    <t>Resto</t>
  </si>
  <si>
    <t>Boya terminal de crudos</t>
  </si>
  <si>
    <t>Total Zona II</t>
  </si>
  <si>
    <t xml:space="preserve">Nombre </t>
  </si>
  <si>
    <t>Ancho (m)</t>
  </si>
  <si>
    <t xml:space="preserve">Empleos </t>
  </si>
  <si>
    <t>Del servicio</t>
  </si>
  <si>
    <t xml:space="preserve">Muelle Ingeniero Juan Gonzalo </t>
  </si>
  <si>
    <t>Mercancía general y graneles</t>
  </si>
  <si>
    <t xml:space="preserve">Muelle Ciudad de Palos </t>
  </si>
  <si>
    <t>Muelle de Levante Sur</t>
  </si>
  <si>
    <t>Muelle de Levante Central</t>
  </si>
  <si>
    <t>Pasaje local y auxiliar</t>
  </si>
  <si>
    <t>Muelle de Levante Norte</t>
  </si>
  <si>
    <t>Pesca y tráfico interior</t>
  </si>
  <si>
    <t>Muelle Petroleros T. Arenillas</t>
  </si>
  <si>
    <t>Graneles líquidos (2 atraques)</t>
  </si>
  <si>
    <t>Muelle de Minerales</t>
  </si>
  <si>
    <t>Muelle Sur</t>
  </si>
  <si>
    <t>Pasaje, mercancía general, Ro-Ro y contenedores</t>
  </si>
  <si>
    <t>Muelle de Tharsis</t>
  </si>
  <si>
    <t>Fuera de servicio</t>
  </si>
  <si>
    <t>Boyas de amarre Norte</t>
  </si>
  <si>
    <t>Boyas de amarre Centro</t>
  </si>
  <si>
    <t>Boyas de amarre Sur</t>
  </si>
  <si>
    <t xml:space="preserve">TOTAL DEL SERVICIO </t>
  </si>
  <si>
    <t xml:space="preserve">De particulares </t>
  </si>
  <si>
    <t>Armamento, reparación, desguace</t>
  </si>
  <si>
    <t>Muelle de Riotinto</t>
  </si>
  <si>
    <t>Pantalán de Fertiberia, S.L. (fosfórico)</t>
  </si>
  <si>
    <t>Pantalán Atlantic Copper, S.L.U. Norte</t>
  </si>
  <si>
    <t>Pantalán de Fertiberia, S.L. (Abonos)</t>
  </si>
  <si>
    <t>Graneles líquidos y sólidos</t>
  </si>
  <si>
    <t>Terminal Impala</t>
  </si>
  <si>
    <t>Levantino-Aragonesa de Tránsitos, S.A.</t>
  </si>
  <si>
    <t>Pantalán de Atlantic Copper, S.L.U TNP 1</t>
  </si>
  <si>
    <t>Pantalán Atlantic Copper, S.L.U. TNP 2</t>
  </si>
  <si>
    <t>Pantalán Reina Sofía E de CEPSA</t>
  </si>
  <si>
    <t>Pantalán Reina Sofía C de CEPSA</t>
  </si>
  <si>
    <t>Pantalán Reina Sofía W de CEPSA</t>
  </si>
  <si>
    <t>Pantalán Reina Sofía 4º ATRAQUE de CEPSA</t>
  </si>
  <si>
    <t>Pantalán de Enagas, S.A.</t>
  </si>
  <si>
    <t>Pantalán de Decal Norte</t>
  </si>
  <si>
    <t>Pantalán Decal Sur</t>
  </si>
  <si>
    <t>Real Club Marítimo de Huelva</t>
  </si>
  <si>
    <t>Varios</t>
  </si>
  <si>
    <t>Muelle de La Rábida</t>
  </si>
  <si>
    <t>Auxiliar (1 atraque)</t>
  </si>
  <si>
    <t>Monoboya</t>
  </si>
  <si>
    <t xml:space="preserve">TOTAL DE PARTICULARES </t>
  </si>
  <si>
    <t xml:space="preserve">TOTAL </t>
  </si>
  <si>
    <t>EMPLEOS</t>
  </si>
  <si>
    <t>Metros lineales con calado “C” (m)</t>
  </si>
  <si>
    <t>C &lt;4</t>
  </si>
  <si>
    <r>
      <t xml:space="preserve">C </t>
    </r>
    <r>
      <rPr>
        <b/>
        <sz val="10"/>
        <rFont val="Calibri"/>
        <family val="2"/>
      </rPr>
      <t>≥</t>
    </r>
    <r>
      <rPr>
        <b/>
        <sz val="10"/>
        <rFont val="Arial"/>
        <family val="2"/>
      </rPr>
      <t xml:space="preserve"> 12</t>
    </r>
  </si>
  <si>
    <r>
      <t xml:space="preserve">12 &gt; C </t>
    </r>
    <r>
      <rPr>
        <b/>
        <sz val="10"/>
        <rFont val="Calibri"/>
        <family val="2"/>
      </rPr>
      <t>≥</t>
    </r>
    <r>
      <rPr>
        <b/>
        <sz val="10"/>
        <rFont val="Arial"/>
        <family val="2"/>
      </rPr>
      <t xml:space="preserve"> 10</t>
    </r>
  </si>
  <si>
    <r>
      <t xml:space="preserve">10 &gt; C </t>
    </r>
    <r>
      <rPr>
        <b/>
        <sz val="10"/>
        <rFont val="Calibri"/>
        <family val="2"/>
      </rPr>
      <t>≥</t>
    </r>
    <r>
      <rPr>
        <b/>
        <sz val="10"/>
        <rFont val="Arial"/>
        <family val="2"/>
      </rPr>
      <t xml:space="preserve"> 8</t>
    </r>
  </si>
  <si>
    <r>
      <t xml:space="preserve">8 &gt; C </t>
    </r>
    <r>
      <rPr>
        <b/>
        <sz val="10"/>
        <rFont val="Calibri"/>
        <family val="2"/>
      </rPr>
      <t>≥</t>
    </r>
    <r>
      <rPr>
        <b/>
        <sz val="10"/>
        <rFont val="Arial"/>
        <family val="2"/>
      </rPr>
      <t xml:space="preserve"> 6</t>
    </r>
  </si>
  <si>
    <r>
      <t xml:space="preserve">6 &gt; C </t>
    </r>
    <r>
      <rPr>
        <b/>
        <sz val="10"/>
        <rFont val="Calibri"/>
        <family val="2"/>
      </rPr>
      <t>≥</t>
    </r>
    <r>
      <rPr>
        <b/>
        <sz val="10"/>
        <rFont val="Arial"/>
        <family val="2"/>
      </rPr>
      <t xml:space="preserve"> 4</t>
    </r>
  </si>
  <si>
    <t>Muelles comerciales</t>
  </si>
  <si>
    <t>Mercancía general convencional</t>
  </si>
  <si>
    <t>Atraques ro-ro</t>
  </si>
  <si>
    <t>Graneles Sólidos sin inst. esp.</t>
  </si>
  <si>
    <t>Graneles Sólidos por inst. esp.</t>
  </si>
  <si>
    <t>Polivalentes</t>
  </si>
  <si>
    <t>Otros muelles</t>
  </si>
  <si>
    <t>Armamento,reparación y desguace</t>
  </si>
  <si>
    <t>Boyas de servicio</t>
  </si>
  <si>
    <t>TOTAL DEL SERVICIO</t>
  </si>
  <si>
    <t>De particulares</t>
  </si>
  <si>
    <t>Graneles Sólidos sin instalación especial</t>
  </si>
  <si>
    <t>Graneles Sólidos por instalación especial</t>
  </si>
  <si>
    <t>TOTAL DE PARTICULARES</t>
  </si>
  <si>
    <t>TOTAL DEL SERVICIO MAS DE PARTICULARES</t>
  </si>
  <si>
    <t>2.2.2 Superficie terrestre y áreas de depósito (m²)</t>
  </si>
  <si>
    <t>Muelle</t>
  </si>
  <si>
    <t xml:space="preserve">Designación </t>
  </si>
  <si>
    <t xml:space="preserve">Almacenes </t>
  </si>
  <si>
    <t>Viales</t>
  </si>
  <si>
    <t>Descubiertos</t>
  </si>
  <si>
    <t xml:space="preserve">Cubiertos y abiertos </t>
  </si>
  <si>
    <t xml:space="preserve">Cerrados </t>
  </si>
  <si>
    <t>Poligono Pesquero Norte</t>
  </si>
  <si>
    <t>Concesiones</t>
  </si>
  <si>
    <t>Otros</t>
  </si>
  <si>
    <t>Comunicaciones y servicios</t>
  </si>
  <si>
    <t>Levante</t>
  </si>
  <si>
    <t>Muelle de Levante y Entorno</t>
  </si>
  <si>
    <t>Tinglado 1</t>
  </si>
  <si>
    <t>Tinglado 2</t>
  </si>
  <si>
    <t>Zona de Depósitos</t>
  </si>
  <si>
    <t>Transversales y Punta del Sebo</t>
  </si>
  <si>
    <t>Puerto Exterior</t>
  </si>
  <si>
    <t>Ing. Juan Gonzalo:</t>
  </si>
  <si>
    <t>Tinglado 3</t>
  </si>
  <si>
    <t>Tinglado 4</t>
  </si>
  <si>
    <t>Zona de depósitos</t>
  </si>
  <si>
    <t>Atlantic Copper, S.L.U.(C-1187 y C-1348)</t>
  </si>
  <si>
    <t>Bergé Marítima, S.L. (C-1409)</t>
  </si>
  <si>
    <t>ImpalaTerminals Huelva, S.L.U. (C-1309)</t>
  </si>
  <si>
    <t>Ciudad de Palos</t>
  </si>
  <si>
    <t>Yilport Huelva, S.L.</t>
  </si>
  <si>
    <t>Puerto Exterior (fuera de muelles)</t>
  </si>
  <si>
    <t>Algeposa Huelva, S.L. (C-1151)</t>
  </si>
  <si>
    <t>Servimad (C-968)</t>
  </si>
  <si>
    <t>Bergé Marítima, S.L.(C-1144 y C-1045)</t>
  </si>
  <si>
    <t>Congrasur (C-1048)</t>
  </si>
  <si>
    <t>Bergé Marítima, S.L.( C-1210)</t>
  </si>
  <si>
    <t>Marismas del Odiel</t>
  </si>
  <si>
    <t>Marismas del Tinto</t>
  </si>
  <si>
    <t>Denominación</t>
  </si>
  <si>
    <t xml:space="preserve">Propietario </t>
  </si>
  <si>
    <r>
      <t>Capacidad de almacenamiento (m</t>
    </r>
    <r>
      <rPr>
        <b/>
        <vertAlign val="superscript"/>
        <sz val="10"/>
        <rFont val="Arial"/>
        <family val="2"/>
      </rPr>
      <t>3</t>
    </r>
    <r>
      <rPr>
        <b/>
        <sz val="10"/>
        <rFont val="Arial"/>
        <family val="2"/>
      </rPr>
      <t xml:space="preserve">) </t>
    </r>
  </si>
  <si>
    <t xml:space="preserve">Observaciones </t>
  </si>
  <si>
    <t>Almacén frigorífico</t>
  </si>
  <si>
    <t xml:space="preserve"> -18º a -20º conservación. Varios</t>
  </si>
  <si>
    <t>Polígono Pesquero Norte</t>
  </si>
  <si>
    <t>Expromar, S.A.</t>
  </si>
  <si>
    <t xml:space="preserve"> -18º  conservación. Varios</t>
  </si>
  <si>
    <t>Distribumar, S.L.</t>
  </si>
  <si>
    <t>Fábrica de hielo</t>
  </si>
  <si>
    <t>Hielos Costa de la Luz</t>
  </si>
  <si>
    <t>En actividad</t>
  </si>
  <si>
    <t>Situación</t>
  </si>
  <si>
    <t>Propietario</t>
  </si>
  <si>
    <t>Tráfico que sirve</t>
  </si>
  <si>
    <r>
      <t>Superficie (m</t>
    </r>
    <r>
      <rPr>
        <b/>
        <vertAlign val="superscript"/>
        <sz val="10"/>
        <rFont val="Arial"/>
        <family val="2"/>
      </rPr>
      <t>2</t>
    </r>
    <r>
      <rPr>
        <b/>
        <sz val="10"/>
        <rFont val="Arial"/>
        <family val="2"/>
      </rPr>
      <t>)</t>
    </r>
  </si>
  <si>
    <t>Balearia Eurolíneas Marítimas, S.A.</t>
  </si>
  <si>
    <t>Huelva - Islas Canarias</t>
  </si>
  <si>
    <t>Clase de instalación</t>
  </si>
  <si>
    <r>
      <t>Superficie m</t>
    </r>
    <r>
      <rPr>
        <b/>
        <vertAlign val="superscript"/>
        <sz val="10"/>
        <rFont val="Arial"/>
        <family val="2"/>
      </rPr>
      <t>2</t>
    </r>
  </si>
  <si>
    <t xml:space="preserve">  Zona de subasta</t>
  </si>
  <si>
    <t>Muelle de Levante</t>
  </si>
  <si>
    <t>Uso</t>
  </si>
  <si>
    <t>Avda. Real Sociedad Colombina Onubense</t>
  </si>
  <si>
    <t>A.P.H.</t>
  </si>
  <si>
    <t>Oficina Principal de la A.P.H.</t>
  </si>
  <si>
    <r>
      <t>2460 m</t>
    </r>
    <r>
      <rPr>
        <vertAlign val="superscript"/>
        <sz val="10"/>
        <rFont val="Arial"/>
        <family val="2"/>
      </rPr>
      <t>2</t>
    </r>
    <r>
      <rPr>
        <sz val="10"/>
        <rFont val="Arial"/>
        <family val="2"/>
      </rPr>
      <t xml:space="preserve"> en 3 plantas</t>
    </r>
  </si>
  <si>
    <t xml:space="preserve">Avda. Hispanoamérica y </t>
  </si>
  <si>
    <t>Calle Sanlúcar de Barrameda</t>
  </si>
  <si>
    <t>Huelvaport</t>
  </si>
  <si>
    <r>
      <t>16,70 m</t>
    </r>
    <r>
      <rPr>
        <vertAlign val="superscript"/>
        <sz val="10"/>
        <rFont val="Arial"/>
        <family val="2"/>
      </rPr>
      <t>2</t>
    </r>
    <r>
      <rPr>
        <sz val="10"/>
        <rFont val="Arial"/>
        <family val="2"/>
      </rPr>
      <t xml:space="preserve"> </t>
    </r>
  </si>
  <si>
    <t>Oficina de la División de Conservación, Instalaciones y Operaciones Terrestres</t>
  </si>
  <si>
    <r>
      <t>240 m</t>
    </r>
    <r>
      <rPr>
        <vertAlign val="superscript"/>
        <sz val="10"/>
        <rFont val="Arial"/>
        <family val="2"/>
      </rPr>
      <t>2</t>
    </r>
    <r>
      <rPr>
        <sz val="10"/>
        <rFont val="Arial"/>
        <family val="2"/>
      </rPr>
      <t xml:space="preserve"> en 2 plantas</t>
    </r>
  </si>
  <si>
    <t>Dependencia de Aduanas</t>
  </si>
  <si>
    <r>
      <t>72 m</t>
    </r>
    <r>
      <rPr>
        <vertAlign val="superscript"/>
        <sz val="10"/>
        <rFont val="Arial"/>
        <family val="2"/>
      </rPr>
      <t>2</t>
    </r>
    <r>
      <rPr>
        <sz val="10"/>
        <rFont val="Arial"/>
        <family val="2"/>
      </rPr>
      <t xml:space="preserve"> en 1 planta</t>
    </r>
  </si>
  <si>
    <t>Puesto de Control de la Guardia Civil</t>
  </si>
  <si>
    <t xml:space="preserve">11,95 m2 </t>
  </si>
  <si>
    <t>Locales (3) del servicio marítimo de la Agencia Estatal de la Administración Tributaria</t>
  </si>
  <si>
    <t>48,8 m2</t>
  </si>
  <si>
    <t>Locales (4) de la Direcicón General de la Guardia Civil</t>
  </si>
  <si>
    <t xml:space="preserve">65,07 m2 </t>
  </si>
  <si>
    <t>Avenida de Hispanoamérica</t>
  </si>
  <si>
    <t>Las Cocheras del Puerto</t>
  </si>
  <si>
    <r>
      <t>665 m</t>
    </r>
    <r>
      <rPr>
        <vertAlign val="superscript"/>
        <sz val="10"/>
        <rFont val="Arial"/>
        <family val="2"/>
      </rPr>
      <t>2</t>
    </r>
    <r>
      <rPr>
        <sz val="10"/>
        <rFont val="Arial"/>
        <family val="2"/>
      </rPr>
      <t xml:space="preserve"> en 1 edificio</t>
    </r>
  </si>
  <si>
    <t>Centro de Recepción y Documentación del Puerto de Huelva</t>
  </si>
  <si>
    <r>
      <t>875 m</t>
    </r>
    <r>
      <rPr>
        <vertAlign val="superscript"/>
        <sz val="10"/>
        <rFont val="Arial"/>
        <family val="2"/>
      </rPr>
      <t>2</t>
    </r>
    <r>
      <rPr>
        <sz val="10"/>
        <rFont val="Arial"/>
        <family val="2"/>
      </rPr>
      <t xml:space="preserve"> en 1 edificio</t>
    </r>
  </si>
  <si>
    <t>Avda. Fco. Montenegro</t>
  </si>
  <si>
    <t>Muelle Petroleros</t>
  </si>
  <si>
    <t xml:space="preserve">6,63 m2 </t>
  </si>
  <si>
    <t>Torre Arenillas</t>
  </si>
  <si>
    <t>Torre de Control centralizado</t>
  </si>
  <si>
    <r>
      <t>800 m</t>
    </r>
    <r>
      <rPr>
        <vertAlign val="superscript"/>
        <sz val="10"/>
        <rFont val="Arial"/>
        <family val="2"/>
      </rPr>
      <t>2</t>
    </r>
    <r>
      <rPr>
        <sz val="10"/>
        <rFont val="Arial"/>
        <family val="2"/>
      </rPr>
      <t xml:space="preserve"> en 4 plantas</t>
    </r>
  </si>
  <si>
    <t>Depuradora</t>
  </si>
  <si>
    <r>
      <t>1.500 m</t>
    </r>
    <r>
      <rPr>
        <vertAlign val="superscript"/>
        <sz val="10"/>
        <rFont val="Arial"/>
        <family val="2"/>
      </rPr>
      <t>2</t>
    </r>
    <r>
      <rPr>
        <sz val="10"/>
        <rFont val="Arial"/>
        <family val="2"/>
      </rPr>
      <t xml:space="preserve"> para depósito</t>
    </r>
  </si>
  <si>
    <r>
      <t>555 m</t>
    </r>
    <r>
      <rPr>
        <vertAlign val="superscript"/>
        <sz val="10"/>
        <rFont val="Arial"/>
        <family val="2"/>
      </rPr>
      <t>2</t>
    </r>
    <r>
      <rPr>
        <sz val="10"/>
        <rFont val="Arial"/>
        <family val="2"/>
      </rPr>
      <t xml:space="preserve"> nave </t>
    </r>
  </si>
  <si>
    <t>Muelle Ingeniero Juan Gonzalo</t>
  </si>
  <si>
    <t>Aduanas</t>
  </si>
  <si>
    <t>180,40 m² en 1 planta</t>
  </si>
  <si>
    <t>1776,82 m2</t>
  </si>
  <si>
    <t>Mazagón</t>
  </si>
  <si>
    <t>Dotacional (Casa del Vigía)</t>
  </si>
  <si>
    <t>240 m² en 2 plantas</t>
  </si>
  <si>
    <t xml:space="preserve">Denominación </t>
  </si>
  <si>
    <t xml:space="preserve">Longitud (m) </t>
  </si>
  <si>
    <t xml:space="preserve">Características </t>
  </si>
  <si>
    <t>Dique Juan Carlos I Rey de España</t>
  </si>
  <si>
    <r>
      <t>Rebasable, construído con todo uno de cantera, mantos de escollera con cantos de hasta 9 Tm y bloques paralelepípedos de hormigón de hasta 4,5 m</t>
    </r>
    <r>
      <rPr>
        <vertAlign val="superscript"/>
        <sz val="10"/>
        <rFont val="Arial"/>
        <family val="2"/>
      </rPr>
      <t>3</t>
    </r>
  </si>
  <si>
    <t>Véase Plano General del Puerto de Huelva</t>
  </si>
  <si>
    <t xml:space="preserve">2.2.9 Relación de faros y balizas </t>
  </si>
  <si>
    <t>Número</t>
  </si>
  <si>
    <t>Nombre y posición</t>
  </si>
  <si>
    <t>Descripción</t>
  </si>
  <si>
    <t>Color</t>
  </si>
  <si>
    <t>Ritmo</t>
  </si>
  <si>
    <t>Alcance en millas</t>
  </si>
  <si>
    <t>Río Odiel, Cardinal oeste</t>
  </si>
  <si>
    <t>Castillete</t>
  </si>
  <si>
    <t>B</t>
  </si>
  <si>
    <t xml:space="preserve">9 Ct </t>
  </si>
  <si>
    <t>Río Odiel n.º 1</t>
  </si>
  <si>
    <t>Marca triangular</t>
  </si>
  <si>
    <t>V</t>
  </si>
  <si>
    <t xml:space="preserve">D </t>
  </si>
  <si>
    <t>Río Odiel n.º 2</t>
  </si>
  <si>
    <t>Marca cilíndrica</t>
  </si>
  <si>
    <t>R</t>
  </si>
  <si>
    <t>Río Odiel n.º 3</t>
  </si>
  <si>
    <t xml:space="preserve">Gp. D (2) </t>
  </si>
  <si>
    <t>Río Odiel n.º 4</t>
  </si>
  <si>
    <t>Río Odiel n.º 5</t>
  </si>
  <si>
    <t xml:space="preserve">Gp. D (3) </t>
  </si>
  <si>
    <t>Río Odiel n.º 6</t>
  </si>
  <si>
    <t>Bifurcación Río Odiel n.º 7</t>
  </si>
  <si>
    <t>Gp. D 2+1</t>
  </si>
  <si>
    <t>Río Odiel n.º 8</t>
  </si>
  <si>
    <t xml:space="preserve">Gp. D (4) </t>
  </si>
  <si>
    <t>Enfilación diurna/nocturna</t>
  </si>
  <si>
    <t>Torre cilíndrica/cónica</t>
  </si>
  <si>
    <t>VBR</t>
  </si>
  <si>
    <t>Sectorial</t>
  </si>
  <si>
    <t>D 5,9 / N 8</t>
  </si>
  <si>
    <t>Río Odiel n.º 9</t>
  </si>
  <si>
    <t>Río Odiel n.º 10</t>
  </si>
  <si>
    <t>Río Odiel n.º 11</t>
  </si>
  <si>
    <t>Río Odiel n.º 12</t>
  </si>
  <si>
    <t>Escollera sumergida Vigía</t>
  </si>
  <si>
    <t xml:space="preserve">Gp.D (2) </t>
  </si>
  <si>
    <t>Río Odiel n.º 13</t>
  </si>
  <si>
    <t>Río Odiel n.º 14</t>
  </si>
  <si>
    <t>Río Odiel n.º 15</t>
  </si>
  <si>
    <t>1 D</t>
  </si>
  <si>
    <t>Río Odiel n.º 16</t>
  </si>
  <si>
    <t>8905.2</t>
  </si>
  <si>
    <t>Amarre Sur Boya Babor sur</t>
  </si>
  <si>
    <t>Marca especial</t>
  </si>
  <si>
    <t>A</t>
  </si>
  <si>
    <t>8905.4</t>
  </si>
  <si>
    <t>Amarre Sur Boya Estribor  sur</t>
  </si>
  <si>
    <t>8905.6</t>
  </si>
  <si>
    <t>Amarre Sur Boya Babor norte</t>
  </si>
  <si>
    <t>8905.8</t>
  </si>
  <si>
    <t>Amarre Sur Boya Estribor  norte</t>
  </si>
  <si>
    <t>9810.1</t>
  </si>
  <si>
    <t>Río Odiel n.º 18</t>
  </si>
  <si>
    <t>8911.2</t>
  </si>
  <si>
    <t>Amarre Centro Boya Babor sur</t>
  </si>
  <si>
    <t>8911.3</t>
  </si>
  <si>
    <t>Amarre Centro Boya Estribor sur</t>
  </si>
  <si>
    <t>8911.4</t>
  </si>
  <si>
    <t>Amarre Centro Boya Babor norte</t>
  </si>
  <si>
    <t>8911.5</t>
  </si>
  <si>
    <t>Amarre Centro Boya Estribor norte</t>
  </si>
  <si>
    <t>8925.2</t>
  </si>
  <si>
    <t>Amarre Norte Boya Babor sur</t>
  </si>
  <si>
    <t xml:space="preserve">Gp. D (5) </t>
  </si>
  <si>
    <t>8925.4</t>
  </si>
  <si>
    <t>Amarre Norte Boya Estribor sur</t>
  </si>
  <si>
    <t>8925.6</t>
  </si>
  <si>
    <t>Amarre Norte Boya Babor norte</t>
  </si>
  <si>
    <t>8925.8</t>
  </si>
  <si>
    <t>Amarre Norte Boya Estribor norte</t>
  </si>
  <si>
    <t>Río Odiel n.º 20</t>
  </si>
  <si>
    <t xml:space="preserve">Gp D (2) </t>
  </si>
  <si>
    <t>Río Odiel n.º 22</t>
  </si>
  <si>
    <t>*8945</t>
  </si>
  <si>
    <t>Río Odiel n.º 20 M1</t>
  </si>
  <si>
    <t>*8950</t>
  </si>
  <si>
    <t>Río Odiel n.º 20 M2</t>
  </si>
  <si>
    <t>Río Odiel n.º 24</t>
  </si>
  <si>
    <t>4 D</t>
  </si>
  <si>
    <t>Río Odiel n.º 26</t>
  </si>
  <si>
    <t>3 D</t>
  </si>
  <si>
    <t>Río Odiel n.º 28</t>
  </si>
  <si>
    <t xml:space="preserve">***9040.2 </t>
  </si>
  <si>
    <t>Boya sur</t>
  </si>
  <si>
    <t xml:space="preserve">1 D </t>
  </si>
  <si>
    <t>***9040.3</t>
  </si>
  <si>
    <t>Boya noeste</t>
  </si>
  <si>
    <t>***9040.4</t>
  </si>
  <si>
    <t>Boya noroeste</t>
  </si>
  <si>
    <t>Bifurcación Puente del Burro n.º 34</t>
  </si>
  <si>
    <t xml:space="preserve">Gp D (2+1) </t>
  </si>
  <si>
    <t>Faro del Picacho</t>
  </si>
  <si>
    <t>Torre octogonal</t>
  </si>
  <si>
    <t xml:space="preserve">B </t>
  </si>
  <si>
    <t>Gp. D (2+4)</t>
  </si>
  <si>
    <t>Faro morro dique</t>
  </si>
  <si>
    <t>Torre cilíndrica</t>
  </si>
  <si>
    <t>B y R</t>
  </si>
  <si>
    <t>Gp. D (3+1)</t>
  </si>
  <si>
    <t>Faro El Rompido</t>
  </si>
  <si>
    <t>Gp. D (2)</t>
  </si>
  <si>
    <t>Faro Matalascañas (Higuera)</t>
  </si>
  <si>
    <t>Torre triangular</t>
  </si>
  <si>
    <t>Gp. D (3)</t>
  </si>
  <si>
    <t>Boya de descarga de crudos</t>
  </si>
  <si>
    <t>Gp. D (4)</t>
  </si>
  <si>
    <t>Boya 1 oleoducto</t>
  </si>
  <si>
    <t>Boya 2 oleoducto</t>
  </si>
  <si>
    <t>Boya 3 oleoducto</t>
  </si>
  <si>
    <t>Boya 4 oleoducto</t>
  </si>
  <si>
    <t>Boya 5 oleoducto</t>
  </si>
  <si>
    <t>Baliza Casa Vigía</t>
  </si>
  <si>
    <t>Poste con marca especial</t>
  </si>
  <si>
    <t>D</t>
  </si>
  <si>
    <t>Baliza Muelle Sur Norte</t>
  </si>
  <si>
    <t>Baliza sobre soporte</t>
  </si>
  <si>
    <t>Baliza Muelle Sur Centro</t>
  </si>
  <si>
    <t>Baliza Muelle Sur Sur</t>
  </si>
  <si>
    <t>Baliza Duque alba Muelle Sur</t>
  </si>
  <si>
    <t>Baliza Pantalán de Decal</t>
  </si>
  <si>
    <t>Poste con baliza</t>
  </si>
  <si>
    <t>Baliza Pantalán de Decal Norte</t>
  </si>
  <si>
    <t>Ct</t>
  </si>
  <si>
    <t>Baliza Pantalán de Reina Sofía</t>
  </si>
  <si>
    <t>Baliza Emisario Fenosa</t>
  </si>
  <si>
    <t xml:space="preserve">Poste con marca tope </t>
  </si>
  <si>
    <t>Baliza Pantalán Enagas</t>
  </si>
  <si>
    <t>Pantalán FORET</t>
  </si>
  <si>
    <t>Pantalán Atlantic Sur</t>
  </si>
  <si>
    <t>Pantalán Atlantic exterior</t>
  </si>
  <si>
    <t>Pantalán Ercross- Atlantic Copper</t>
  </si>
  <si>
    <t>Ampliación Sur Juan Gonzalo</t>
  </si>
  <si>
    <t>Muelle Juan Gonzalo</t>
  </si>
  <si>
    <t>Baliza</t>
  </si>
  <si>
    <t>Muelle Minerales</t>
  </si>
  <si>
    <t>Gp. D</t>
  </si>
  <si>
    <t>Muelle Remolcadores</t>
  </si>
  <si>
    <t>Boya n.º 30</t>
  </si>
  <si>
    <t>Gp. (2D)</t>
  </si>
  <si>
    <t>Boya n.º 32</t>
  </si>
  <si>
    <t>Gp. (3D)</t>
  </si>
  <si>
    <t>Boya n.º 17 Bifurcación</t>
  </si>
  <si>
    <t xml:space="preserve">Gp. D (2+1) </t>
  </si>
  <si>
    <t>Club Naútico</t>
  </si>
  <si>
    <t>Gp D (2)</t>
  </si>
  <si>
    <t>Fertiberia Abono</t>
  </si>
  <si>
    <t>Boya n.º 36</t>
  </si>
  <si>
    <t>Gp. 1 D</t>
  </si>
  <si>
    <t>Atlantic Copper Norte</t>
  </si>
  <si>
    <t>Fertiberia Fosfórico</t>
  </si>
  <si>
    <t>Boya n.º 38</t>
  </si>
  <si>
    <t>Gp. 3 D</t>
  </si>
  <si>
    <t>Boya nº 19</t>
  </si>
  <si>
    <t>Gp D (4)</t>
  </si>
  <si>
    <t>Muelle del Tinto</t>
  </si>
  <si>
    <t>Boya nº 40</t>
  </si>
  <si>
    <t>Pantalán lanchas oficiales</t>
  </si>
  <si>
    <t>Boya R1</t>
  </si>
  <si>
    <t>Boya R2</t>
  </si>
  <si>
    <t>Muelle Levante central</t>
  </si>
  <si>
    <t>Muelle Tharsis</t>
  </si>
  <si>
    <t>Muelle Saltés</t>
  </si>
  <si>
    <t>Muelle Rábida</t>
  </si>
  <si>
    <t>Puente Tinto</t>
  </si>
  <si>
    <t>Puente del Burro</t>
  </si>
  <si>
    <t>*Delimita la zona de maniobra reviro buques Enagas</t>
  </si>
  <si>
    <t>*** Zona reviro Antiguo Muelle de Minerales</t>
  </si>
  <si>
    <t>No existen</t>
  </si>
  <si>
    <t>Clase de suministro</t>
  </si>
  <si>
    <t xml:space="preserve">N. º de tomas </t>
  </si>
  <si>
    <t xml:space="preserve">Capacidad horaria de cada toma </t>
  </si>
  <si>
    <t xml:space="preserve">Capacidad horaria del muelle </t>
  </si>
  <si>
    <t>Suministrador</t>
  </si>
  <si>
    <t>Combustibles líquidos</t>
  </si>
  <si>
    <t>Gasóleo B 15</t>
  </si>
  <si>
    <t>Gasóleo B 90</t>
  </si>
  <si>
    <t>Muelle de Petroleros</t>
  </si>
  <si>
    <t>CEPSA</t>
  </si>
  <si>
    <t>Pantalán Reina Sofía</t>
  </si>
  <si>
    <t>Gasóleo</t>
  </si>
  <si>
    <t>Lubricante</t>
  </si>
  <si>
    <t>M/T "Galileo J"</t>
  </si>
  <si>
    <t>Aceite lubricante</t>
  </si>
  <si>
    <t>Oizmendi</t>
  </si>
  <si>
    <t>600 m³</t>
  </si>
  <si>
    <t>HFO/GO</t>
  </si>
  <si>
    <t>Itsas Gas Bunker Supply, S.L.</t>
  </si>
  <si>
    <t>Agua</t>
  </si>
  <si>
    <t>Amasur, S.A.L.</t>
  </si>
  <si>
    <t>Muelle Ingeniero Juan Gonzalo/Ciudad de Palos</t>
  </si>
  <si>
    <t>N.º</t>
  </si>
  <si>
    <t>Marca</t>
  </si>
  <si>
    <t>Energía</t>
  </si>
  <si>
    <t>Fuerza</t>
  </si>
  <si>
    <t>Altura sobre la B.M.V.E</t>
  </si>
  <si>
    <t>Rendimiento Contenedores/h</t>
  </si>
  <si>
    <t>Año</t>
  </si>
  <si>
    <t>Yilport Huelva</t>
  </si>
  <si>
    <t>Paceco</t>
  </si>
  <si>
    <t>Contenedores Panamax</t>
  </si>
  <si>
    <t>Eléctrica</t>
  </si>
  <si>
    <t>30-40</t>
  </si>
  <si>
    <t>20-22</t>
  </si>
  <si>
    <t>40-50</t>
  </si>
  <si>
    <t>21-24</t>
  </si>
  <si>
    <t>Rendimiento Tm/h</t>
  </si>
  <si>
    <t>Ingeniero Juan Gonzalo/Ciudad de Palos</t>
  </si>
  <si>
    <t>Bergé</t>
  </si>
  <si>
    <t>Liebherr LHM 400</t>
  </si>
  <si>
    <t>móvil</t>
  </si>
  <si>
    <t>Gas-Oil</t>
  </si>
  <si>
    <t>Algeposa</t>
  </si>
  <si>
    <t>Liebherr LHM 500</t>
  </si>
  <si>
    <t>Liebherr LHM 600</t>
  </si>
  <si>
    <t>Ership</t>
  </si>
  <si>
    <t>Gottwald HMK 6407B</t>
  </si>
  <si>
    <t>Impala Terminal</t>
  </si>
  <si>
    <t>Del Servicio</t>
  </si>
  <si>
    <t>De Particulares</t>
  </si>
  <si>
    <t>Total</t>
  </si>
  <si>
    <t>De Pórtico</t>
  </si>
  <si>
    <t>Hasta 6 Tm</t>
  </si>
  <si>
    <t>Entre 7 y 12 Tm</t>
  </si>
  <si>
    <t>Entre 13 y 16 Tm</t>
  </si>
  <si>
    <t>Mayor de 16 Tm</t>
  </si>
  <si>
    <t>Automóviles</t>
  </si>
  <si>
    <t>Totales</t>
  </si>
  <si>
    <t>Año de construcción</t>
  </si>
  <si>
    <t>Pantalán  Decal España Gabarras</t>
  </si>
  <si>
    <t>DECAL ESPAÑA, S.A.</t>
  </si>
  <si>
    <t>Peso muerto 5.000 Tm</t>
  </si>
  <si>
    <t>Manga B 16,00 m</t>
  </si>
  <si>
    <t>Calado en carga D 6,00 m</t>
  </si>
  <si>
    <t>Desplazamiento en carga P 6.800 Tm</t>
  </si>
  <si>
    <t>Una Plataforma de atraque y carga/descarga</t>
  </si>
  <si>
    <t>Dos Duques de Alba de amarre</t>
  </si>
  <si>
    <t>Pasarelas peatonales con soporte de tuberías</t>
  </si>
  <si>
    <t>Defensas de atraque</t>
  </si>
  <si>
    <t>Ganchos de escape rápido (GER) para amarres</t>
  </si>
  <si>
    <t>Pantalán de Fertiberia, S.L. (Fosfórico)</t>
  </si>
  <si>
    <t>Rendimiento:</t>
  </si>
  <si>
    <t>Carga de ácido fosfórico 200 a 250 Tm/h</t>
  </si>
  <si>
    <t>En la actualidad la empresa que lo explota es Fertiberia S.L.</t>
  </si>
  <si>
    <t>Pantalán de Atlantic Copper, S.L.U. norte</t>
  </si>
  <si>
    <t>ATLANTIC COPPER, S.L.U.</t>
  </si>
  <si>
    <t>Una tubería de 14'' para carga de ácido sulfúrico</t>
  </si>
  <si>
    <t>Rendimiento en función del barco</t>
  </si>
  <si>
    <t>Pantalán Fertiberia, S.L. (Abonos)</t>
  </si>
  <si>
    <t>Una tubería para amoníaco (carga/descarga) 200 a 250 Tm/h</t>
  </si>
  <si>
    <t>Cinta de carga (abonos NPK, DAP, MAP) 300 a 400 Tm/h</t>
  </si>
  <si>
    <t>Monoboya Terminal crudos</t>
  </si>
  <si>
    <t>Calado: 16,50 m 3.800 Tm/h</t>
  </si>
  <si>
    <t>Muelle Petrolero de Torre Arenillas</t>
  </si>
  <si>
    <t>En cada atraque, 8 brazos de carga</t>
  </si>
  <si>
    <t>Atraque S :</t>
  </si>
  <si>
    <t>5 brazos de carga</t>
  </si>
  <si>
    <t>1 brazo de deslastre</t>
  </si>
  <si>
    <t>1 brazo de carga de gases licuados</t>
  </si>
  <si>
    <t>1 brazo de carga para retorno de vapores</t>
  </si>
  <si>
    <t>Atraque N:</t>
  </si>
  <si>
    <t>1 brazo de carga benceno</t>
  </si>
  <si>
    <t>1 brazo de carga ciclohexano</t>
  </si>
  <si>
    <t>Productos pesados y destilados medios 1000 m³/h</t>
  </si>
  <si>
    <t>Benceno y ciclohexano 250 m³/h</t>
  </si>
  <si>
    <t>Gases licuados 250 m³/h</t>
  </si>
  <si>
    <t>Gasolinas 700 m³/h</t>
  </si>
  <si>
    <t>En la actualidad la única empresa que explota la instalación es Cepsa</t>
  </si>
  <si>
    <t>Pantalán de Atlantic Copper, S.L.U. TNP-2</t>
  </si>
  <si>
    <r>
      <t xml:space="preserve">      Tubería de 200 mm para ácido sulfúrico o 250 m</t>
    </r>
    <r>
      <rPr>
        <sz val="10"/>
        <rFont val="Calibri"/>
        <family val="2"/>
      </rPr>
      <t>³</t>
    </r>
    <r>
      <rPr>
        <sz val="10"/>
        <rFont val="Arial"/>
        <family val="2"/>
      </rPr>
      <t>/h</t>
    </r>
  </si>
  <si>
    <t>Cuatro atraques</t>
  </si>
  <si>
    <t xml:space="preserve">Atraque E: </t>
  </si>
  <si>
    <t>2 líneas de 12" para Benceno y lastre</t>
  </si>
  <si>
    <t>4 líneas de 14" para F.O, asfalto, aceite vegetal y biodiesel</t>
  </si>
  <si>
    <t>6 líneas de 8" para fenol, acetona, propileno, metanol, sosa y benceno</t>
  </si>
  <si>
    <t>1 línea de 4" para retorno</t>
  </si>
  <si>
    <t>1 línea de 10" para Petrosol</t>
  </si>
  <si>
    <t xml:space="preserve">Atraque O: </t>
  </si>
  <si>
    <t>2 líneas de 14" para F.O.y asfalto</t>
  </si>
  <si>
    <t>Un brazo de 8'' en atraque Este 1 línea de 12" para lastre</t>
  </si>
  <si>
    <t>Un brazo de  8'' en atraque Oeste 4 líneas de 8" para fenol, acetona, propileno y cumeno</t>
  </si>
  <si>
    <t>1 de 6" para A.M.S</t>
  </si>
  <si>
    <t xml:space="preserve">Atraque C: </t>
  </si>
  <si>
    <t>1 línea de 10" para etanol</t>
  </si>
  <si>
    <t>Dos brazos de carga  de 6'' en atraque Oeste 1 línea de 8" para metanol</t>
  </si>
  <si>
    <t xml:space="preserve">4º Atraque: </t>
  </si>
  <si>
    <t>3 líneas de 12" para VGO, lastre y nafta</t>
  </si>
  <si>
    <t>Pantalán de Levantino-Aragonesa de Tránsitos, S.A.</t>
  </si>
  <si>
    <t>Una tubería de 8'' para descarga de ácidos fosfórico y sufúrico</t>
  </si>
  <si>
    <t>Pantalán de Atlantic Copper, S.L.U. TNP-1</t>
  </si>
  <si>
    <t>Una tubería de 14'' para carga/descarga de ácido sulfúrico y sosa cáustica</t>
  </si>
  <si>
    <t>Una rampa para buques Roll-on Roll-off</t>
  </si>
  <si>
    <t>Capacidad: 2 buques. Ancho: 27,51 m. Largo: 50,40 m</t>
  </si>
  <si>
    <t>ENAGAS, S.A.</t>
  </si>
  <si>
    <r>
      <t>Dos brazos para descargas de GNL, a 2.000 m</t>
    </r>
    <r>
      <rPr>
        <sz val="10"/>
        <rFont val="Calibri"/>
        <family val="2"/>
      </rPr>
      <t>³</t>
    </r>
    <r>
      <rPr>
        <sz val="10"/>
        <rFont val="Arial"/>
        <family val="2"/>
      </rPr>
      <t>/h c.u.</t>
    </r>
  </si>
  <si>
    <t>Un brazo para manipulación LPG</t>
  </si>
  <si>
    <t>Cuatro brazos de 16'' de GNL</t>
  </si>
  <si>
    <r>
      <t>Un brazo</t>
    </r>
    <r>
      <rPr>
        <sz val="10"/>
        <rFont val="Arial"/>
        <family val="2"/>
      </rPr>
      <t xml:space="preserve"> para retorno de vapores</t>
    </r>
  </si>
  <si>
    <t>Cinco brazos de carga/descarga de combustibles líquidos</t>
  </si>
  <si>
    <r>
      <t>Uno de 1.250 m</t>
    </r>
    <r>
      <rPr>
        <vertAlign val="superscript"/>
        <sz val="10"/>
        <rFont val="Arial"/>
        <family val="2"/>
      </rPr>
      <t>3</t>
    </r>
    <r>
      <rPr>
        <sz val="10"/>
        <rFont val="Arial"/>
        <family val="2"/>
      </rPr>
      <t>/h para gasóleo</t>
    </r>
  </si>
  <si>
    <r>
      <t>Uno de 750 m</t>
    </r>
    <r>
      <rPr>
        <sz val="10"/>
        <rFont val="Calibri"/>
        <family val="2"/>
      </rPr>
      <t>³</t>
    </r>
    <r>
      <rPr>
        <sz val="10"/>
        <rFont val="Arial"/>
        <family val="2"/>
      </rPr>
      <t>/h para gasolina</t>
    </r>
  </si>
  <si>
    <r>
      <t>Uno de 800 m</t>
    </r>
    <r>
      <rPr>
        <sz val="10"/>
        <rFont val="Calibri"/>
        <family val="2"/>
      </rPr>
      <t>³</t>
    </r>
    <r>
      <rPr>
        <sz val="10"/>
        <rFont val="Arial"/>
        <family val="2"/>
      </rPr>
      <t>/h para ciclohexano</t>
    </r>
  </si>
  <si>
    <r>
      <t>Uno de 1.250 m</t>
    </r>
    <r>
      <rPr>
        <sz val="10"/>
        <rFont val="Calibri"/>
        <family val="2"/>
      </rPr>
      <t>³</t>
    </r>
    <r>
      <rPr>
        <sz val="10"/>
        <rFont val="Arial"/>
        <family val="2"/>
      </rPr>
      <t>/h para aceite</t>
    </r>
  </si>
  <si>
    <r>
      <t>Una manguera de 600 m</t>
    </r>
    <r>
      <rPr>
        <sz val="10"/>
        <rFont val="Calibri"/>
        <family val="2"/>
      </rPr>
      <t>³</t>
    </r>
    <r>
      <rPr>
        <sz val="10"/>
        <rFont val="Arial"/>
        <family val="2"/>
      </rPr>
      <t>/h para metanol</t>
    </r>
  </si>
  <si>
    <r>
      <t>Uno de 1.250 m</t>
    </r>
    <r>
      <rPr>
        <vertAlign val="superscript"/>
        <sz val="10"/>
        <rFont val="Arial"/>
        <family val="2"/>
      </rPr>
      <t>3</t>
    </r>
    <r>
      <rPr>
        <sz val="10"/>
        <rFont val="Arial"/>
        <family val="2"/>
      </rPr>
      <t xml:space="preserve">/h para gasóleo  </t>
    </r>
  </si>
  <si>
    <r>
      <t>Uno de 1.250 m</t>
    </r>
    <r>
      <rPr>
        <sz val="10"/>
        <rFont val="Calibri"/>
        <family val="2"/>
      </rPr>
      <t>³</t>
    </r>
    <r>
      <rPr>
        <sz val="10"/>
        <rFont val="Arial"/>
        <family val="2"/>
      </rPr>
      <t>/h para éster metílico</t>
    </r>
  </si>
  <si>
    <r>
      <t>Uno de 1.250 m</t>
    </r>
    <r>
      <rPr>
        <sz val="10"/>
        <rFont val="Calibri"/>
        <family val="2"/>
      </rPr>
      <t>³</t>
    </r>
    <r>
      <rPr>
        <sz val="10"/>
        <rFont val="Arial"/>
        <family val="2"/>
      </rPr>
      <t>/h para fuel</t>
    </r>
  </si>
  <si>
    <r>
      <t>Uno de 600 m</t>
    </r>
    <r>
      <rPr>
        <sz val="10"/>
        <rFont val="Calibri"/>
        <family val="2"/>
      </rPr>
      <t>³</t>
    </r>
    <r>
      <rPr>
        <sz val="10"/>
        <rFont val="Arial"/>
        <family val="2"/>
      </rPr>
      <t>/h para metanol</t>
    </r>
  </si>
  <si>
    <t>Muelle de Impala</t>
  </si>
  <si>
    <t>IMPALA TERMINALS HUELVA, S.L.</t>
  </si>
  <si>
    <t xml:space="preserve">Máxima eslora permitida: 240 mts </t>
  </si>
  <si>
    <t>Peso muerto: 80.000 DWT</t>
  </si>
  <si>
    <t>Cintas para carga/descarga de concentrados metálicos de 1000 Tm/h</t>
  </si>
  <si>
    <t xml:space="preserve">2.5.4 Material auxiliar de carga, descarga y transporte </t>
  </si>
  <si>
    <t>Clase de Material</t>
  </si>
  <si>
    <t>Energía que emplea</t>
  </si>
  <si>
    <t>Alimentador de Cinta</t>
  </si>
  <si>
    <r>
      <t>350m</t>
    </r>
    <r>
      <rPr>
        <sz val="11"/>
        <color theme="1"/>
        <rFont val="Calibri"/>
        <family val="2"/>
      </rPr>
      <t>³</t>
    </r>
  </si>
  <si>
    <t>Carretillas Elevadoras</t>
  </si>
  <si>
    <t>12 Tm</t>
  </si>
  <si>
    <t>Cintas Transportadoras</t>
  </si>
  <si>
    <t>500 Tm/h</t>
  </si>
  <si>
    <t>TAIM-TFG</t>
  </si>
  <si>
    <t>Cucharas Automáticas</t>
  </si>
  <si>
    <t>40 m³</t>
  </si>
  <si>
    <t>35 m³</t>
  </si>
  <si>
    <t>Servimad</t>
  </si>
  <si>
    <t>Palas Cargadoras</t>
  </si>
  <si>
    <t>950G</t>
  </si>
  <si>
    <t>L35B</t>
  </si>
  <si>
    <t>L70D</t>
  </si>
  <si>
    <t>L70E</t>
  </si>
  <si>
    <t>L70F</t>
  </si>
  <si>
    <t>L180F</t>
  </si>
  <si>
    <t>Pulpo Automático</t>
  </si>
  <si>
    <t>Tolva para Graneles</t>
  </si>
  <si>
    <t>150 Tm</t>
  </si>
  <si>
    <t>300 Tm</t>
  </si>
  <si>
    <t>L150F</t>
  </si>
  <si>
    <t>L180H</t>
  </si>
  <si>
    <t>L110F</t>
  </si>
  <si>
    <t>L150G</t>
  </si>
  <si>
    <t>L110G</t>
  </si>
  <si>
    <t>Congrasur</t>
  </si>
  <si>
    <t>900 Tm/h</t>
  </si>
  <si>
    <t>L150H</t>
  </si>
  <si>
    <t>L120H</t>
  </si>
  <si>
    <t>L120E</t>
  </si>
  <si>
    <t>L120G</t>
  </si>
  <si>
    <t>5 Tm</t>
  </si>
  <si>
    <t>40 Tm</t>
  </si>
  <si>
    <t>70 m³</t>
  </si>
  <si>
    <t>52 m³</t>
  </si>
  <si>
    <t>47,5 m³</t>
  </si>
  <si>
    <t>42,5 m³</t>
  </si>
  <si>
    <t>33 m³</t>
  </si>
  <si>
    <t>28 m³</t>
  </si>
  <si>
    <t>23,5 m³</t>
  </si>
  <si>
    <t>16 m³</t>
  </si>
  <si>
    <t>12 m³</t>
  </si>
  <si>
    <t>L90E</t>
  </si>
  <si>
    <t>L150E</t>
  </si>
  <si>
    <t>L120C</t>
  </si>
  <si>
    <t>L180E</t>
  </si>
  <si>
    <t>L120D</t>
  </si>
  <si>
    <t>L220E</t>
  </si>
  <si>
    <t>8 m³</t>
  </si>
  <si>
    <t>Retroexcavadora</t>
  </si>
  <si>
    <t>40MTC</t>
  </si>
  <si>
    <t>Tolva Hidráulica</t>
  </si>
  <si>
    <t>50 Tm</t>
  </si>
  <si>
    <t>Cabeza Tractora</t>
  </si>
  <si>
    <t>450 CV</t>
  </si>
  <si>
    <t>16 Tm</t>
  </si>
  <si>
    <t>R.Stacker</t>
  </si>
  <si>
    <t>CS45</t>
  </si>
  <si>
    <t xml:space="preserve"> 2.5.5 Otro material auxiliar</t>
  </si>
  <si>
    <t>Barredora</t>
  </si>
  <si>
    <t>2500ACH</t>
  </si>
  <si>
    <t>Cargadoras de Bidones</t>
  </si>
  <si>
    <t>Zalviport</t>
  </si>
  <si>
    <t>Plataforma Elevadora</t>
  </si>
  <si>
    <t>HA 16 DX</t>
  </si>
  <si>
    <t>Plataforma de Remolque</t>
  </si>
  <si>
    <t>Plataforma Articulada</t>
  </si>
  <si>
    <t>Eléctrico</t>
  </si>
  <si>
    <t>20PX</t>
  </si>
  <si>
    <t>6x4 m³</t>
  </si>
  <si>
    <r>
      <t>3x4 m</t>
    </r>
    <r>
      <rPr>
        <sz val="11"/>
        <color theme="1"/>
        <rFont val="Calibri"/>
        <family val="2"/>
      </rPr>
      <t>³</t>
    </r>
  </si>
  <si>
    <t>Transpaletas Eléctricas</t>
  </si>
  <si>
    <t>2 Tm</t>
  </si>
  <si>
    <t>Automático</t>
  </si>
  <si>
    <t>2.6  Material flotante</t>
  </si>
  <si>
    <t>2.6.1.Dragas</t>
  </si>
  <si>
    <t>Eslora (m)</t>
  </si>
  <si>
    <t>Manga (m)</t>
  </si>
  <si>
    <t>Puntal (m)</t>
  </si>
  <si>
    <t>Potencia (HP)</t>
  </si>
  <si>
    <t xml:space="preserve">Año de construcción </t>
  </si>
  <si>
    <t>V.B. Cierzo</t>
  </si>
  <si>
    <t>Auxmasa - G. Boluda</t>
  </si>
  <si>
    <t>Gas-oil</t>
  </si>
  <si>
    <t>V.B. Bora</t>
  </si>
  <si>
    <t>V.B. Huelva</t>
  </si>
  <si>
    <t>V.B. Talisman</t>
  </si>
  <si>
    <t>Sertosa Cinco</t>
  </si>
  <si>
    <t>V.B. Bravo</t>
  </si>
  <si>
    <t>Yarcla*</t>
  </si>
  <si>
    <t>Yarcla Cinco</t>
  </si>
  <si>
    <t>Yarcla Quince</t>
  </si>
  <si>
    <t>Río Coa</t>
  </si>
  <si>
    <t>Gogor</t>
  </si>
  <si>
    <t xml:space="preserve">Aitor Uno </t>
  </si>
  <si>
    <t>*  Dotado con grúa de 2,5 Tm.</t>
  </si>
  <si>
    <t>2.6.3 Gángiles, Gabarras y Barcazas</t>
  </si>
  <si>
    <t xml:space="preserve">Energía que emplea </t>
  </si>
  <si>
    <t xml:space="preserve">Potencia (H.P.) </t>
  </si>
  <si>
    <t xml:space="preserve">Eslora (m) </t>
  </si>
  <si>
    <t>Yarcla Seis</t>
  </si>
  <si>
    <t>Gasoil</t>
  </si>
  <si>
    <t>Cisterna  Dos</t>
  </si>
  <si>
    <t>Amasur, S.L.</t>
  </si>
  <si>
    <t>Green Huelva</t>
  </si>
  <si>
    <t xml:space="preserve">Características del trabajo </t>
  </si>
  <si>
    <t xml:space="preserve">Fuerza (Tm) </t>
  </si>
  <si>
    <t>Alcance (m)</t>
  </si>
  <si>
    <t>Altura sobre el mar (m)</t>
  </si>
  <si>
    <t>Pontodiel</t>
  </si>
  <si>
    <t>Remolcado</t>
  </si>
  <si>
    <t>Carga: 250 Tm</t>
  </si>
  <si>
    <t xml:space="preserve">Tipo </t>
  </si>
  <si>
    <t>Punta del Sebo</t>
  </si>
  <si>
    <t>Serodiel, S.L.</t>
  </si>
  <si>
    <t>Catamarán</t>
  </si>
  <si>
    <t>2 motores de 190 HP y 18,70 m de eslora</t>
  </si>
  <si>
    <t>Isla de Bacuta</t>
  </si>
  <si>
    <t>Canoa de Punta Umbría</t>
  </si>
  <si>
    <t>Tourdetania Tour, S.L.</t>
  </si>
  <si>
    <t>Pasaje turístico</t>
  </si>
  <si>
    <t>24 m de eslora y 6,28 m de manga</t>
  </si>
  <si>
    <t>Villa de Palos</t>
  </si>
  <si>
    <t>2 motores de 102 KW y 15,33 m de eslora</t>
  </si>
  <si>
    <t>Embarcación auxiliar</t>
  </si>
  <si>
    <t>Segundo Castillo</t>
  </si>
  <si>
    <t>325 KW y 22 m de eslora</t>
  </si>
  <si>
    <t>Yarcla Cuatro</t>
  </si>
  <si>
    <t>1 motor 280 HP y 9,5 m de eslora</t>
  </si>
  <si>
    <t>Yarcla Once</t>
  </si>
  <si>
    <t>2 motores de 550 CV y 15 m de eslora</t>
  </si>
  <si>
    <t>Yarcla Catorce</t>
  </si>
  <si>
    <t>2 motores de 240 CV y 14 m de eslora</t>
  </si>
  <si>
    <t>PUERTO</t>
  </si>
  <si>
    <t>ZONA</t>
  </si>
  <si>
    <t>DENOMINACION</t>
  </si>
  <si>
    <t>LONGITUD</t>
  </si>
  <si>
    <t>ANCHURA</t>
  </si>
  <si>
    <t>TIPO DE FIRME</t>
  </si>
  <si>
    <t>Nº</t>
  </si>
  <si>
    <t>VÍA</t>
  </si>
  <si>
    <t>Código</t>
  </si>
  <si>
    <t>(m)</t>
  </si>
  <si>
    <t>INTERIOR</t>
  </si>
  <si>
    <t>Pol. Pesquero Norte y Zona Astilleros</t>
  </si>
  <si>
    <t>Calle Almadraba</t>
  </si>
  <si>
    <t>C.Z01.ALM</t>
  </si>
  <si>
    <t>Flexible con pavimento asfáltico</t>
  </si>
  <si>
    <t>Calle Alonso Ojeda</t>
  </si>
  <si>
    <t>C.Z01.ALO</t>
  </si>
  <si>
    <t>Calle Arrastre</t>
  </si>
  <si>
    <t>C.Z01.ARR</t>
  </si>
  <si>
    <t>Calle Cerco</t>
  </si>
  <si>
    <t>C.Z01.CER</t>
  </si>
  <si>
    <t>5,40/10,5</t>
  </si>
  <si>
    <t>Avda. Enlace</t>
  </si>
  <si>
    <t>C.Z01.ENL</t>
  </si>
  <si>
    <t>Calle Unión Alonso Ojeda con Avda. Molino</t>
  </si>
  <si>
    <t>C.Z01.MOL</t>
  </si>
  <si>
    <t>Entorno Muelle de Levante</t>
  </si>
  <si>
    <t>Avenida Hispanoamérica</t>
  </si>
  <si>
    <t>C.Z02.HIS</t>
  </si>
  <si>
    <t>Flexible con pavimento asfáltico/hormigón</t>
  </si>
  <si>
    <t>Avenida Norte</t>
  </si>
  <si>
    <t>C.Z02.NOR</t>
  </si>
  <si>
    <t>Avda. Real Colombina Onubense</t>
  </si>
  <si>
    <t>C.Z02.RSO</t>
  </si>
  <si>
    <t>Avenida Sanlucár de Barrameda</t>
  </si>
  <si>
    <t>C.Z02.SLU</t>
  </si>
  <si>
    <t>Pavimento Muelle Levante</t>
  </si>
  <si>
    <t>M.LEV.PAV</t>
  </si>
  <si>
    <t>80/variable</t>
  </si>
  <si>
    <t>Rígido con pavimento de hormigón y zona de adoquines</t>
  </si>
  <si>
    <t>P.I. Punta del Sebo.</t>
  </si>
  <si>
    <t>Calle Cristobal Donante</t>
  </si>
  <si>
    <t>C.Z03.CRI</t>
  </si>
  <si>
    <t>Avda. Francisco Montenegro</t>
  </si>
  <si>
    <t>C.Z03.FCO</t>
  </si>
  <si>
    <t>Calle Sin nombre</t>
  </si>
  <si>
    <t>C.Z03.IOC</t>
  </si>
  <si>
    <t xml:space="preserve"> 7 / 18</t>
  </si>
  <si>
    <t>Ctra. Monumento a la Fe Descubridora</t>
  </si>
  <si>
    <t>C.Z03.MON</t>
  </si>
  <si>
    <t>Calle Sabina Negral-TR0</t>
  </si>
  <si>
    <t>C.Z03.TR0</t>
  </si>
  <si>
    <t xml:space="preserve">P.I. Punta del Sebo. </t>
  </si>
  <si>
    <t>Calle Joaquín Turina-TR1</t>
  </si>
  <si>
    <t>C.Z03.TR1</t>
  </si>
  <si>
    <t>Calle Isaac Albeniz-TR2</t>
  </si>
  <si>
    <t>C.Z03.TR2</t>
  </si>
  <si>
    <t>P.I.Punta del Sebo.</t>
  </si>
  <si>
    <t>Calderón de la Barca-TR3</t>
  </si>
  <si>
    <t>C.Z03.TR3</t>
  </si>
  <si>
    <t>TRANSVERSAL 4</t>
  </si>
  <si>
    <t>C.Z03.TR4</t>
  </si>
  <si>
    <t>Rígido con pavimento de hormigón</t>
  </si>
  <si>
    <t>TRANSVERSAL 5</t>
  </si>
  <si>
    <t>C.Z03.TR5</t>
  </si>
  <si>
    <t>Senda peatonal Margen Izq. Odiel</t>
  </si>
  <si>
    <t>C.Z03.VER</t>
  </si>
  <si>
    <t>EXTERIOR</t>
  </si>
  <si>
    <t>Entorno Puerto Exterior. P.I. Nuevo Puerto</t>
  </si>
  <si>
    <t>Carretera Costera</t>
  </si>
  <si>
    <t>C.Z04.CCO</t>
  </si>
  <si>
    <t>Carretera Posterior</t>
  </si>
  <si>
    <t>C.Z04.CPO</t>
  </si>
  <si>
    <t xml:space="preserve"> 18 / 9</t>
  </si>
  <si>
    <t>Calle Perpendicular 1 (BERGÉ)</t>
  </si>
  <si>
    <t>C.Z04.PP1</t>
  </si>
  <si>
    <t>Calle Perpendicular 2 (García Munté)</t>
  </si>
  <si>
    <t>C.Z04.PP2</t>
  </si>
  <si>
    <t>Calle Perpendicular 3 (CALLE A)</t>
  </si>
  <si>
    <t>C.Z04.PP3</t>
  </si>
  <si>
    <t>Calle Perpendicular 4 (DECAL)</t>
  </si>
  <si>
    <t>C.Z04.PP4</t>
  </si>
  <si>
    <t>Aparcamiento público junto a MIJG</t>
  </si>
  <si>
    <t>C.Z04.PR1</t>
  </si>
  <si>
    <t>Firme rígido - hormigón</t>
  </si>
  <si>
    <t>Aparcamiento Bar Nuevo Puerto</t>
  </si>
  <si>
    <t>C.Z04.PR2</t>
  </si>
  <si>
    <t>50/variable</t>
  </si>
  <si>
    <t>Carretera Palos-Rábida</t>
  </si>
  <si>
    <t>C.Z04.RAB</t>
  </si>
  <si>
    <t>Puente del Tinto (N-442)</t>
  </si>
  <si>
    <t>C.Z04.TIN</t>
  </si>
  <si>
    <t>Rígido (tablero hormigón) con rodadura asfáltica</t>
  </si>
  <si>
    <t>Pavimento del Muelle Ciudad de Palos</t>
  </si>
  <si>
    <t>M.CIP.PAV</t>
  </si>
  <si>
    <t>40/variable</t>
  </si>
  <si>
    <t>Pavimento del Muelle Ing. Juan Gonzalo</t>
  </si>
  <si>
    <t>M.IJG.PAV</t>
  </si>
  <si>
    <t>15/variable</t>
  </si>
  <si>
    <t>Pavimento del Muelle de Minerales</t>
  </si>
  <si>
    <t>M.MIN.PAV</t>
  </si>
  <si>
    <t>35/variable</t>
  </si>
  <si>
    <t>Pavimento del Muelle de Petrolero</t>
  </si>
  <si>
    <t>M.PTR.PAV</t>
  </si>
  <si>
    <t>Pavimento del Muelle de Remolcadores</t>
  </si>
  <si>
    <t>M.REM.PAV</t>
  </si>
  <si>
    <t>Pavimento del Muelle Sur</t>
  </si>
  <si>
    <t>M.SUR.PAV</t>
  </si>
  <si>
    <t>Polígono de Villafría</t>
  </si>
  <si>
    <t>DIQUE</t>
  </si>
  <si>
    <t>Dique Juan Carlos I</t>
  </si>
  <si>
    <t>Ctra. Dique Juan Carlos I (PK 0+000 al 14+310)</t>
  </si>
  <si>
    <t>C.Z05.DIQ</t>
  </si>
  <si>
    <t>Ctra. Dique Juan Carlos I (PK 14+310 al 24+210)</t>
  </si>
  <si>
    <t>TOTAL</t>
  </si>
  <si>
    <t>Referencia</t>
  </si>
  <si>
    <t>Nombre titular</t>
  </si>
  <si>
    <t>Destino</t>
  </si>
  <si>
    <t>Fecha otorg</t>
  </si>
  <si>
    <t>Imp. Tasa Ocupación</t>
  </si>
  <si>
    <t>000030</t>
  </si>
  <si>
    <t>FABRICA DE ARTICULOS DE GOMA</t>
  </si>
  <si>
    <t>000054</t>
  </si>
  <si>
    <t>EXPLOTAC. DE UN ACCESO DESDE SUS INSTALAC. A CALZADA POSTERIOR</t>
  </si>
  <si>
    <t>000102</t>
  </si>
  <si>
    <t>EXPLOTACIÓN DEL ANTIGUO MUELLE DE RÍO TINTO.</t>
  </si>
  <si>
    <t>000308</t>
  </si>
  <si>
    <t>FABRICACIÓN E INSTALACIÓN DE AISLAMIENTOS TÉRMICOS.</t>
  </si>
  <si>
    <t>000324</t>
  </si>
  <si>
    <t>000336</t>
  </si>
  <si>
    <t>TOMA DE AGUA Y DESAGUE</t>
  </si>
  <si>
    <t>000339</t>
  </si>
  <si>
    <t>CASETA DE TRANSFORMACION PESCADERIA</t>
  </si>
  <si>
    <t>000395</t>
  </si>
  <si>
    <t>CASETA DE TRANSFORMACIÓN PARA EL SUMINISTRO DE ENERGÍA ELÉCTRICA.</t>
  </si>
  <si>
    <t>000407</t>
  </si>
  <si>
    <t>TALLER DE CALDERERIA MECANICO Y ELECTRICO</t>
  </si>
  <si>
    <t>000458</t>
  </si>
  <si>
    <t>LINEA ELECTRICA 66 KV.</t>
  </si>
  <si>
    <t>000471</t>
  </si>
  <si>
    <t>000481</t>
  </si>
  <si>
    <t>TOMA Y SALIDA DE AGUA TUBERIA ENTERRADA</t>
  </si>
  <si>
    <t>000497</t>
  </si>
  <si>
    <t>TUBERIA TRANSPORTE COMBUSTIBLES LIQUIDOS REFINERIA/PUERTO DE HUELVA</t>
  </si>
  <si>
    <t>000515</t>
  </si>
  <si>
    <t>INSTALACIONES PARA LA INDUSTRIA DE LA PESCA</t>
  </si>
  <si>
    <t>000527</t>
  </si>
  <si>
    <t>LINEA 15 KV. SUBESTACION NUEVO PUERTO/REFINERIA RIO-GULF</t>
  </si>
  <si>
    <t>000531</t>
  </si>
  <si>
    <t>000573</t>
  </si>
  <si>
    <t>INSTALACIONES PARA SUMINISTROS INDUSTRIALES.</t>
  </si>
  <si>
    <t>000581</t>
  </si>
  <si>
    <t>000591</t>
  </si>
  <si>
    <t>PLANTA DE ALMACENAMIENTO DE ANHIDRIDO CARBONICO LIQUIDO</t>
  </si>
  <si>
    <t>000607</t>
  </si>
  <si>
    <t>000630</t>
  </si>
  <si>
    <t>ALMACEN Y LOCALES PARA OFICINAS Y EXPOSICION</t>
  </si>
  <si>
    <t>000676</t>
  </si>
  <si>
    <t>000736</t>
  </si>
  <si>
    <t>PARQUE Y TALLER DE MAQUINARIA</t>
  </si>
  <si>
    <t>000772</t>
  </si>
  <si>
    <t>MUELLE PARA TRÁFICO DE GRANELES LÍQ. Y ÁREA DE SERVICIO.</t>
  </si>
  <si>
    <t>000813</t>
  </si>
  <si>
    <t>DEPÓSITOS E INSTALACIONES AUXILIARES DE SU PLANTA</t>
  </si>
  <si>
    <t>000879</t>
  </si>
  <si>
    <t>000880</t>
  </si>
  <si>
    <t>SUMINISTROS MARÍTIMOS E INDUSTRIALES.</t>
  </si>
  <si>
    <t>000883</t>
  </si>
  <si>
    <t>CARPINTERIA NAVAL.</t>
  </si>
  <si>
    <t>000905</t>
  </si>
  <si>
    <t>RESGUARDO Y MANTENIMIENTO FLOTA DE CAMIONES</t>
  </si>
  <si>
    <t>000926</t>
  </si>
  <si>
    <t>000931</t>
  </si>
  <si>
    <t>INSTALACION DE UNA CONDUCCION DE GAS NATURAL</t>
  </si>
  <si>
    <t>000932</t>
  </si>
  <si>
    <t>000945</t>
  </si>
  <si>
    <t>INSTALACION TRAMO GASEODUCTO HUELVA-SEVILLA EN ZONA SERV. PTO HUELV</t>
  </si>
  <si>
    <t>000968</t>
  </si>
  <si>
    <t>ALMACENAJE Y DISTRIBUCIÓN DE GRANELES SOLIDOS EN T.ARENILLAS.</t>
  </si>
  <si>
    <t>000969</t>
  </si>
  <si>
    <t>CENTRO RECEPCION PARAJE NATURAL DE LAS MARISMAS DEL ODIEL (I.BACUTA)</t>
  </si>
  <si>
    <t>000976</t>
  </si>
  <si>
    <t>INSTAL. ESTACION PROTECCION CATODICA Nº 1 GASODUCTO HUELVA-SEVILLA.</t>
  </si>
  <si>
    <t>000980</t>
  </si>
  <si>
    <t>INSTAL. ELABORACION, TRANSFORMACION Y DISTRIB. PESCADOS Y MARISCOS.</t>
  </si>
  <si>
    <t>000993</t>
  </si>
  <si>
    <t>SERVICIO DE LIMPIEZA INDUSTRIAL</t>
  </si>
  <si>
    <t>000997</t>
  </si>
  <si>
    <t>EXPLOTAC. LÍNEA SUBTERRÁNEA MEDIA TENSIÓN DE 15 KV</t>
  </si>
  <si>
    <t>001008</t>
  </si>
  <si>
    <t>BAR/CAFETERÍA-RESTAURANTE, EN AVDA.FRANCISCO MONTENEGRO.</t>
  </si>
  <si>
    <t>001023</t>
  </si>
  <si>
    <t>TERMINAL MARIT.RECEPC, ALMACENAM, DISTRIB. HIDROC.Y FABRIC.BIOCOMBUST.</t>
  </si>
  <si>
    <t>001035</t>
  </si>
  <si>
    <t>PLANTA DE RECUPERACIÓN, CLASIFICACIÓN Y RECICLADO RESÍDUOS SÓLIDOS.</t>
  </si>
  <si>
    <t>001039</t>
  </si>
  <si>
    <t>ESTACIÓN DEPURADORA DE AGUAS RESIDUALES EN MARISMA DEL PINAR.</t>
  </si>
  <si>
    <t>001045</t>
  </si>
  <si>
    <t>001048</t>
  </si>
  <si>
    <t>ALMACENAJE DE GRANELES SÓLIDOS Y SUBPRODUCTOS.</t>
  </si>
  <si>
    <t>001054</t>
  </si>
  <si>
    <t>ALMACENAJE Y COMERCIALIZACIÓN DE REPUESTOS INDUSTRIALES</t>
  </si>
  <si>
    <t>001061</t>
  </si>
  <si>
    <t>001062</t>
  </si>
  <si>
    <t>001063</t>
  </si>
  <si>
    <t>MONTAJE INDUSTRIAL DE REVESTIMIENTOS ANTIÁCIDOS Y REFRACTARIOS.</t>
  </si>
  <si>
    <t>001075</t>
  </si>
  <si>
    <t>CENTRO LOGÍSTICO DE RECEPCIÓN, ALMACENAJE Y DISTRIBUCIÓN MERCANCÍAS.</t>
  </si>
  <si>
    <t>001086</t>
  </si>
  <si>
    <t>CONSTRUCCIÓN Y EXPLOTACIÓN MICROPOLÍGONO INDUSTRIAL EN AV.F.MONTENEGRO</t>
  </si>
  <si>
    <t>001090</t>
  </si>
  <si>
    <t>001091</t>
  </si>
  <si>
    <t>TRANSPORTE DE GAS NATURAL POR LA ZONA DE SERVICIO DEL PUERTO DE HUELVA</t>
  </si>
  <si>
    <t>001095</t>
  </si>
  <si>
    <t>001101</t>
  </si>
  <si>
    <t>SEDE SOCIAL Y GESTIÓN INTEGRAL RECOGIDA SELECTIVA RESIDUOS URBANOS.</t>
  </si>
  <si>
    <t>001111</t>
  </si>
  <si>
    <t>INSTALACIONES PARA LA INDUSTRIA DE LA PESCA.</t>
  </si>
  <si>
    <t>MONTAJES Y REPARACIONES ELÉCTRICAS</t>
  </si>
  <si>
    <t>001137</t>
  </si>
  <si>
    <t>ALMACENAMIENTO DE AMONIACO Y PLANTAS DE FABRICACIÓN DE FERTILIZANTES</t>
  </si>
  <si>
    <t>001141</t>
  </si>
  <si>
    <t>CENTRO DE LAVADO DE VEHÍCULOS.</t>
  </si>
  <si>
    <t>001142</t>
  </si>
  <si>
    <t>001143</t>
  </si>
  <si>
    <t>LÍNEA ELÉCTRICA SUBTERRÁNEA DE 15 KV.</t>
  </si>
  <si>
    <t>001144</t>
  </si>
  <si>
    <t>001149</t>
  </si>
  <si>
    <t>TRATAMIENTO DE SUPERFICIES METÁLICAS.</t>
  </si>
  <si>
    <t>001151</t>
  </si>
  <si>
    <t>001162</t>
  </si>
  <si>
    <t>001171</t>
  </si>
  <si>
    <t>LÍNEA DE TELECOMUNICACIÓN.</t>
  </si>
  <si>
    <t>001177</t>
  </si>
  <si>
    <t>001183</t>
  </si>
  <si>
    <t>RACK TUBERÍAS TRANSPORTE ACEITES,HIDROCARBUROS,ALCOHOLES</t>
  </si>
  <si>
    <t>001185</t>
  </si>
  <si>
    <t>INSTALACIÓN SISTEMA RECEPCIÓN Y TRANSPORTE CEREAL</t>
  </si>
  <si>
    <t>001187</t>
  </si>
  <si>
    <t>CENTRO LOGISTICO DE ALMACENAMIENTO DE GRANELES SOLIDOS Y OTROS PRODUCT</t>
  </si>
  <si>
    <t>001190</t>
  </si>
  <si>
    <t>BAR RESTAURANTE.</t>
  </si>
  <si>
    <t>001195</t>
  </si>
  <si>
    <t>PLANTA DE REFINADO DE ACEITES VEGETALES.</t>
  </si>
  <si>
    <t>001197</t>
  </si>
  <si>
    <t>CONSTRUCCIÓN Y EXPLOTACIÓN DE INSTALACIONES NÁUTICO-DEPORTIVAS.</t>
  </si>
  <si>
    <t>001209</t>
  </si>
  <si>
    <t>CENTRO DE RECOGIDA Y TRANSFERENCIA DE RESIDUOS MARPOL.</t>
  </si>
  <si>
    <t>001210</t>
  </si>
  <si>
    <t>ALMACENAJE Y DISTRIBUCIÓN DE GRANELES SÓLIDOS.</t>
  </si>
  <si>
    <t>001212</t>
  </si>
  <si>
    <t>MANIPULACIÓN, EMPAQUETADO Y VENTA DE PESCADOS Y MARISCOS.</t>
  </si>
  <si>
    <t>001225</t>
  </si>
  <si>
    <t>PLANTA DE FUNDICION Y REFINERÍA DE COBRE, INSTL. AUXL. Y TERMIN TRÁF.</t>
  </si>
  <si>
    <t>001238</t>
  </si>
  <si>
    <t>TENDIDO UNA CONDUCCIÓN DE FUELÓLEOS POR GALERÍA SITUADA EN CALLE A.</t>
  </si>
  <si>
    <t>001244</t>
  </si>
  <si>
    <t>CONDUCC. DE ABASTECIMIENTO DE AGUA DE RIEGO AL JARDÍN BOTÁNICO</t>
  </si>
  <si>
    <t>001245</t>
  </si>
  <si>
    <t>PRODUCCION DE NUTRIENTES SECUNDARIOS Y OLIGOELEMENTOS PARA NUTRICION</t>
  </si>
  <si>
    <t>001246</t>
  </si>
  <si>
    <t>EXPLOTACIÓN DE LÍNEA ELÉCTRICA DE 15 KV.</t>
  </si>
  <si>
    <t>001252</t>
  </si>
  <si>
    <t>INSTALACIÓN Y EXPLOTACIÓN DE ANTENAS DE TELEFONÍA MÓVIL.</t>
  </si>
  <si>
    <t>001255</t>
  </si>
  <si>
    <t>COMERCIALIZACIÓN DE PESCADOS Y MARISCOS</t>
  </si>
  <si>
    <t>001274</t>
  </si>
  <si>
    <t>EXPLOTACIÓN BAR/CAFETERÍA-RESTAURANTE</t>
  </si>
  <si>
    <t>001275</t>
  </si>
  <si>
    <t>001284</t>
  </si>
  <si>
    <t>001289</t>
  </si>
  <si>
    <t>INSTALACIONES PROPIAS DEL SERVICIO DE DICHA SOCIEDAD</t>
  </si>
  <si>
    <t>SERVICIOS DE MANTENIMIENTO</t>
  </si>
  <si>
    <t>001297</t>
  </si>
  <si>
    <t>ALMACÉN Y LOCALES PARA OFICINAS</t>
  </si>
  <si>
    <t>001306</t>
  </si>
  <si>
    <t>001309</t>
  </si>
  <si>
    <t>001311</t>
  </si>
  <si>
    <t>EXPLOTACIÓN DE UN BAR/CAFETERÍA-RESTAURANTE</t>
  </si>
  <si>
    <t>001313</t>
  </si>
  <si>
    <t>001317</t>
  </si>
  <si>
    <t>001324</t>
  </si>
  <si>
    <t>001325</t>
  </si>
  <si>
    <t>001331</t>
  </si>
  <si>
    <t>PARQUE Y TALLER DE MAQUINARIA.</t>
  </si>
  <si>
    <t>001332</t>
  </si>
  <si>
    <t>CENTRO DE ACTIVIDADES NÁUTICO-DEPORTIVAS</t>
  </si>
  <si>
    <t>001336</t>
  </si>
  <si>
    <t>001339</t>
  </si>
  <si>
    <t>001340</t>
  </si>
  <si>
    <t>001344</t>
  </si>
  <si>
    <t>SERVICIOS AUXILIARES PARA LA INDUSTRIA</t>
  </si>
  <si>
    <t>001345</t>
  </si>
  <si>
    <t>BAR-RESTAURANTE</t>
  </si>
  <si>
    <t>001347</t>
  </si>
  <si>
    <t>001348</t>
  </si>
  <si>
    <t>001349</t>
  </si>
  <si>
    <t>001350</t>
  </si>
  <si>
    <t>001355</t>
  </si>
  <si>
    <t>ALMACÉN Y VENTA DE MATERIAL DE OFICINA</t>
  </si>
  <si>
    <t>001359</t>
  </si>
  <si>
    <t>001362</t>
  </si>
  <si>
    <t>001365</t>
  </si>
  <si>
    <t>001369</t>
  </si>
  <si>
    <t>001375</t>
  </si>
  <si>
    <t>001381</t>
  </si>
  <si>
    <t>001384</t>
  </si>
  <si>
    <t>001386</t>
  </si>
  <si>
    <t>001390</t>
  </si>
  <si>
    <t>001391</t>
  </si>
  <si>
    <t>001397</t>
  </si>
  <si>
    <t>001405</t>
  </si>
  <si>
    <t>001407</t>
  </si>
  <si>
    <t>001408</t>
  </si>
  <si>
    <t>001409</t>
  </si>
  <si>
    <t>001415</t>
  </si>
  <si>
    <t>001417</t>
  </si>
  <si>
    <t>001425</t>
  </si>
  <si>
    <t>001431</t>
  </si>
  <si>
    <t>001448</t>
  </si>
  <si>
    <t>001449</t>
  </si>
  <si>
    <t>001462</t>
  </si>
  <si>
    <t>001463</t>
  </si>
  <si>
    <t>0132-1</t>
  </si>
  <si>
    <t>0448-2</t>
  </si>
  <si>
    <t>CONDUCCION AGUA DE LA C.H.G. A CENTRAL TÉRMICA.</t>
  </si>
  <si>
    <t>0489-1</t>
  </si>
  <si>
    <t>A01184</t>
  </si>
  <si>
    <t>EDIFICIO PARA OFICINAS DE ADUANAS EN EL MUELLE DE LEVANTE.</t>
  </si>
  <si>
    <t>A01201</t>
  </si>
  <si>
    <t>LABORES ADMINISTRATIVAS PROPIAS.</t>
  </si>
  <si>
    <t>000341</t>
  </si>
  <si>
    <t>FINES PROPIOS DE LA INSTITUCIÓN.</t>
  </si>
  <si>
    <t>001388</t>
  </si>
  <si>
    <t>000970</t>
  </si>
  <si>
    <t>001071</t>
  </si>
  <si>
    <t>001281</t>
  </si>
  <si>
    <t>001222</t>
  </si>
  <si>
    <t>001471</t>
  </si>
  <si>
    <t>001076</t>
  </si>
  <si>
    <t>001109</t>
  </si>
  <si>
    <t>001392</t>
  </si>
  <si>
    <t>BAR-RESTAURANTE.</t>
  </si>
  <si>
    <t>001476</t>
  </si>
  <si>
    <t>001482</t>
  </si>
  <si>
    <t>001488</t>
  </si>
  <si>
    <t>Imp. Tasa Actividad</t>
  </si>
  <si>
    <t>Imp. TOTAL Tasas</t>
  </si>
  <si>
    <t>Fecha caduc</t>
  </si>
  <si>
    <t>CABOTAJE / DOMESTIC</t>
  </si>
  <si>
    <t>EXTERIOR / FOREIGN</t>
  </si>
  <si>
    <r>
      <t>TOTAL</t>
    </r>
    <r>
      <rPr>
        <b/>
        <sz val="9"/>
        <color theme="1"/>
        <rFont val="Calibri"/>
        <family val="2"/>
        <scheme val="minor"/>
      </rPr>
      <t xml:space="preserve"> </t>
    </r>
  </si>
  <si>
    <t>EN RÉGIMEN DE TRANSPORTE / SHIPPING LINES</t>
  </si>
  <si>
    <t>Embarcados / Embarked</t>
  </si>
  <si>
    <t>Desembarcados / Disembarked</t>
  </si>
  <si>
    <t>En tránsito / In Transit</t>
  </si>
  <si>
    <t>DE CRUCERO / CRUISE</t>
  </si>
  <si>
    <t>Inicio de línea / Starting a cruise</t>
  </si>
  <si>
    <t>Fin de línea / Ending a cruise</t>
  </si>
  <si>
    <t>OTROS PASAJEROS</t>
  </si>
  <si>
    <r>
      <t>PUERTO DE EMBARQUE Y DESEMBARQUE / PORT OF ORIGIN AND DESTINATION</t>
    </r>
    <r>
      <rPr>
        <b/>
        <sz val="9"/>
        <color theme="1"/>
        <rFont val="Calibri"/>
        <family val="2"/>
        <scheme val="minor"/>
      </rPr>
      <t xml:space="preserve"> </t>
    </r>
  </si>
  <si>
    <t>EMBARCADOS / EMBARKED</t>
  </si>
  <si>
    <t>DESEMBARCADOS / DISEMBARKED</t>
  </si>
  <si>
    <t>ARRECIFE DE LANZAROTE</t>
  </si>
  <si>
    <t>LA LUZ Y LAS PALMAS</t>
  </si>
  <si>
    <t>SANTA CRUZ DE TENERIFE</t>
  </si>
  <si>
    <t>TENERIFE</t>
  </si>
  <si>
    <t>TIPO DE NAVEGACIÓN</t>
  </si>
  <si>
    <t xml:space="preserve">TIPO DE VEHÍCULO / TYPE OF VEHICLE </t>
  </si>
  <si>
    <t>MOTOCICLETAS / MOTORCYCLES (0004)</t>
  </si>
  <si>
    <t>COCHES / CARS (0005 y 0005L)</t>
  </si>
  <si>
    <t>FURGONETAS / VANS (0006)</t>
  </si>
  <si>
    <t>AUTOBUSES / BUSES (0007 y 0008)</t>
  </si>
  <si>
    <t>4.2.1.1    Distribución por tonelaje</t>
  </si>
  <si>
    <t>Hasta 3.000 G.T. / Up to 3.000 G.T.</t>
  </si>
  <si>
    <t>De 3.001 a 5.000 G.T. / From 3.001 to 5.000 G.T.</t>
  </si>
  <si>
    <t>De 5.001 a 10.000 G.T. / From 5.001 to 10.000 G.T.</t>
  </si>
  <si>
    <t>De 10.001 a 25.000 G.T. / From 10.001 to 25.000 G.T.</t>
  </si>
  <si>
    <t>De 25.001 a 50.000 G.T. / From 25.001 to 50.000 G.T.</t>
  </si>
  <si>
    <t>Más de 50.000 G.T. / More than 50.000 G.T.</t>
  </si>
  <si>
    <t>ESPAÑOLES / SPANISH</t>
  </si>
  <si>
    <t>Número / Number</t>
  </si>
  <si>
    <t xml:space="preserve">G.T. / G.T. </t>
  </si>
  <si>
    <t>EXTRANJEROS / FOREIGN</t>
  </si>
  <si>
    <t xml:space="preserve">Número / Number </t>
  </si>
  <si>
    <r>
      <t>% sobre el total</t>
    </r>
    <r>
      <rPr>
        <b/>
        <sz val="9"/>
        <color theme="1"/>
        <rFont val="Calibri"/>
        <family val="2"/>
        <scheme val="minor"/>
      </rPr>
      <t xml:space="preserve"> </t>
    </r>
  </si>
  <si>
    <t>4.2.1.2  Distribución por bandera</t>
  </si>
  <si>
    <r>
      <t>BANDERAS / FLAGS</t>
    </r>
    <r>
      <rPr>
        <b/>
        <sz val="9"/>
        <color theme="1"/>
        <rFont val="Calibri"/>
        <family val="2"/>
        <scheme val="minor"/>
      </rPr>
      <t xml:space="preserve"> </t>
    </r>
  </si>
  <si>
    <t>Nº de Buques / No. of Vessels</t>
  </si>
  <si>
    <t>ALEMANIA</t>
  </si>
  <si>
    <t>ANTIGUA Y BARBUDA</t>
  </si>
  <si>
    <t>ARABIA SAUDI</t>
  </si>
  <si>
    <t>ARGELIA</t>
  </si>
  <si>
    <t>BARBADOS</t>
  </si>
  <si>
    <t>BELGICA</t>
  </si>
  <si>
    <t>BERMUDAS</t>
  </si>
  <si>
    <t>CANADA</t>
  </si>
  <si>
    <t>CHINA</t>
  </si>
  <si>
    <t>CHIPRE</t>
  </si>
  <si>
    <t>CROACIA</t>
  </si>
  <si>
    <t>DINAMARCA</t>
  </si>
  <si>
    <t>ESPAÑA</t>
  </si>
  <si>
    <t>FILIPINAS</t>
  </si>
  <si>
    <t>FINLANDIA</t>
  </si>
  <si>
    <t>FRANCIA</t>
  </si>
  <si>
    <t>GIBRALTAR</t>
  </si>
  <si>
    <t>GRECIA</t>
  </si>
  <si>
    <t>HOLANDA</t>
  </si>
  <si>
    <t>HONG KONG</t>
  </si>
  <si>
    <t>IRLANDA</t>
  </si>
  <si>
    <t>IS. MARSHALL</t>
  </si>
  <si>
    <t>ISLA DE MAN</t>
  </si>
  <si>
    <t>ISLAS CAIMAN</t>
  </si>
  <si>
    <t>ITALIA</t>
  </si>
  <si>
    <t>LETONIA</t>
  </si>
  <si>
    <t>LIBANO</t>
  </si>
  <si>
    <t>LUXEMBURGO</t>
  </si>
  <si>
    <t>MALASIA</t>
  </si>
  <si>
    <t>MARRUECOS</t>
  </si>
  <si>
    <t>NORUEGA</t>
  </si>
  <si>
    <t>PALAU</t>
  </si>
  <si>
    <t>PANAMA</t>
  </si>
  <si>
    <t>PORTUGAL</t>
  </si>
  <si>
    <t>REINO UNIDO</t>
  </si>
  <si>
    <t>RUSIA</t>
  </si>
  <si>
    <t>S.VICENTE Y GRANADINA</t>
  </si>
  <si>
    <t>SINGAPUR</t>
  </si>
  <si>
    <t>SUECIA</t>
  </si>
  <si>
    <t>TUNEZ</t>
  </si>
  <si>
    <t>TURQUIA</t>
  </si>
  <si>
    <t>4.2.1.3  Distribución por tipo de buques</t>
  </si>
  <si>
    <t xml:space="preserve">TIPO DE BUQUES / TYPE OF VESSELS </t>
  </si>
  <si>
    <t>GRANELEROS LÍQUIDOS / TANKERS</t>
  </si>
  <si>
    <t>Graneleros líquidos - Tankes</t>
  </si>
  <si>
    <t>GRANELEROS SÓLIDOS / BULK-CARRIERS</t>
  </si>
  <si>
    <t>Graneleros solidos</t>
  </si>
  <si>
    <t>CARGA GENERAL / GENERAL CARGO</t>
  </si>
  <si>
    <t>Carga General</t>
  </si>
  <si>
    <t>Transportes Especializados</t>
  </si>
  <si>
    <t>RO-RO / RO RO</t>
  </si>
  <si>
    <t>RO-RO Mercancías</t>
  </si>
  <si>
    <t>RO-RO Mixtos</t>
  </si>
  <si>
    <t>RO-RO Pasaje</t>
  </si>
  <si>
    <t>PASAJE / PASSENGERS</t>
  </si>
  <si>
    <t>Pasaje Crucero</t>
  </si>
  <si>
    <t>Pasaje Rápido</t>
  </si>
  <si>
    <t>Pasaje Otros Buques</t>
  </si>
  <si>
    <t>PORTACONTENEDORES / CONTAINERS</t>
  </si>
  <si>
    <t>Portacontenedores</t>
  </si>
  <si>
    <t>OTROS BUQUES MERCANTES / OTHER MERCHANT SHIPS</t>
  </si>
  <si>
    <t>Pesqueros de altura congeladores</t>
  </si>
  <si>
    <t>Otros Buques</t>
  </si>
  <si>
    <t>G.T. / G.T.</t>
  </si>
  <si>
    <t>CON BASE EN EL PUERTO / PORT BASED</t>
  </si>
  <si>
    <t>4.2.4  Embarcaciones de recreo (sin datos)</t>
  </si>
  <si>
    <t>4.2.6  Otras embarcaciones</t>
  </si>
  <si>
    <r>
      <t>TIPO / TYPE</t>
    </r>
    <r>
      <rPr>
        <b/>
        <sz val="9"/>
        <color theme="1"/>
        <rFont val="Calibri"/>
        <family val="2"/>
        <scheme val="minor"/>
      </rPr>
      <t xml:space="preserve"> </t>
    </r>
  </si>
  <si>
    <t>NÚMERO / NUMBER</t>
  </si>
  <si>
    <t>Dragas</t>
  </si>
  <si>
    <t>Otros buques y embarcaciones</t>
  </si>
  <si>
    <t>Remolcadores / empujadores</t>
  </si>
  <si>
    <r>
      <t>MERCANCÍAS / GOODS</t>
    </r>
    <r>
      <rPr>
        <b/>
        <sz val="9"/>
        <color theme="1"/>
        <rFont val="Calibri"/>
        <family val="2"/>
        <scheme val="minor"/>
      </rPr>
      <t xml:space="preserve"> </t>
    </r>
  </si>
  <si>
    <t>TOTAL / TOTAL</t>
  </si>
  <si>
    <t>EMBARCADAS / LOADED</t>
  </si>
  <si>
    <t>DESEMBARCADAS / UNLOADED</t>
  </si>
  <si>
    <t>a) Graneles líquidos / Liquid bulks</t>
  </si>
  <si>
    <t>Aceites y demás productos de la destila</t>
  </si>
  <si>
    <t>Biodiésel y sus mezclas</t>
  </si>
  <si>
    <t>Butano y propano</t>
  </si>
  <si>
    <t>Éteres, éteres-alcoholes, éteres-fenole</t>
  </si>
  <si>
    <t>Gas natural</t>
  </si>
  <si>
    <t>Gasolina y petróleo refinado</t>
  </si>
  <si>
    <t>Hidrocarburos cíclicos</t>
  </si>
  <si>
    <t>Naftas</t>
  </si>
  <si>
    <t>Resto de graneles líquidos</t>
  </si>
  <si>
    <t>b) Graneles sólidos por instalac. especial / Dry bulks by special installation</t>
  </si>
  <si>
    <t>Cementos hidráulicos, a granel</t>
  </si>
  <si>
    <t>Maíz</t>
  </si>
  <si>
    <t>c) Graneles sólidos sin instalac. especial / Dry bulks without special installation</t>
  </si>
  <si>
    <t>Abonos minerales o químicos</t>
  </si>
  <si>
    <t>Abonos minerales o químicos nitrogenado</t>
  </si>
  <si>
    <t>Carbonatos, peroxocarbonatos</t>
  </si>
  <si>
    <t>Cebada</t>
  </si>
  <si>
    <t>Cloruro de potasio</t>
  </si>
  <si>
    <t>Concentrados de minerales de hierro</t>
  </si>
  <si>
    <t>Coque de petróleo sin calcinar</t>
  </si>
  <si>
    <t>Desperdicios y desechos (chatarra)</t>
  </si>
  <si>
    <t>Hullas, briquetas, ovoides, combustible</t>
  </si>
  <si>
    <t>Las demás escorias y cenizas</t>
  </si>
  <si>
    <t>Leña, aserrín, desperdicios y desechos</t>
  </si>
  <si>
    <t>Materias vegetales, desperdicios, resid</t>
  </si>
  <si>
    <t>Minerales de cinc y sus concentrados</t>
  </si>
  <si>
    <t>Minerales de cobre y sus concentrados</t>
  </si>
  <si>
    <t>Minerales de titanio y sus concentrados</t>
  </si>
  <si>
    <t>Resto de graneles sólidos</t>
  </si>
  <si>
    <t>Sal (incluidas la de mesa y la desnat.)</t>
  </si>
  <si>
    <t>Sulfato amónico</t>
  </si>
  <si>
    <t>Sulfatos, alumbres, peroxosulfatos</t>
  </si>
  <si>
    <t>Tortas y demás residuos sólidos de la e</t>
  </si>
  <si>
    <t>Trigo y morcajo o tranquillón</t>
  </si>
  <si>
    <t>Urea</t>
  </si>
  <si>
    <t>d) Mercancía general / General cargo</t>
  </si>
  <si>
    <t>Aceites de girasol, de cártamo o algodó</t>
  </si>
  <si>
    <t>Agrios frescos o secos</t>
  </si>
  <si>
    <t>Albaricoques (damascos, chabacanos)</t>
  </si>
  <si>
    <t>Alcoholes acíclicos y sus derivados</t>
  </si>
  <si>
    <t>Cebollas, chalotes, ajos, puerros</t>
  </si>
  <si>
    <t>Cerveza de malta, envasada</t>
  </si>
  <si>
    <t>Cobre refinado y aleaciones de cobre</t>
  </si>
  <si>
    <t>Coches de turismo y demás vehículos</t>
  </si>
  <si>
    <t>Contenedores y cisternas vacíos</t>
  </si>
  <si>
    <t>Crustáceos, incluso pelados, vivos</t>
  </si>
  <si>
    <t>Frutas u otros frutos y demás partes</t>
  </si>
  <si>
    <t>Fuel</t>
  </si>
  <si>
    <t>Huevos de ave sin cáscara (cascarón)</t>
  </si>
  <si>
    <t>Jugos de frutas u otros frutos</t>
  </si>
  <si>
    <t>Las demás hortalizas preparadas o cons.</t>
  </si>
  <si>
    <t>Las demás hortalizas, incluso silvestre</t>
  </si>
  <si>
    <t>Madera en bruto de eucalipto</t>
  </si>
  <si>
    <t>Manzanas frescas</t>
  </si>
  <si>
    <t>Melones, sandías y papayas, frescos.</t>
  </si>
  <si>
    <t>Pasaje</t>
  </si>
  <si>
    <t>Perfiles de hierro o de acero sin alear</t>
  </si>
  <si>
    <t>Plátanos (bananas), incluidos plantains</t>
  </si>
  <si>
    <t>Preparaciones alimenticias no expresada</t>
  </si>
  <si>
    <t>Productos laminados planos de hierro</t>
  </si>
  <si>
    <t>Remolques, semirremolques y plataformas</t>
  </si>
  <si>
    <t>Resto de mercancía general</t>
  </si>
  <si>
    <t>Taras de contenedores y cisternas</t>
  </si>
  <si>
    <t>Taras de remolques y semirremolques</t>
  </si>
  <si>
    <t>Taras de vehículos automóviles</t>
  </si>
  <si>
    <t>Tomates frescos o refrigerados</t>
  </si>
  <si>
    <t>Tomates preparados o conservados</t>
  </si>
  <si>
    <t>Vehículos y automóviles vacíos</t>
  </si>
  <si>
    <t>Aceite de palma y sus fracciones, grane</t>
  </si>
  <si>
    <t>Aceite de soja y sus fracciones a grane</t>
  </si>
  <si>
    <t>Aceites crudos de petróleo</t>
  </si>
  <si>
    <t>Acido sulfúrico, óleum</t>
  </si>
  <si>
    <t>Alcohol etílico sin desnaturalizar</t>
  </si>
  <si>
    <t>Amoníaco anhidro o en disolución acuosa</t>
  </si>
  <si>
    <t>Cetonas y quinonas</t>
  </si>
  <si>
    <t>Coque de petróleo calcinado, betún</t>
  </si>
  <si>
    <t>Fenoles, fenoles-alcoholes</t>
  </si>
  <si>
    <t>Gas de petróleo y demás hidrocarburos</t>
  </si>
  <si>
    <t>Hidróxido de sodio (sosa caústica)</t>
  </si>
  <si>
    <t>Pentaóxido de difósforo, ácido fosfóric</t>
  </si>
  <si>
    <t>Cementos hidráulicos, envasados</t>
  </si>
  <si>
    <t>Mezclas bituminosas a base de asfalto</t>
  </si>
  <si>
    <t>Nitritos, nitratos, excepto de estronci</t>
  </si>
  <si>
    <t>Tableros de partículas y similares</t>
  </si>
  <si>
    <t>4.3.3 Total embarcadas y desembarcadas en el año</t>
  </si>
  <si>
    <t>4.3.4 Total mercancías por países de origen y destino</t>
  </si>
  <si>
    <r>
      <t>PUERTO / PORT</t>
    </r>
    <r>
      <rPr>
        <b/>
        <sz val="9"/>
        <color theme="1"/>
        <rFont val="Calibri"/>
        <family val="2"/>
        <scheme val="minor"/>
      </rPr>
      <t xml:space="preserve"> </t>
    </r>
  </si>
  <si>
    <r>
      <t>PAÍS / COUNTRY</t>
    </r>
    <r>
      <rPr>
        <b/>
        <sz val="9"/>
        <color theme="1"/>
        <rFont val="Calibri"/>
        <family val="2"/>
        <scheme val="minor"/>
      </rPr>
      <t xml:space="preserve"> </t>
    </r>
  </si>
  <si>
    <t>Puerto de Huelva</t>
  </si>
  <si>
    <t>ALBANIA</t>
  </si>
  <si>
    <t>ANGOLA</t>
  </si>
  <si>
    <t>ARGENTINA</t>
  </si>
  <si>
    <t>BRASIL</t>
  </si>
  <si>
    <t>BULGARIA</t>
  </si>
  <si>
    <t>CHILE</t>
  </si>
  <si>
    <t>COLOMBIA</t>
  </si>
  <si>
    <t>CONGO</t>
  </si>
  <si>
    <t>E.E.U.U.</t>
  </si>
  <si>
    <t>EGIPTO</t>
  </si>
  <si>
    <t>ESTONIA</t>
  </si>
  <si>
    <t>GEORGIA</t>
  </si>
  <si>
    <t>GUATEMALA</t>
  </si>
  <si>
    <t>HONDURAS</t>
  </si>
  <si>
    <t>INDONESIA</t>
  </si>
  <si>
    <t>IRAQ</t>
  </si>
  <si>
    <t>ISRAEL</t>
  </si>
  <si>
    <t>JAPON</t>
  </si>
  <si>
    <t>LITUANIA</t>
  </si>
  <si>
    <t>MEXICO</t>
  </si>
  <si>
    <t>MONTENEGRO</t>
  </si>
  <si>
    <t>MOZAMBIQUE</t>
  </si>
  <si>
    <t>NIGERIA</t>
  </si>
  <si>
    <t>PERU</t>
  </si>
  <si>
    <t>POLONIA</t>
  </si>
  <si>
    <t>REPUBLICA DE KOREA</t>
  </si>
  <si>
    <t>RUMANIA</t>
  </si>
  <si>
    <t>SENEGAL</t>
  </si>
  <si>
    <t>TAIWAN</t>
  </si>
  <si>
    <t>TRINIDAD-TOB</t>
  </si>
  <si>
    <t>UCRANIA</t>
  </si>
  <si>
    <t xml:space="preserve">Total Puerto de Huelva </t>
  </si>
  <si>
    <t>4.3.5  Mercancías transbordadas</t>
  </si>
  <si>
    <t>En contenedores / By containers</t>
  </si>
  <si>
    <t>En otros medios / By other means</t>
  </si>
  <si>
    <t>EMBARCADAS MÁS DESEMBARCADAS / LOADED AND UNLOADED</t>
  </si>
  <si>
    <t>ACOMPAÑADO</t>
  </si>
  <si>
    <t>Camión articulado</t>
  </si>
  <si>
    <t>Camión rígido</t>
  </si>
  <si>
    <t>Tren de carretera</t>
  </si>
  <si>
    <t>NO ACOMPAÑADO</t>
  </si>
  <si>
    <t>RESTO</t>
  </si>
  <si>
    <t>Furgón</t>
  </si>
  <si>
    <t>Roll tráiler y otros equipos</t>
  </si>
  <si>
    <t>Autobuses</t>
  </si>
  <si>
    <t>Turismos (matriculados y sin matricular)</t>
  </si>
  <si>
    <t>Camiones</t>
  </si>
  <si>
    <t>Vehículos especiales</t>
  </si>
  <si>
    <t>Motocicletas (incl. los ciclomotores)</t>
  </si>
  <si>
    <t>Energético / Power Products</t>
  </si>
  <si>
    <t>Petróleo crudo / Crude oil</t>
  </si>
  <si>
    <t>Fuel-oil / Fuel oil</t>
  </si>
  <si>
    <t>Gas-oil / Gas oil</t>
  </si>
  <si>
    <t>Gasolina / Petrol</t>
  </si>
  <si>
    <t>Otros productos petrolíferos / Other petroleum products</t>
  </si>
  <si>
    <t>Gases energéticos del petróleo / Energetic petroleum gases</t>
  </si>
  <si>
    <t>Carbones y coque de petróleo / Steam coal and petroleum coke</t>
  </si>
  <si>
    <t>Gas natural y otros gases / Natural gas and other gases</t>
  </si>
  <si>
    <t>Biocombustibles / Biofuel</t>
  </si>
  <si>
    <t>Siderometalúrgico / Siderurgical and Metallurgic Products</t>
  </si>
  <si>
    <t>Mineral de hierro / Iron ore</t>
  </si>
  <si>
    <t>Otros minerales y residuos metálicos / Other mineral ores</t>
  </si>
  <si>
    <t>Chatarras de hierro / Scrap iron</t>
  </si>
  <si>
    <t>Productos siderúrgicos / Iron products</t>
  </si>
  <si>
    <t>Otros productos metalúrgicos / Other metallurgic products</t>
  </si>
  <si>
    <t>Minerales no metálicos / Non-metallic minerals</t>
  </si>
  <si>
    <t>Sal común / Salt</t>
  </si>
  <si>
    <t>Otros minerales no metálicos / Other non-metallic minerals</t>
  </si>
  <si>
    <t>Abonos / Fertilizers</t>
  </si>
  <si>
    <t>Fosfatos / Phosphates</t>
  </si>
  <si>
    <t>Potasas / Potash</t>
  </si>
  <si>
    <t>Abonos naturales y artificiales / Natural and artificial fertilizers</t>
  </si>
  <si>
    <t>Químicos / Chemical Products</t>
  </si>
  <si>
    <t>Productos químicos / Chemical products</t>
  </si>
  <si>
    <t>Materiales de construcción</t>
  </si>
  <si>
    <t>Asfalto / Asphalt</t>
  </si>
  <si>
    <t>Cemento y clinker / Cement and clinker</t>
  </si>
  <si>
    <t>Materiales de construcción elaborados/ Manufactured building materials</t>
  </si>
  <si>
    <t>Agro-Ganadero y Alimentario / StockBreeding and Feeding Products</t>
  </si>
  <si>
    <t>Cereales y sus harinas / Cereals and their flours</t>
  </si>
  <si>
    <t>Habas de soja / Soybean</t>
  </si>
  <si>
    <t>Frutas, hortalizas y legumbres / Fruits and vegetables</t>
  </si>
  <si>
    <t>Vinos,bebidas, alcoholes y derivados / Wines,drinks and spirits</t>
  </si>
  <si>
    <t>Conservas / Tinned food</t>
  </si>
  <si>
    <t>Tabaco,cacao,café y especias / Tobacco,cocoa,coffee and spices</t>
  </si>
  <si>
    <t>Aceites y grasas / Oils and greases</t>
  </si>
  <si>
    <t>Otros productos alimenticios / Other foods</t>
  </si>
  <si>
    <t>Pescados congelados y refrigerados / Chilled or frozen fish</t>
  </si>
  <si>
    <t>Pienso y forrajes / Animal feed and fodder</t>
  </si>
  <si>
    <t>Otras mercancías / Other goods</t>
  </si>
  <si>
    <t>Maderas y corcho / Wood and cork</t>
  </si>
  <si>
    <t>Papel y pasta / Paper and pulp</t>
  </si>
  <si>
    <t>Maquinaria, herramientas y repuestos / Machinery, tools and spares</t>
  </si>
  <si>
    <t>Resto mercancías / Other goods</t>
  </si>
  <si>
    <t>Vehículos y elementos de transporte / Vehicles and tranport elements</t>
  </si>
  <si>
    <t>Vehículos y sus piezas / Vehicles and their parts</t>
  </si>
  <si>
    <t>Tara Equipamiento (Ro-Ro) / Ro-Ro traffic tare weights</t>
  </si>
  <si>
    <t>Tara contenedores / Containers tare</t>
  </si>
  <si>
    <t>GRANELES LÍQUIDOS</t>
  </si>
  <si>
    <t>GRANELES SÓLIDOS</t>
  </si>
  <si>
    <t>MERCANCÍA GENERAL</t>
  </si>
  <si>
    <t>MERCANCÍA GENERAL EN CONTENEDORES</t>
  </si>
  <si>
    <t>4.3.7.2 (B) Clasificación según su naturaleza y presentación</t>
  </si>
  <si>
    <t>MERCANCÍA GENERAL CONVENCIONAL</t>
  </si>
  <si>
    <t>TOTAL MERCANCÍA GENERAL</t>
  </si>
  <si>
    <t>TOTAL TRÁNSITO / TOTAL TRANSIT</t>
  </si>
  <si>
    <t>Materiales de construcción elaborados / Manufactured building materials</t>
  </si>
  <si>
    <t>4.4 Tráfico interior, toneladas</t>
  </si>
  <si>
    <r>
      <t>AVITUALLAMIENTO / SUPPLIES</t>
    </r>
    <r>
      <rPr>
        <b/>
        <sz val="9"/>
        <color theme="1"/>
        <rFont val="Calibri"/>
        <family val="2"/>
        <scheme val="minor"/>
      </rPr>
      <t xml:space="preserve"> </t>
    </r>
  </si>
  <si>
    <t>TONELADAS / TONS</t>
  </si>
  <si>
    <t>Combustibles líquidos / Liquid fuels</t>
  </si>
  <si>
    <t>Agua / Water</t>
  </si>
  <si>
    <t>Hielo / Ice</t>
  </si>
  <si>
    <t>Provisiones / Provisions</t>
  </si>
  <si>
    <t>Varios / Others</t>
  </si>
  <si>
    <r>
      <t>TIPOS / TYPES</t>
    </r>
    <r>
      <rPr>
        <b/>
        <sz val="9"/>
        <color theme="1"/>
        <rFont val="Calibri"/>
        <family val="2"/>
        <scheme val="minor"/>
      </rPr>
      <t xml:space="preserve"> </t>
    </r>
  </si>
  <si>
    <t>PESO (kg) / WEIGHT (kg)</t>
  </si>
  <si>
    <t>VALOR EN 1ª VENTA (euros) / VALUE IN FIRST SALE (euros)</t>
  </si>
  <si>
    <t>MOLUSCOS / MOLLUSKS</t>
  </si>
  <si>
    <t>CRUSTÁCEOS / CRUSTACEANS</t>
  </si>
  <si>
    <t>PECES / FISH</t>
  </si>
  <si>
    <t xml:space="preserve">TOTAL PESCA CAPTURADA / TOTAL FISH CAPTURES </t>
  </si>
  <si>
    <t xml:space="preserve">NÚMERO / NUMBER </t>
  </si>
  <si>
    <t xml:space="preserve">TONELADAS / TONS </t>
  </si>
  <si>
    <t>Con carga / Full</t>
  </si>
  <si>
    <t>Vacíos / Empty</t>
  </si>
  <si>
    <t xml:space="preserve">CONCEPTOS / ITEM </t>
  </si>
  <si>
    <t>PARCIALES / PARTIALS</t>
  </si>
  <si>
    <t>TOTALES / TOTAL</t>
  </si>
  <si>
    <t>GRANELES LÍQUIDOS / LIQUID BULKS</t>
  </si>
  <si>
    <t>Productos petrolíferos / Oil products</t>
  </si>
  <si>
    <t>Gas natural / Natural gas</t>
  </si>
  <si>
    <t>Otros líquidos / Other liquid</t>
  </si>
  <si>
    <t>GRANELES SÓLIDOS / DRY BULKS</t>
  </si>
  <si>
    <t>MERCANCÍA GENERAL / GENERAL CARGO</t>
  </si>
  <si>
    <t>TRÁFICO INTERIOR / LOCAL TRAFFIC</t>
  </si>
  <si>
    <t>AVITUALLAMIENTO / SUPPLIES</t>
  </si>
  <si>
    <t>Resto / Rest</t>
  </si>
  <si>
    <t>PESCA FRESCA / FRESH FISH</t>
  </si>
  <si>
    <t>4.8.2 Cuadro general n.º 2 (Incluido el tráfico interior, avituallamiento y pesca fresca)</t>
  </si>
  <si>
    <r>
      <t>CONCEPTOS / ITEM</t>
    </r>
    <r>
      <rPr>
        <b/>
        <sz val="9"/>
        <color theme="1"/>
        <rFont val="Calibri"/>
        <family val="2"/>
        <scheme val="minor"/>
      </rPr>
      <t xml:space="preserve"> </t>
    </r>
  </si>
  <si>
    <t>Mercancías embarcadas / Goods loaded</t>
  </si>
  <si>
    <t>Mercancías desembarcadas / Goods unloaded</t>
  </si>
  <si>
    <t>Mercancías transbordadas / Goods transhipped</t>
  </si>
  <si>
    <t>TONELADAS / TONS
_x000D_PARCIALES / PARTIALS</t>
  </si>
  <si>
    <t>TONELADAS / TONS
_x000D_TOTALES /  TOTAL</t>
  </si>
  <si>
    <t>COMERCIO EXTERIOR / FOREIGN TRADE</t>
  </si>
  <si>
    <t>Importadas / Import</t>
  </si>
  <si>
    <t>Graneles líquidos / Liquid Bulks</t>
  </si>
  <si>
    <t>Graneles sólidos / Solid bulks</t>
  </si>
  <si>
    <t>Mercancía general / General Cargo</t>
  </si>
  <si>
    <t>Exportadas / Export</t>
  </si>
  <si>
    <t>COMERCIO NACIONAL / DOMESTIC TRADE</t>
  </si>
  <si>
    <t>MERCANCÍAS EN TRANSITO / GOODS IN TRANSIT</t>
  </si>
  <si>
    <t>MERCANCÍAS TRANSBORDADAS / GOODS TRANSHIPMENT</t>
  </si>
  <si>
    <t>TARAS DE EQUIPAMIENTOS / EQUIPMENTS TARES</t>
  </si>
  <si>
    <t>PESCA FRESCA, AVITUALLAMIENTO Y TRÁFICO INTERIOR / FRESH FISH, SUPPLIES AND LOCAL TRAFFIC</t>
  </si>
  <si>
    <r>
      <t>MEDIO DE TRANSPORTE UTILIZADO PARA LA ENTRADA O SALIDA DE LA ZONA DE SERVICIO DEL PUERTO / TRANSPORT SYSTEM USED FOR HINTERLAND CONNECTIONS FROM OR TO PORT AREA</t>
    </r>
    <r>
      <rPr>
        <b/>
        <sz val="9"/>
        <color theme="1"/>
        <rFont val="Calibri"/>
        <family val="2"/>
        <scheme val="minor"/>
      </rPr>
      <t xml:space="preserve"> </t>
    </r>
  </si>
  <si>
    <t>CARGADAS EN BARCO / LOADED ON VESSEL</t>
  </si>
  <si>
    <t>DESCARGADAS DE BARCO / UNLOADED FROM VESSEL</t>
  </si>
  <si>
    <t>Ferrocarril / Railway</t>
  </si>
  <si>
    <t>Carretera / Road</t>
  </si>
  <si>
    <t>Tubería / Pipe</t>
  </si>
  <si>
    <t>Otros medios / Other</t>
  </si>
  <si>
    <t>Sin Transporte Terrestre ST</t>
  </si>
  <si>
    <t>Total de Mercancia según Transporte</t>
  </si>
  <si>
    <t>Pesca, Avituallamientos y Tráfico Interior o Local / Fresh Fish, Supplies &amp; Local Traffic</t>
  </si>
  <si>
    <t>4.10.1 Tráfico de mercancías</t>
  </si>
  <si>
    <t xml:space="preserve">      TOTAL</t>
  </si>
  <si>
    <t>PESCA</t>
  </si>
  <si>
    <t>AVITUALLAMIENTO</t>
  </si>
  <si>
    <t>TRÁFICO INTERIOR</t>
  </si>
  <si>
    <t xml:space="preserve">   TOTAL TRÁFICO PORTUARIO</t>
  </si>
  <si>
    <t xml:space="preserve">4.10.2 Carga de mercancías </t>
  </si>
  <si>
    <t>4.10.3 Descarga de mercancías</t>
  </si>
  <si>
    <t>4.10.4 Graneles líquidos</t>
  </si>
  <si>
    <t>PETRÓLEO CRUDO</t>
  </si>
  <si>
    <t>RESTO PRODUCTOS PETROLÍFEROS</t>
  </si>
  <si>
    <t>GAS NATURAL</t>
  </si>
  <si>
    <t>RESTO GRANELES LÍQUIDOS</t>
  </si>
  <si>
    <t>4.10.5 Graneles sólidos</t>
  </si>
  <si>
    <t>CEREALES</t>
  </si>
  <si>
    <t>CONCENTRADOS</t>
  </si>
  <si>
    <t>FOSFATOS</t>
  </si>
  <si>
    <t>MINERAL DE HIERRO</t>
  </si>
  <si>
    <t>OTROS</t>
  </si>
  <si>
    <t>4.10.6 Mercancía general</t>
  </si>
  <si>
    <t>CONVENCIONAL</t>
  </si>
  <si>
    <t>EN CONTENEDORES</t>
  </si>
  <si>
    <t>4.10.7 Pesca</t>
  </si>
  <si>
    <t>FRESCA</t>
  </si>
  <si>
    <t xml:space="preserve"> CONGELADA</t>
  </si>
  <si>
    <t>4.10.8 Avituallamiento</t>
  </si>
  <si>
    <t>COMBUSTIBLE</t>
  </si>
  <si>
    <t>4.10.9 Pasajeros</t>
  </si>
  <si>
    <t>LÍNEA REGULAR</t>
  </si>
  <si>
    <t>CRUCERO</t>
  </si>
  <si>
    <t>4.10.10 Contenedores</t>
  </si>
  <si>
    <t>EN TRÁNSITO-NACIONAL</t>
  </si>
  <si>
    <t>EN TRÁNSITO-EXTERIOR</t>
  </si>
  <si>
    <t xml:space="preserve"> ENTRADAS-SALIDAS NACIONAL </t>
  </si>
  <si>
    <t xml:space="preserve"> IMPORT-EXPORT EXTERIOR </t>
  </si>
  <si>
    <t>4.10.11 Buques</t>
  </si>
  <si>
    <t xml:space="preserve">G.T. </t>
  </si>
  <si>
    <t xml:space="preserve">N.º de buques </t>
  </si>
  <si>
    <t>4.10.12 Evolución del tráfico</t>
  </si>
  <si>
    <t>Carga</t>
  </si>
  <si>
    <t>Descarga</t>
  </si>
  <si>
    <t>Total / Total</t>
  </si>
  <si>
    <r>
      <t>MUELLE O ALINEACIÓN / QUAY OR BERTH</t>
    </r>
    <r>
      <rPr>
        <b/>
        <sz val="9"/>
        <color theme="1"/>
        <rFont val="Calibri"/>
        <family val="2"/>
        <scheme val="minor"/>
      </rPr>
      <t xml:space="preserve"> </t>
    </r>
  </si>
  <si>
    <t>EMBARQUE / LOADING</t>
  </si>
  <si>
    <t>DESEMBARQUE / UNLOADING</t>
  </si>
  <si>
    <t>EN TRÁNSITO / TRANSIT</t>
  </si>
  <si>
    <t>H-0010-Levante comercial</t>
  </si>
  <si>
    <t>Granel sólido</t>
  </si>
  <si>
    <t>H-0015-Petroleros</t>
  </si>
  <si>
    <t>Granel líquido</t>
  </si>
  <si>
    <t>H-0020-Minerales</t>
  </si>
  <si>
    <t>H-0025-Ingeniero Juan Gonzalo</t>
  </si>
  <si>
    <t>H-0027-Ciudad de Palos</t>
  </si>
  <si>
    <t>H-0033-Impala Terminals</t>
  </si>
  <si>
    <t>H-0057-Atlantic Copper Sur TNP-1</t>
  </si>
  <si>
    <t>H-0060-Muelle Sur</t>
  </si>
  <si>
    <t>H-0062-Pantalán de Enagás</t>
  </si>
  <si>
    <t>H-0065-Pantalán Fosfórico</t>
  </si>
  <si>
    <t>H-0070-Pantalán de Abonos</t>
  </si>
  <si>
    <t>H-0075-Atlantic Copper TNP-2</t>
  </si>
  <si>
    <t>H-0085-Pantalán de Fertinagro Sur</t>
  </si>
  <si>
    <t>H-0090-Reina Sofía</t>
  </si>
  <si>
    <t>H-0092-Pantalán de Decal</t>
  </si>
  <si>
    <t>H-0095-Monoboya de crudo</t>
  </si>
  <si>
    <t>Número de barcos fondeados</t>
  </si>
  <si>
    <t>G.T. de barcos fondeados</t>
  </si>
  <si>
    <t>G.T. por días de fondeo</t>
  </si>
  <si>
    <t>Número de barcos amarrados</t>
  </si>
  <si>
    <t>G.T. de barcos amarrados</t>
  </si>
  <si>
    <t>G.T. por días de barcos amarrados</t>
  </si>
  <si>
    <t>Número de barcos atracados</t>
  </si>
  <si>
    <t>Metros lineales de atraque (suma de esloras)</t>
  </si>
  <si>
    <t>Metros lineales por días de atraque</t>
  </si>
  <si>
    <t>5.5 Ocupación de superficie (sin datos)</t>
  </si>
  <si>
    <t>ZONAS</t>
  </si>
  <si>
    <t>DESCUBIERTAS</t>
  </si>
  <si>
    <t>CUBIERTAS Y</t>
  </si>
  <si>
    <t>CERRADAS</t>
  </si>
  <si>
    <t>TOTALES</t>
  </si>
  <si>
    <t>(m² / día)</t>
  </si>
  <si>
    <t>ABIERTAS (m² / día)</t>
  </si>
  <si>
    <t>Zona de muelles</t>
  </si>
  <si>
    <t>Otras zonas</t>
  </si>
  <si>
    <t>5.6 Medios mecánicos de tierra (sin datos)</t>
  </si>
  <si>
    <t>TIPO DE GRÚAS</t>
  </si>
  <si>
    <t>CON GANCHO</t>
  </si>
  <si>
    <t>CON CUCHARA</t>
  </si>
  <si>
    <t>Horas</t>
  </si>
  <si>
    <t>Toneladas</t>
  </si>
  <si>
    <t>GRÚAS DEL SERVICIO</t>
  </si>
  <si>
    <t>Hasta 6 toneladas</t>
  </si>
  <si>
    <t>Entre 7 y 12 toneladas</t>
  </si>
  <si>
    <t>Entre 13 y 16 toneladas</t>
  </si>
  <si>
    <t>Mayor de 16 toneladas</t>
  </si>
  <si>
    <t>TOTAL GRÚAS DEL SERVICIO</t>
  </si>
  <si>
    <t>GRÚAS DE PARTICULARES</t>
  </si>
  <si>
    <t>TOTAL GRÚAS DE PARTICULARES</t>
  </si>
  <si>
    <t>INSTALACIÓN Y PROPIETARIO</t>
  </si>
  <si>
    <t>HORAS</t>
  </si>
  <si>
    <t>TONELADAS</t>
  </si>
  <si>
    <t>N.º de horas</t>
  </si>
  <si>
    <t>Toneladas Netas Remolcadas (TNR)</t>
  </si>
  <si>
    <t>Báscula Muelle Ingeniero Juan Gonzalo</t>
  </si>
  <si>
    <t>Báscula FF.CC.</t>
  </si>
  <si>
    <t>Taras Totales</t>
  </si>
  <si>
    <t>Brutos Totales</t>
  </si>
  <si>
    <t xml:space="preserve"> No existen</t>
  </si>
  <si>
    <t>N.º de servicios</t>
  </si>
  <si>
    <t>5.16 Varaderos*</t>
  </si>
  <si>
    <t>N.º de varadas</t>
  </si>
  <si>
    <t>Toneladas varadas**</t>
  </si>
  <si>
    <t xml:space="preserve">* Los únicos varaderos existentes son los de astilleros. </t>
  </si>
  <si>
    <t xml:space="preserve">**sumatorio de las GT de los buques </t>
  </si>
  <si>
    <t>6 Inversiones</t>
  </si>
  <si>
    <t>Presupuesto</t>
  </si>
  <si>
    <t xml:space="preserve">Certificado </t>
  </si>
  <si>
    <t>Certificado</t>
  </si>
  <si>
    <t>CÓDIGOS</t>
  </si>
  <si>
    <t>DENOMINACIÓN DE LAS ACTUACIONES</t>
  </si>
  <si>
    <t xml:space="preserve">Aprobado </t>
  </si>
  <si>
    <t>a origen</t>
  </si>
  <si>
    <t>en el año</t>
  </si>
  <si>
    <t>SITUACIÓN</t>
  </si>
  <si>
    <t>Euros</t>
  </si>
  <si>
    <t>a)</t>
  </si>
  <si>
    <t xml:space="preserve"> En Proyectos de obra nueva:</t>
  </si>
  <si>
    <t>Ampliación norte del Muelle Sur</t>
  </si>
  <si>
    <t>En ejecución</t>
  </si>
  <si>
    <t xml:space="preserve">Terminada </t>
  </si>
  <si>
    <t>Plan de eficacia energética</t>
  </si>
  <si>
    <t>HU1G2001</t>
  </si>
  <si>
    <t>Asistencias Técnicas</t>
  </si>
  <si>
    <t>Terminada</t>
  </si>
  <si>
    <t>Suma y sigue.....</t>
  </si>
  <si>
    <t>DENOMINACIÓN DE LA ACTUACIÓN</t>
  </si>
  <si>
    <t>al origen</t>
  </si>
  <si>
    <t>Suma anterior….</t>
  </si>
  <si>
    <t>Aplicaciones y derecho de uso</t>
  </si>
  <si>
    <t xml:space="preserve">Otras inversiones </t>
  </si>
  <si>
    <t xml:space="preserve">Liquidaciones </t>
  </si>
  <si>
    <t>Suma a)</t>
  </si>
  <si>
    <t>6.2 Descripción de las inversiones más importantes</t>
  </si>
  <si>
    <t>Consignatario</t>
  </si>
  <si>
    <t>Ruta</t>
  </si>
  <si>
    <t>Tráfico</t>
  </si>
  <si>
    <t>Frecuencia</t>
  </si>
  <si>
    <t>Servicios semanales</t>
  </si>
  <si>
    <t xml:space="preserve">RO-PAX </t>
  </si>
  <si>
    <t>SEMANAL</t>
  </si>
  <si>
    <t>CONTAINER</t>
  </si>
  <si>
    <t>BALEARIA+FRED OLSEN (CBS)</t>
  </si>
  <si>
    <t>Huelva-Las Palmas de Gran Canaria-Tenerife-Huelva</t>
  </si>
  <si>
    <t>RO-RO/RO-PAX</t>
  </si>
  <si>
    <t>Bernardino Abad, S.L.</t>
  </si>
  <si>
    <t>Alex Huelva, S.L.</t>
  </si>
  <si>
    <t>Levantino Aragonesa de Tránsitos, S.A.</t>
  </si>
  <si>
    <t>Impala Terminals Huelva, S.L.U.</t>
  </si>
  <si>
    <t>Cepsa Química, S.A.</t>
  </si>
  <si>
    <t>Dimahuelva, S.L.U.</t>
  </si>
  <si>
    <t>Grupo Amasua, S.A.</t>
  </si>
  <si>
    <t>Fertinagro Sur, S.L.</t>
  </si>
  <si>
    <t>Báscula Muelle Sur</t>
  </si>
  <si>
    <t>4.1.1.2  Pasajeros de línea regular, número. Puertos de origen y destino</t>
  </si>
  <si>
    <t>4.1.1.2 Pasajeros de línea regular, número. Puertos de origen y destino</t>
  </si>
  <si>
    <t>Desconocido</t>
  </si>
  <si>
    <t>4.2.3  Embarcaciones de pesca fresca</t>
  </si>
  <si>
    <t>Manga media / Average beam</t>
  </si>
  <si>
    <t>Eslora media / Average length</t>
  </si>
  <si>
    <t>Buq. O artefac. Flot. Ser</t>
  </si>
  <si>
    <t>GUINEA ECUA.</t>
  </si>
  <si>
    <t>JAMAICA</t>
  </si>
  <si>
    <t>Graneles líquidos / Liquid bulks</t>
  </si>
  <si>
    <t>Graneles sólidos sin instalac. especial / Dry bulks without special installation</t>
  </si>
  <si>
    <t>Mercancía general / General cargo</t>
  </si>
  <si>
    <t>Mercancía general y pasaje</t>
  </si>
  <si>
    <t>Muelle nuevo Astillero de Huelva, S.A.</t>
  </si>
  <si>
    <t>Muelle de Saltés</t>
  </si>
  <si>
    <t>Armamento, reparación y desguace</t>
  </si>
  <si>
    <t>Nuevo Astillero de Huelva, S.A.</t>
  </si>
  <si>
    <t xml:space="preserve">Máxima eslora permitida: 84,93 m </t>
  </si>
  <si>
    <t>Vehículos Varios</t>
  </si>
  <si>
    <t>ZAL</t>
  </si>
  <si>
    <t>C.Z03.ZAL</t>
  </si>
  <si>
    <t>N.º de circulaciones RFAPH</t>
  </si>
  <si>
    <t xml:space="preserve">Desdoble de la carretera de accesos al Muelle Sur </t>
  </si>
  <si>
    <t xml:space="preserve"> - </t>
  </si>
  <si>
    <t>HU1H9010</t>
  </si>
  <si>
    <t>b)</t>
  </si>
  <si>
    <t xml:space="preserve"> En Proyectos de conservación</t>
  </si>
  <si>
    <t>Dragado de mantenimiento de calados en aguas interiores del Puerto de Huelva</t>
  </si>
  <si>
    <t>Suma b)</t>
  </si>
  <si>
    <t>RESUMEN</t>
  </si>
  <si>
    <t>a) Inversiones en Proyectos de obra nueva......................................................</t>
  </si>
  <si>
    <t>b) Inversiones en Proyectos de conservación.................................................</t>
  </si>
  <si>
    <t>TOTAL ............................................................................................................................</t>
  </si>
  <si>
    <t>ALISIOS</t>
  </si>
  <si>
    <t>Importe Tasa Ocupación</t>
  </si>
  <si>
    <t>Importe Tasa Actividad</t>
  </si>
  <si>
    <t>Importe Total Tasas</t>
  </si>
  <si>
    <t>ALMACÉN DE REDES,PERTRECHOS,OFICINAS,EXPOSICIÓN Y VENTA PRODUC.PESQU.</t>
  </si>
  <si>
    <t>001489</t>
  </si>
  <si>
    <t>001493</t>
  </si>
  <si>
    <t>001495</t>
  </si>
  <si>
    <t>001499</t>
  </si>
  <si>
    <t>001500</t>
  </si>
  <si>
    <t>001501</t>
  </si>
  <si>
    <t>001527</t>
  </si>
  <si>
    <t>ALMACENAMIENTO Y MANTENIMIENTO DE MAQUINARIA</t>
  </si>
  <si>
    <t>001518</t>
  </si>
  <si>
    <t>001516</t>
  </si>
  <si>
    <t>001540</t>
  </si>
  <si>
    <t>001521</t>
  </si>
  <si>
    <t>001520</t>
  </si>
  <si>
    <t>001529</t>
  </si>
  <si>
    <t>001524</t>
  </si>
  <si>
    <t>001515</t>
  </si>
  <si>
    <t>001522</t>
  </si>
  <si>
    <t>001517</t>
  </si>
  <si>
    <t>001530</t>
  </si>
  <si>
    <t>001545</t>
  </si>
  <si>
    <t>001560</t>
  </si>
  <si>
    <t>001554</t>
  </si>
  <si>
    <t>001280</t>
  </si>
  <si>
    <r>
      <t>223,30 m</t>
    </r>
    <r>
      <rPr>
        <vertAlign val="superscript"/>
        <sz val="10"/>
        <rFont val="Arial"/>
        <family val="2"/>
      </rPr>
      <t>2</t>
    </r>
    <r>
      <rPr>
        <sz val="10"/>
        <rFont val="Arial"/>
        <family val="2"/>
      </rPr>
      <t xml:space="preserve"> </t>
    </r>
  </si>
  <si>
    <t>Oficina Departamento de Comercial</t>
  </si>
  <si>
    <t xml:space="preserve">Calado de proyecto en B.M.V.E. </t>
  </si>
  <si>
    <t>Calado de proyecto en B.M.V.E.</t>
  </si>
  <si>
    <t>13 m*</t>
  </si>
  <si>
    <t>* El calado de proyecto se va actualizando con las batimetrías que se van realizando en el puerto</t>
  </si>
  <si>
    <t>4.2.2  Buques de guerra</t>
  </si>
  <si>
    <t>Gottwald HMK 330</t>
  </si>
  <si>
    <t>INDIA</t>
  </si>
  <si>
    <t>ISLAS FAROE</t>
  </si>
  <si>
    <t>SUIZA</t>
  </si>
  <si>
    <t>VANUATU</t>
  </si>
  <si>
    <t>Investigación y exploración</t>
  </si>
  <si>
    <t>Escorias granuladas (arena de escorias)</t>
  </si>
  <si>
    <t>BANGLADESH</t>
  </si>
  <si>
    <t>COSTA MARFIL</t>
  </si>
  <si>
    <t>GABON</t>
  </si>
  <si>
    <t>LIBIA</t>
  </si>
  <si>
    <t>Otros líquidos</t>
  </si>
  <si>
    <t>Productos petrolíferos</t>
  </si>
  <si>
    <t>16/12/2027</t>
  </si>
  <si>
    <t>Nueva Rabida, S.L.</t>
  </si>
  <si>
    <t>Excmo. Ayuntamiento de Huelva</t>
  </si>
  <si>
    <t>28/09/2024</t>
  </si>
  <si>
    <t>Aislamientos Termicos Y Frigorificos, S.A.</t>
  </si>
  <si>
    <t>21/07/2027</t>
  </si>
  <si>
    <t>Edistribución Redes Digitales, S.L.U</t>
  </si>
  <si>
    <t>TENDIDO LINEAS AEREAS CENTRAL TERMICA CRISTOBAL COLON</t>
  </si>
  <si>
    <t>Endesa Generación,S.A.Sociedad Unip</t>
  </si>
  <si>
    <t>Cruz Roja Española-Asamblea Prov.</t>
  </si>
  <si>
    <t>20/11/2028</t>
  </si>
  <si>
    <t>Comercial Eléctrica Onubense S.A.</t>
  </si>
  <si>
    <t>Cía. Española de Petroleos S.A. CEPSA</t>
  </si>
  <si>
    <t>Artes y Redes del Sur,S.L.</t>
  </si>
  <si>
    <t>Suministros Siderurgicos Huelva, S.A.</t>
  </si>
  <si>
    <t>COMERCIO, DISTRIBUCIÓN, TRANSFORMACIÓN DE PRODUCTOS SIDERÚRGICOS Y MATERIALES DE CONSTRUCCIÓN</t>
  </si>
  <si>
    <t>15/11/2033</t>
  </si>
  <si>
    <t>Atlantic Copper S.L.U.</t>
  </si>
  <si>
    <t>Goipe Huelva, S.L.</t>
  </si>
  <si>
    <t>02/06/2032</t>
  </si>
  <si>
    <t>Montajes Metalicos Huelva, S.L.</t>
  </si>
  <si>
    <t>NAVE ALMACEN TALLERES DE CONSTRUCCIONES METALICAS Y CALDERERIA</t>
  </si>
  <si>
    <t>13/07/2025</t>
  </si>
  <si>
    <t>Punta Naval S.L.</t>
  </si>
  <si>
    <t>COMERCIALIZACIÓN EMBARCACIONES RECREO Y REPARACIÓN MAQUINARIA Y MOTORES MARINOS</t>
  </si>
  <si>
    <t>27/07/2034</t>
  </si>
  <si>
    <t>Dominion Industry &amp; Infrastructures, S.L</t>
  </si>
  <si>
    <t>16/07/2024</t>
  </si>
  <si>
    <t>Electroquímica Onubense, S. L.</t>
  </si>
  <si>
    <t>LAVADERO Y ACOPIO DE SAL DE LAS BALSAS DE CRISTALIZACIÓN DE LAS SALINAS UBICADAS EN LAS MARISMAS DEL ODIEL O ADQUIRIDA A TERCEROS</t>
  </si>
  <si>
    <t>27/05/2035</t>
  </si>
  <si>
    <t>30/03/2032</t>
  </si>
  <si>
    <t>Baltimar S.A.</t>
  </si>
  <si>
    <t>01/05/2025</t>
  </si>
  <si>
    <t>Antonio Machuca S.L.</t>
  </si>
  <si>
    <t>04/03/2028</t>
  </si>
  <si>
    <t>Onubanaval, S.L.</t>
  </si>
  <si>
    <t>30/06/2027</t>
  </si>
  <si>
    <t>Ibertrans 2000,S.L.</t>
  </si>
  <si>
    <t>Mantenimientos Y Montajes S.Coop</t>
  </si>
  <si>
    <t>REPARC. DE BUQUES Y CALDERERÍA, MANTENIMIENTO Y MECÁNICA INDUSTRIAL</t>
  </si>
  <si>
    <t>10/03/2027</t>
  </si>
  <si>
    <t>Onurepasaz, S.L.</t>
  </si>
  <si>
    <t>NEDGIA Andalucia, S.A.</t>
  </si>
  <si>
    <t>Gas-Auto S.C.A.</t>
  </si>
  <si>
    <t>27/02/2037</t>
  </si>
  <si>
    <t>Briconuba,S.L.</t>
  </si>
  <si>
    <t>Servicios Marítimos Aduaneros Huelva S.L.</t>
  </si>
  <si>
    <t>13/03/2034</t>
  </si>
  <si>
    <t>26/04/2029</t>
  </si>
  <si>
    <t>Pinturas Brico, S.L.</t>
  </si>
  <si>
    <t>Almacén de pintura</t>
  </si>
  <si>
    <t>25/04/2029</t>
  </si>
  <si>
    <t>Expromar S.L.</t>
  </si>
  <si>
    <t>13/07/2027</t>
  </si>
  <si>
    <t>Envases Huelva, S.L.</t>
  </si>
  <si>
    <t>14/09/2025</t>
  </si>
  <si>
    <t>19/04/2026</t>
  </si>
  <si>
    <t>Restauración y Hostelería Joma S.L.</t>
  </si>
  <si>
    <t>Sertego Servicios Medioambientales S.L.U.</t>
  </si>
  <si>
    <t>Cepsa Comercial Petroleo, S.A.</t>
  </si>
  <si>
    <t>Decal España S.A.</t>
  </si>
  <si>
    <t>10/11/2043</t>
  </si>
  <si>
    <t>Antonio España E Hijos S.L.</t>
  </si>
  <si>
    <t>23/08/2032</t>
  </si>
  <si>
    <t>02/08/2025</t>
  </si>
  <si>
    <t>Bergé Marítima S.L.</t>
  </si>
  <si>
    <t>ALMACENAJE DE GRANELES SOLIDOS</t>
  </si>
  <si>
    <t>01/10/2024</t>
  </si>
  <si>
    <t>PRESTACIÓN DEL SERVICIO DE RECOGIDA DE RESIDUOS OLEOSOS PROCEDENTES DE SENTINAS DE BUQUES</t>
  </si>
  <si>
    <t>Consignaciones y Graneles del Suroeste S.A.</t>
  </si>
  <si>
    <t>06/08/2026</t>
  </si>
  <si>
    <t>Laboral Team Stros.Industriales,S.L</t>
  </si>
  <si>
    <t>13/11/2026</t>
  </si>
  <si>
    <t>Puig Mora, María del Rocio</t>
  </si>
  <si>
    <t>EXPLOTACIÓN DE UN CAFE-BAR EN LA AVDA.NORTE DEL POLÍGONO PESQ.NORTE.</t>
  </si>
  <si>
    <t>05/07/2028</t>
  </si>
  <si>
    <t>Atrian Technical Services, S.A.</t>
  </si>
  <si>
    <t>SERVICIOS DE MONTAJE Y MANTENIMIENTO DE EQUIPOS INDUSTRIALES</t>
  </si>
  <si>
    <t>13/12/2032</t>
  </si>
  <si>
    <t>Refractarios del Sur, S. L.</t>
  </si>
  <si>
    <t>30/12/2027</t>
  </si>
  <si>
    <t>Limpieza, descontaminación y tratamiento de instalaciones industriales</t>
  </si>
  <si>
    <t>28/04/2031</t>
  </si>
  <si>
    <t>28/04/2030</t>
  </si>
  <si>
    <t>Nautica Avante, S.L.</t>
  </si>
  <si>
    <t>VENTA Y REPARACIÓN DE EMBARCACIONES Y MOTORES NÁUTICO-DEPORTIVOS</t>
  </si>
  <si>
    <t>08/10/2033</t>
  </si>
  <si>
    <t>Dapeit Real State, S.L.</t>
  </si>
  <si>
    <t>15/05/2031</t>
  </si>
  <si>
    <t>Ibemetex Spain S.L.</t>
  </si>
  <si>
    <t>10/01/2032</t>
  </si>
  <si>
    <t>11/07/2031</t>
  </si>
  <si>
    <t>ALMACENAMIENTO Y VENTA DE MUEBLES</t>
  </si>
  <si>
    <t>13/07/2026</t>
  </si>
  <si>
    <t>Guerra-Librero, S.L.</t>
  </si>
  <si>
    <t>COMERCIALIZACIÓN Y MONTAJE DE EQUIPOS INDUSTRIALES</t>
  </si>
  <si>
    <t>10/10/2032</t>
  </si>
  <si>
    <t>García-Munté Energía S.L.</t>
  </si>
  <si>
    <t>SUMINISTROS INDUSTRIALES</t>
  </si>
  <si>
    <t>Insyte Instalaciones, S.A.</t>
  </si>
  <si>
    <t>Fertiberia S.A.</t>
  </si>
  <si>
    <t>29/12/2024</t>
  </si>
  <si>
    <t>Drace Geocisa, S.A.</t>
  </si>
  <si>
    <t>07/07/2040</t>
  </si>
  <si>
    <t>ALMACENAJE DE GRANELES SÓLIDOS,EN EL PUERTO EXTERIOR</t>
  </si>
  <si>
    <t>04/12/2024</t>
  </si>
  <si>
    <t>Pinsur, S.A.</t>
  </si>
  <si>
    <t>09/05/2025</t>
  </si>
  <si>
    <t>Algeposa Huelva, S. L.</t>
  </si>
  <si>
    <t>ALMACENAJE, MANIPULACIÓN  Y TRANSFORMACIÓN POR MEZCLA MECÁNICA, EN RECINTO CERRADO, DE GRANELES SÓLIDOS NO CONTAMINANTES</t>
  </si>
  <si>
    <t>30/09/2040</t>
  </si>
  <si>
    <t>TERMINAL PARA TRÁFICO DE GRANELES EN GENERAL.</t>
  </si>
  <si>
    <t>09/05/2033</t>
  </si>
  <si>
    <t>Vodafone ONO S.A.U.</t>
  </si>
  <si>
    <t>04/05/2036</t>
  </si>
  <si>
    <t>Dos Fuentes, S.L.U.</t>
  </si>
  <si>
    <t>EJECUCIÓN Y MANTENIMIENTO DE OBRAS CIVILES E INDUSTRIALES Y SUMINISTRO DE MATERIALES AUXILIARES A LA INDUSTRIA</t>
  </si>
  <si>
    <t>03/10/2026</t>
  </si>
  <si>
    <t>Gunvor España, S.L.U.</t>
  </si>
  <si>
    <t>10/01/2028</t>
  </si>
  <si>
    <t>Huelva Belts S.L.</t>
  </si>
  <si>
    <t>27/11/2025</t>
  </si>
  <si>
    <t>Bar Nuevo Puerto C.B.</t>
  </si>
  <si>
    <t>01/12/2026</t>
  </si>
  <si>
    <t>Lípidos Santiga Huelva S.L.</t>
  </si>
  <si>
    <t>30/06/2037</t>
  </si>
  <si>
    <t>01/07/2028</t>
  </si>
  <si>
    <t>25/07/2026</t>
  </si>
  <si>
    <t>S.G.S. Española de Control S.A.</t>
  </si>
  <si>
    <t>EXPLOTACIÓN BÁSCULAS PARA LA PRESTACIÓN DEL SERVICIO COMERCIAL DE CONTROL DE PESAJE DE CAMIONES</t>
  </si>
  <si>
    <t>07/05/2029</t>
  </si>
  <si>
    <t>Junta de Andalucía</t>
  </si>
  <si>
    <t>29/11/2045</t>
  </si>
  <si>
    <t>12/01/2036</t>
  </si>
  <si>
    <t>24/07/2030</t>
  </si>
  <si>
    <t>Telefónica Móviles España S.A.</t>
  </si>
  <si>
    <t>Pescados y Mariscos Sánchez de la Campa S.L.</t>
  </si>
  <si>
    <t>03/05/2031</t>
  </si>
  <si>
    <t>Grupo Hostelero Bonilla S.L.U.</t>
  </si>
  <si>
    <t>26/06/2027</t>
  </si>
  <si>
    <t>PLANTA PREPARACIÓN MATERIAS PRIMAS Y TERMINAL ALMACENAMIENTO Y EXPEDICIÓN GRANELES LÍQUIDOS</t>
  </si>
  <si>
    <t>25/07/2027</t>
  </si>
  <si>
    <t>PANTALÁN PARA CARGA Y DECARGA DE GRANELES LÍQUIDOS</t>
  </si>
  <si>
    <t>07/08/2024</t>
  </si>
  <si>
    <t>Mariscos Mendez,S.L.</t>
  </si>
  <si>
    <t>26/10/2030</t>
  </si>
  <si>
    <t>Seabery Soluciones, S.L.</t>
  </si>
  <si>
    <t>ESTIHUELVA Centro Portuario de Empleo, S.A.,</t>
  </si>
  <si>
    <t>22/02/2033</t>
  </si>
  <si>
    <t>Imesapi, S.A.</t>
  </si>
  <si>
    <t>02/02/2024</t>
  </si>
  <si>
    <t>Idamar S.A.</t>
  </si>
  <si>
    <t>Alquiboxes, C.B.</t>
  </si>
  <si>
    <t>Masterclima De Huelva, S.L.U.</t>
  </si>
  <si>
    <t>09/07/2033</t>
  </si>
  <si>
    <t>TERMINAL CARGA/DESCARGA, ALMAC. Y EXPEDIC. MINERALES, INCLUID. SU PREPARACION Y MEZCLA, ASI COMO DE OTROS GRANELES SOLIDOS COMPATIBLES A CHATARRA Y CUALQUIER OTRO MATERIAL SIDERURGICO</t>
  </si>
  <si>
    <t>17/10/2048</t>
  </si>
  <si>
    <t>Centro de Elaboración Propia S.L.</t>
  </si>
  <si>
    <t>17/10/2033</t>
  </si>
  <si>
    <t>INSTALAC. FRIGORÍFICAS MAYORITARIAMENTE DEDICADAS PRODUCT DE LA PESCA</t>
  </si>
  <si>
    <t>16/10/2025</t>
  </si>
  <si>
    <t>LÍNEA ELÉCT. BAJA TENSIÓN ABASTECIMIENTO RECINTO FERIAL</t>
  </si>
  <si>
    <t>03/01/2049</t>
  </si>
  <si>
    <t>LABORATORIO QUÍMICO Y OFICINAS</t>
  </si>
  <si>
    <t>Yilport Huelva S.L.</t>
  </si>
  <si>
    <t>TERMINAL DE CONTENEDORES EN EL MUELLE SUR</t>
  </si>
  <si>
    <t>19/11/2035</t>
  </si>
  <si>
    <t>Club Deportivo Piragüismo Tartessos Huelva</t>
  </si>
  <si>
    <t>25/10/2027</t>
  </si>
  <si>
    <t>2007 Alto La Era Construcciones, S.L.</t>
  </si>
  <si>
    <t>09/07/2023</t>
  </si>
  <si>
    <t>Magtel Comunicaciones Avanzadas</t>
  </si>
  <si>
    <t>CABLE DE FIBRA ÓPTICA Y PRESTAC. SERVICIOS DE TELECOMUNICACIONES</t>
  </si>
  <si>
    <t>08/01/2040</t>
  </si>
  <si>
    <t>Telefonica de España, S.A.U.</t>
  </si>
  <si>
    <t>EXPLOTACIÓN DE LÍNEAS DE TELECOMUNICACIONES</t>
  </si>
  <si>
    <t>15/01/2035</t>
  </si>
  <si>
    <t>CENTRO DE ALMACENAMIENTO DE MATERIAS PRIMAS Y PRODUCTOS TERMINADOS</t>
  </si>
  <si>
    <t>28/01/2028</t>
  </si>
  <si>
    <t>Esin Onubense, S.L.L.</t>
  </si>
  <si>
    <t>10/03/2035</t>
  </si>
  <si>
    <t>Afrika Hostelería, C.B</t>
  </si>
  <si>
    <t>12/01/2031</t>
  </si>
  <si>
    <t>SUBESTACIÓN ELÉCTRICA DE 220/50 KV Y LÍNEA ELÉCTRICA SUBTERRÁNEA</t>
  </si>
  <si>
    <t>28/04/2050</t>
  </si>
  <si>
    <t>Centro logístico de almacenamiento de graneles sólidos en MIJG</t>
  </si>
  <si>
    <t>Jardines del Odiel, S.L.</t>
  </si>
  <si>
    <t>CENTRO DE CONVENCIONES, CELEBRACIONES Y RESTAURACIÓN</t>
  </si>
  <si>
    <t>23/03/2024</t>
  </si>
  <si>
    <t>Mariscos Huelva Mar S.L.</t>
  </si>
  <si>
    <t>INSTALAC. FRIGORIF., ELABORAC, COMERCIALIZAC Y VENTA PRODUCTO. DERIV. PESCA</t>
  </si>
  <si>
    <t>07/03/2026</t>
  </si>
  <si>
    <t>Fepeja de Papelería, S.L</t>
  </si>
  <si>
    <t>05/05/2030</t>
  </si>
  <si>
    <t>Mariscos Hernández S.L.</t>
  </si>
  <si>
    <t>INSTALCIONES FRIGORÍFICAS, ELABORACIÓN, COMERCIALIZACIÓN Y VENTA DE PRODUCTOS DERIVADOS DE LA PESCA</t>
  </si>
  <si>
    <t>06/08/2025</t>
  </si>
  <si>
    <t>Salvicón Montaje Industrial, S.L.</t>
  </si>
  <si>
    <t>MONTAJE Y MANTENIMIENTO INDUSTRIAL</t>
  </si>
  <si>
    <t>06/10/2025</t>
  </si>
  <si>
    <t>Mariscos MB, S.L.U.</t>
  </si>
  <si>
    <t>INSTALAC. FRIGORIFICAS, ELABORAC. COMERCIALIC. Y VENTA PROD. PESCA</t>
  </si>
  <si>
    <t>Grusol Logistica, S.L.</t>
  </si>
  <si>
    <t>Centro mantenimiento y estacionamiento flota propia vehículos y alquiler a empresas estibadoras</t>
  </si>
  <si>
    <t>09/05/2031</t>
  </si>
  <si>
    <t>CAFETERÍA-BAR</t>
  </si>
  <si>
    <t>Onuba Fun, S.L.</t>
  </si>
  <si>
    <t>JUEGO Y OCIO FAMILIAR</t>
  </si>
  <si>
    <t>30/06/2025</t>
  </si>
  <si>
    <t>Saybolt España, S.A</t>
  </si>
  <si>
    <t>LABORATORIO DE ENSAYO DE MUESTRAS Y OFICINAS</t>
  </si>
  <si>
    <t>18/10/2031</t>
  </si>
  <si>
    <t>Lobato Seguridad, S.L.</t>
  </si>
  <si>
    <t>ACADEMIA DE FORMACIÓN EN MATERIA NÁUTICO-PESQUERA Y OTROS SERVICIOS AUXILIARES</t>
  </si>
  <si>
    <t>19/10/2026</t>
  </si>
  <si>
    <t>Rectificados Lemar, S.L.</t>
  </si>
  <si>
    <t>TALLER DE MANTENIMIENTO INDUSTRIAL</t>
  </si>
  <si>
    <t>19/07/2036</t>
  </si>
  <si>
    <t>Fines propios de la Institución</t>
  </si>
  <si>
    <t>09/06/2025</t>
  </si>
  <si>
    <t>Áridos Anfersa, S.L.</t>
  </si>
  <si>
    <t>ALQUILER DE MAQUINARIA PARA MANIPUL. MERCANC. AFECTAS TRÁFICO PORTUAR.</t>
  </si>
  <si>
    <t>25/10/2031</t>
  </si>
  <si>
    <t>CONDUCCIONES PARA EL TRANSPORTE DE GAS</t>
  </si>
  <si>
    <t>10/06/2036</t>
  </si>
  <si>
    <t>Bueno Sanchez, Jose Manuel</t>
  </si>
  <si>
    <t>16/09/2029</t>
  </si>
  <si>
    <t>Grupo Electro Stocks, S.L.U.</t>
  </si>
  <si>
    <t>07/03/2027</t>
  </si>
  <si>
    <t>TALLER MECANICO DE MAQUINARIA EMPLEADA EN LA MANIPULACIÓN DE MERCANCIAS OBJETO DE TRAFICO MARÍTIMO</t>
  </si>
  <si>
    <t>09/10/2027</t>
  </si>
  <si>
    <t>Oficinas, taller reparación de maquinaria y área consolidación carga en contenedores</t>
  </si>
  <si>
    <t>05/10/2028</t>
  </si>
  <si>
    <t>GM Fuel Tank, S.L.</t>
  </si>
  <si>
    <t>RECEPCIÓN/EXPEDICIÓN DE HIDROCARBUROS</t>
  </si>
  <si>
    <t>Terminal Logística para carga y descarga, almacenaje y distribución graneles sólidos</t>
  </si>
  <si>
    <t>07/05/2048</t>
  </si>
  <si>
    <t>Huelva Area Logística Integral, S.L.</t>
  </si>
  <si>
    <t>CONSTRUCCION Y EXPLOTACIÓN DE UNA UNIDAD DE SERVICIO INTEGRAL AL TRANSPORTE</t>
  </si>
  <si>
    <t>28/05/2053</t>
  </si>
  <si>
    <t>Laboratorio de preparación de muestras minerales</t>
  </si>
  <si>
    <t>22/01/2028</t>
  </si>
  <si>
    <t>Ricardo Fuentes e Hijos Cádiz S.A.</t>
  </si>
  <si>
    <t>INSTALAC. FRIGORIFICAS, ELAB., COMERCIAL Y VENTA PRODUCTOS DERIVADOS DE LA PESCA</t>
  </si>
  <si>
    <t>19/05/2049</t>
  </si>
  <si>
    <t>Costa Pesca Ricomar, S.L.</t>
  </si>
  <si>
    <t>ELABORACIÓN Y COMERCIALIZACIÓN DE PESCADOS Y MARISCOS Y OTRAS ACTIV. RELACION. CON LA PESCA</t>
  </si>
  <si>
    <t>23/05/2043</t>
  </si>
  <si>
    <t>Air Liquide Ibérica de Gases, S.L.U.</t>
  </si>
  <si>
    <t>Cinrocar, S.L.</t>
  </si>
  <si>
    <t>Bar-restaurante, Cafetería</t>
  </si>
  <si>
    <t>03/10/2033</t>
  </si>
  <si>
    <t>Masía Caballero, Vicente Ignacio</t>
  </si>
  <si>
    <t>Centro deportivo</t>
  </si>
  <si>
    <t>03/12/2028</t>
  </si>
  <si>
    <t>Pescados Y Mariscos Hnos Felipe S.L</t>
  </si>
  <si>
    <t>EXPLOTACIÓN DE LA LONJA DE PESCADOS Y MARISCOS (1ª Y 2ª VENTA)</t>
  </si>
  <si>
    <t>06/09/2050</t>
  </si>
  <si>
    <t>BAR, RESTAURANTE, CAFETERÍA EN LA LONJA DEL MUELLE DE LEVANTE</t>
  </si>
  <si>
    <t>09/12/2035</t>
  </si>
  <si>
    <t>Rutas y entregas, S.L.</t>
  </si>
  <si>
    <t>ACTIVIDADES DE TRANSPORTE POR CARRETERA</t>
  </si>
  <si>
    <t>10/07/2029</t>
  </si>
  <si>
    <t>Grupo Elecprocon, S.L.</t>
  </si>
  <si>
    <t>EMPRESA DE CLIMATIZACIÓN</t>
  </si>
  <si>
    <t>10/10/2029</t>
  </si>
  <si>
    <t>Fundación Laboral de la Construcción</t>
  </si>
  <si>
    <t>CENTRO DE FORMACIÓN</t>
  </si>
  <si>
    <t>11/12/2044</t>
  </si>
  <si>
    <t>Axent Infraestructuras de Telecomunicaciones, S.A.</t>
  </si>
  <si>
    <t>TENDIDO DE CABLE DE FIBRA ÓPTICA Y PRESTACIÓN DE SERVICIOS DE TELECOMUNICACIONES</t>
  </si>
  <si>
    <t>27/11/2044</t>
  </si>
  <si>
    <t>Inforel Sistema de Áridos, S.A.</t>
  </si>
  <si>
    <t>INSTALACIÓN Y EXPLOTACIÓN DE PLANTA DE HORMIGÓN</t>
  </si>
  <si>
    <t>26/01/2036</t>
  </si>
  <si>
    <t>Copeinsur, S.L.</t>
  </si>
  <si>
    <t>SERVICIOS AUXILIARES DE OBRA Y EDIFICACIÓN</t>
  </si>
  <si>
    <t>11/03/2035</t>
  </si>
  <si>
    <t>TERMINAL MARÍTIMA PARA CARGA Y DESCARGA PRODUCTOS PETROLÍFEROS ENTRE MUELLE PETROLEROS Y REFINERÍA LA RÁBIDA E INSTALAC. COMPLEMENTARIAS</t>
  </si>
  <si>
    <t>18/01/2061</t>
  </si>
  <si>
    <t>Garzón del Olmo, José Rafael</t>
  </si>
  <si>
    <t>ACTIVIDADES LOGÍSTICAS Y DE ALMACENAMIENTO</t>
  </si>
  <si>
    <t>31/05/2035</t>
  </si>
  <si>
    <t>Frigoríficos Portuarios del Sur, S.L.</t>
  </si>
  <si>
    <t>CONSTRUCCIÓN Y EXPLOTACIÓN DE UNAS INSTALACIONES FRIGORÍFICAS</t>
  </si>
  <si>
    <t>06/10/2055</t>
  </si>
  <si>
    <t>Construcción y explotación de una nave industrial de almacenamiento de graneles.</t>
  </si>
  <si>
    <t>29/09/2045</t>
  </si>
  <si>
    <t>001502</t>
  </si>
  <si>
    <t>CONSTRUCCIÓN Y EXPLOTACIÓN DE UNA PLANTA DE RECEPCIÓN, PREPARACIÓN Y DESMUESTRE DE MATERIAL ELÉCTRICO Y ELECTRÓNICO DE COBRE PARA RECICLAR</t>
  </si>
  <si>
    <t>24/03/2061</t>
  </si>
  <si>
    <t>Mariscos Jesumar S.L.</t>
  </si>
  <si>
    <t>COMERCIALIZACIÓN DE PESCADOS Y MARISCOS, SU PREPARACIÓN, COCIDO, ALMACENAJE, ENVASADO, VENTA AL PÚBLICO Y EXPORTACIÓN. CIUDAD DEL MARISCO</t>
  </si>
  <si>
    <t>Fernández Domínguez, Manuel</t>
  </si>
  <si>
    <t>COMERCIALIZACIÓN, DE PESCADOS Y MARISCOS, SU PREPARACIÓN, COCIDO, ALMACENAJE, ENVASADO, VENTA AL PÚBLICO Y EXPORTACIÓN. CIUDAD DEL MARISCO</t>
  </si>
  <si>
    <t>Pescados Y Mariscos Toni, C.B.</t>
  </si>
  <si>
    <t>Vázquez Fernández, Rafael</t>
  </si>
  <si>
    <t>COMERCIALIZACIÓN DE PESCADOS Y MARISCOS, SU PREPARACIÓN, COCIDO, ALMACENAJE, ENVASADO, VENTAL AL PÚBLICO Y EXPORTACIÓN. CIUDAD DEL MARISCO</t>
  </si>
  <si>
    <t>Mariscos Costa de la Luz S.L.</t>
  </si>
  <si>
    <t>Mariscos Puertohuelva, S.L.</t>
  </si>
  <si>
    <t>Tartessos Mar, S.L.</t>
  </si>
  <si>
    <t>Reparaciones y Maquinaria Caravaca, S.L.</t>
  </si>
  <si>
    <t>15/10/2040</t>
  </si>
  <si>
    <t>Lagunapeixe, S.L.</t>
  </si>
  <si>
    <t>Mariscos Sandimar, S.L.</t>
  </si>
  <si>
    <t>Olano Sur, S.L.</t>
  </si>
  <si>
    <t>Termisur Eurocargo, S.A</t>
  </si>
  <si>
    <t>TRASBORDO DE MERCANCÍAS DE CAMIÓN A CONTENEDOR O VICEVERSAS, PARA SU POSTERIOR TRANSPORTE POR VÍA MARÍTIMA O TERRESTRE</t>
  </si>
  <si>
    <t>21/02/2027</t>
  </si>
  <si>
    <t>001550</t>
  </si>
  <si>
    <t>Gruas Lozano S.A.</t>
  </si>
  <si>
    <t>24/02/2026</t>
  </si>
  <si>
    <t>Geojet, S.L.</t>
  </si>
  <si>
    <t>OFICINA Y TALLERES PARA EMPRESA DE CONSTRUCCION Y MAQUINARIA</t>
  </si>
  <si>
    <t>001557</t>
  </si>
  <si>
    <t>Venator P&amp;A Spain, S.L.</t>
  </si>
  <si>
    <t>EXPLOT. DEL SISTEMA DE CAPTACIÓN Y VERTIDOS DE REFRIGERACIÓN Y PROCESO DE SU FACTORÍA</t>
  </si>
  <si>
    <t>08/01/2041</t>
  </si>
  <si>
    <t>Tir Sevilla, S.L.</t>
  </si>
  <si>
    <t>TRANSPORTE Y COMERCIALIZACIÓN DE PRODUCTOS PESQUEROS. CIUDAD DEL MARISCO</t>
  </si>
  <si>
    <t>001563</t>
  </si>
  <si>
    <t>19/05/2071</t>
  </si>
  <si>
    <t>001564</t>
  </si>
  <si>
    <t>EJECUCIÓN DE LA SUSTITUCIÓN DE LA LSMT "ENESA" entre el CD 73.002 "SURTIDOR. TAXI" Y EL CD 104.934 "RÍO ODIEL"</t>
  </si>
  <si>
    <t>17/03/2071</t>
  </si>
  <si>
    <t>001566</t>
  </si>
  <si>
    <t>Sociedad de Gestión de Puertos y Marinas, S.L.</t>
  </si>
  <si>
    <t>CONSTRUCCIÓN Y EXPLOTACIÓN DE UNA MARINA URBANA/INSTALACIÓN NÁUTICO-DEPORTIVA CON DESTINO A ACTIVIDADES NÁUTICO-DEPORTIVAS, COMERCIALES Y COMPLEMENTARIAS EN LA RÍA DEL ODIEL</t>
  </si>
  <si>
    <t>27/07/2056</t>
  </si>
  <si>
    <t>001568</t>
  </si>
  <si>
    <t>Octogamba, S.L.</t>
  </si>
  <si>
    <t>28/03/2046</t>
  </si>
  <si>
    <t>001574</t>
  </si>
  <si>
    <t>Moncobra, S.A.</t>
  </si>
  <si>
    <t>MANTENIMIENTO INDUSTRIAL, FABRICACIÓN MECÁNICA Y CALDERERÍA</t>
  </si>
  <si>
    <t>27/04/2031</t>
  </si>
  <si>
    <t>001577</t>
  </si>
  <si>
    <t>Estudios y Aplicaciones Electrónicas S.A.</t>
  </si>
  <si>
    <t>ELECTRÓNICA NAVAL Y SISTEMAS DE SEGURIDAD INDUSTRIAL</t>
  </si>
  <si>
    <t>21/02/2031</t>
  </si>
  <si>
    <t>001578</t>
  </si>
  <si>
    <t>CONSTRUCCIÓN Y EXPLOTACIÓN DE UN COMPLEJO DE ACTIVIDADES NÁUTICO-DEPORTIVAS CON SERVICIOS COMPLEMENTARIOS DE RESTAURACIÓN Y OCIO</t>
  </si>
  <si>
    <t>20/07/2046</t>
  </si>
  <si>
    <t>001579</t>
  </si>
  <si>
    <t>Industrial Almunastyr,S.L.</t>
  </si>
  <si>
    <t>29/11/2037</t>
  </si>
  <si>
    <t>001604</t>
  </si>
  <si>
    <t>Hielos Costa de la Luz, S.L.</t>
  </si>
  <si>
    <t>22/07/2025</t>
  </si>
  <si>
    <t>001616</t>
  </si>
  <si>
    <t>Mariscos Rubio, S.L.</t>
  </si>
  <si>
    <t>Elaboración y comercialización de pescados y mariscos</t>
  </si>
  <si>
    <t>11/10/2046</t>
  </si>
  <si>
    <t>001621</t>
  </si>
  <si>
    <t>Pescados Hermanos Diaz, S.L.</t>
  </si>
  <si>
    <t>Comercialización de pescados y mariscos, su preparación, cocido, almacenaje, envasado, venta al público y exportación. Ciudad del Marisco</t>
  </si>
  <si>
    <t>20/10/2046</t>
  </si>
  <si>
    <t>001628</t>
  </si>
  <si>
    <t>Intertek Ibérica Spain, S.L.U.</t>
  </si>
  <si>
    <t>20/08/2027</t>
  </si>
  <si>
    <t>001634</t>
  </si>
  <si>
    <t>VESTUARIOS DE TRABAJADORES DEL SERVICIO DE MANIPULACIÓN DE MERCANCÍAS</t>
  </si>
  <si>
    <t>24/11/2036</t>
  </si>
  <si>
    <t>001637</t>
  </si>
  <si>
    <t>Acometida de gas a Cepsa Química, S.A.</t>
  </si>
  <si>
    <t>10/08/2041</t>
  </si>
  <si>
    <t>800679</t>
  </si>
  <si>
    <t>CENTRO DE EQUIPAMIENTO TERCIARIO.</t>
  </si>
  <si>
    <t>800680</t>
  </si>
  <si>
    <t>Puerta del Odiel S.L.</t>
  </si>
  <si>
    <t>CENTRO DE SERVICIOS.</t>
  </si>
  <si>
    <t>22/01/2052</t>
  </si>
  <si>
    <t>Rebobinados Sur, S.L.</t>
  </si>
  <si>
    <t>REPARACIÓN Y MANTENIMIENTO DE MOTORES ELÉCTRICOS INDUSTRIALES.</t>
  </si>
  <si>
    <t>25/09/2031</t>
  </si>
  <si>
    <t>Prebetong Hormigones, S.A.</t>
  </si>
  <si>
    <t>FABRICACIÓN DE HORMIGÓN Y MORTERO.</t>
  </si>
  <si>
    <t>20/07/2030</t>
  </si>
  <si>
    <t>Dependencia Provincial De Aduana Ii.Ee. De Huelva</t>
  </si>
  <si>
    <t>14/01/2090</t>
  </si>
  <si>
    <t>Direccion General De La Marina Mercante</t>
  </si>
  <si>
    <t>26/07/2090</t>
  </si>
  <si>
    <t>Ayuntamiento de Cartaya</t>
  </si>
  <si>
    <t>Traslado de Vehículos Luna, S.L</t>
  </si>
  <si>
    <t>ALMACENAMIENTO DE ENSERES RELACIONADOS CON LA COMERCIALIZACIÓN DE PESCADOS Y MARISCOS</t>
  </si>
  <si>
    <t>Amarres Marítimos del Sur S.L.</t>
  </si>
  <si>
    <t>INSTALACIÓN DE UN CONTENEDOR MARINO PARA ALMACENAJE DE HERRAMIENTAS Y PERTRECHOS DE SU FLOTA</t>
  </si>
  <si>
    <t>LABORES PROPIAS DE LA INSPECCIÓN PESQUERA</t>
  </si>
  <si>
    <t>Daga 21, S.L.</t>
  </si>
  <si>
    <t>OFICINA Y NAVE PARA ALMACENAMIENTO DE SUMINISTROS PARA LA INDUSTRIA</t>
  </si>
  <si>
    <t>05/11/2023</t>
  </si>
  <si>
    <t>Alquibalat, S.L.</t>
  </si>
  <si>
    <t>A01555</t>
  </si>
  <si>
    <t>Hermes Logística, S.A.</t>
  </si>
  <si>
    <t>Oficina de control de tráfico de embarque y desembarque de remolques frigoríficos y camiones</t>
  </si>
  <si>
    <t>01/07/2024</t>
  </si>
  <si>
    <t>A01569</t>
  </si>
  <si>
    <t>As Promoción Comercial Puerto Huelva (HUELVAPORT)</t>
  </si>
  <si>
    <t>OFICINAS HUELVAPORT</t>
  </si>
  <si>
    <t>27/02/2024</t>
  </si>
  <si>
    <t>A01570</t>
  </si>
  <si>
    <t>Urbaser, S.A.</t>
  </si>
  <si>
    <t>OFICINA DELEGACIÓN SERVICIOS URBANOS</t>
  </si>
  <si>
    <t>A01571</t>
  </si>
  <si>
    <t>Andabdul, S.L.</t>
  </si>
  <si>
    <t>EXPLOTACION KIOSCO Nº 3 PARA HOSTELERÍA Y RESTAURACIÓN</t>
  </si>
  <si>
    <t>16/02/2024</t>
  </si>
  <si>
    <t>Nuuk Ice Lovers, S.L.</t>
  </si>
  <si>
    <t>A01585</t>
  </si>
  <si>
    <t>Oficina de gestión comercial en el muelle de Levante</t>
  </si>
  <si>
    <t>24/05/2024</t>
  </si>
  <si>
    <t>A01600</t>
  </si>
  <si>
    <t>ALMACENAMIENTO DE COMBUSTIBLES SÓLIDOS EN GENERAL, CARBONES Y BIOMASA</t>
  </si>
  <si>
    <t>A01603</t>
  </si>
  <si>
    <t>Naviera Armas S.A.</t>
  </si>
  <si>
    <t>ALMACÉN DE PERTRECHOS PARA MANIOBRAS CARGA/DESCARGA BUQUES</t>
  </si>
  <si>
    <t>05/02/2024</t>
  </si>
  <si>
    <t>A01605</t>
  </si>
  <si>
    <t>Acsa Obras e Infraestructuras, S.A.U.</t>
  </si>
  <si>
    <t>Oficina de obra para la remodelación del Puente Sifón de Santa Eulalia.</t>
  </si>
  <si>
    <t>A01610</t>
  </si>
  <si>
    <t>Explotación de una terminal marítima particular para el embarque y desembarque de pasajeros, vehículos, así como carga rodada</t>
  </si>
  <si>
    <t>10/12/2024</t>
  </si>
  <si>
    <t>A01613</t>
  </si>
  <si>
    <t>Autorización administrativa solicitada con destino a zona de estancia de grúas portacontenedores en el muelle Sur de la zona de servicio del Puerto de Huelva</t>
  </si>
  <si>
    <t>11/07/2024</t>
  </si>
  <si>
    <t>A01615</t>
  </si>
  <si>
    <t>Suisca Iberia, S.L.U.</t>
  </si>
  <si>
    <t>Depósito aduanero privado y provisionista de buques en el tinglado nº 2 del muelle de Levante .</t>
  </si>
  <si>
    <t>A01618</t>
  </si>
  <si>
    <t>LOCAL AUXILIAR DEL SERVICIO PORTUARIO DE AMARRE Y DESAMARRE DE BUQUES</t>
  </si>
  <si>
    <t>18/10/2024</t>
  </si>
  <si>
    <t>A01631</t>
  </si>
  <si>
    <t>Depósito graneles solidos</t>
  </si>
  <si>
    <t>30/11/2024</t>
  </si>
  <si>
    <t>A01632</t>
  </si>
  <si>
    <t>Almacenamiento temporal de artes de pesca y productos decomisados en las labores propias de la inspección pesquera</t>
  </si>
  <si>
    <t>22/10/2024</t>
  </si>
  <si>
    <r>
      <t>Total m</t>
    </r>
    <r>
      <rPr>
        <b/>
        <vertAlign val="superscript"/>
        <sz val="10"/>
        <color rgb="FFFFFFFF"/>
        <rFont val="Arial"/>
        <family val="2"/>
      </rPr>
      <t>2</t>
    </r>
  </si>
  <si>
    <t>NAVIERA ARMAS</t>
  </si>
  <si>
    <t>CONTAINERSHIPS. CMA- CGM GROUP. (CISS SERVICE)</t>
  </si>
  <si>
    <t>Pantalán Decal Sur 2</t>
  </si>
  <si>
    <t>Contenedores Post Panamax</t>
  </si>
  <si>
    <t>Kalmar</t>
  </si>
  <si>
    <t>Contenedores Super Post Panamax</t>
  </si>
  <si>
    <t>Gottwald HMK 360</t>
  </si>
  <si>
    <t>Liebherr LHM 550</t>
  </si>
  <si>
    <t>Pantalán de Decal España Norte</t>
  </si>
  <si>
    <t>Pantalán de Decal España Sur</t>
  </si>
  <si>
    <t>Pantalán de Decal España Sur 2</t>
  </si>
  <si>
    <t>Seis brazos de carga/descarga de combustibles líquidos</t>
  </si>
  <si>
    <t>140 m³</t>
  </si>
  <si>
    <t>Tractores y cabezas tractoras</t>
  </si>
  <si>
    <t>Carretillas automóviles</t>
  </si>
  <si>
    <t>Carros de combate</t>
  </si>
  <si>
    <t>Grúa automóvil Gottwald HMK 330 Servimad Muelle Ingeniero Juan Gonzalo</t>
  </si>
  <si>
    <t>Grúa automóvil Gottwald GHMK 6507B Ership Muelle Ingeniero Juan Gonzalo</t>
  </si>
  <si>
    <t>Grúa automóvil Gottwald HMK 6407B Ership Muelle Ingeniero Juan Gonzalo</t>
  </si>
  <si>
    <t>Grúa automóvil Liebherr LHM 400 Algeposa Muelle Ingeniero Juan Gonzalo</t>
  </si>
  <si>
    <t>Grúa automóvil Liebherr LHM 500 Algeposa Muelle Ingeniero Juan Gonzalo</t>
  </si>
  <si>
    <t>Grúa automóvil Liebherr LHM 600 Algeposa Muelle Ingeniero Juan Gonzalo</t>
  </si>
  <si>
    <t>Grúa automóvil Liebher LHM 400 Berge Muelle Ingeniero Juan Gonzalo</t>
  </si>
  <si>
    <t>Habilitación de la canal de navegación a nuevos tráficos</t>
  </si>
  <si>
    <t xml:space="preserve">Caracterización de suelos </t>
  </si>
  <si>
    <t>HU1E9001</t>
  </si>
  <si>
    <t xml:space="preserve">Actuaciones de mejora de la accesibilidad </t>
  </si>
  <si>
    <t>HU1B4009</t>
  </si>
  <si>
    <t xml:space="preserve">  -</t>
  </si>
  <si>
    <t>HU1H1005</t>
  </si>
  <si>
    <t>Rehabilitación para garantizar la estabilidad estructural del muelle de carga de la Compañía Española de Minas de Tharsis</t>
  </si>
  <si>
    <t>Digitalización de procesos portuarios</t>
  </si>
  <si>
    <t>HU1I1003</t>
  </si>
  <si>
    <t>Infraestructuras de red y ciberseguridad</t>
  </si>
  <si>
    <t>HU1I9001</t>
  </si>
  <si>
    <t>HU1G5005</t>
  </si>
  <si>
    <t>Equipos informáticos</t>
  </si>
  <si>
    <t>HU1H9001</t>
  </si>
  <si>
    <t>HU1I1002</t>
  </si>
  <si>
    <t>HU1G4002</t>
  </si>
  <si>
    <t>HU1H3001</t>
  </si>
  <si>
    <t>Naviera Armas, S.A.</t>
  </si>
  <si>
    <t>Oficinas APH, Capitanía Marítima, Centro Portuario de Control de Servicios, SASEMAR, ESTIHUELVA Centro Portuario de Empleo S.A., Guardia Civil, Sanidad Exterior</t>
  </si>
  <si>
    <r>
      <t>2689,26 m</t>
    </r>
    <r>
      <rPr>
        <vertAlign val="superscript"/>
        <sz val="10"/>
        <rFont val="Arial"/>
        <family val="2"/>
      </rPr>
      <t>2</t>
    </r>
    <r>
      <rPr>
        <sz val="10"/>
        <rFont val="Arial"/>
        <family val="2"/>
      </rPr>
      <t xml:space="preserve"> en 3 plantas (3 edificios)</t>
    </r>
  </si>
  <si>
    <t>Nave almacén medios lucha contaminación marina</t>
  </si>
  <si>
    <t>Aduanas (PIF)</t>
  </si>
  <si>
    <t>Control Fitosanitario (PIF)</t>
  </si>
  <si>
    <t>Nuevo control de acceso. Policía Portuaria, Guardia Civil</t>
  </si>
  <si>
    <t>Aseos y Vending</t>
  </si>
  <si>
    <t>Garitas Policía Nacional</t>
  </si>
  <si>
    <t>Aseos Paseo de la Ría</t>
  </si>
  <si>
    <t>Paseo de la Ría</t>
  </si>
  <si>
    <t>Nodo Logístico la Lonja</t>
  </si>
  <si>
    <t>Avda. Hispanoamérica</t>
  </si>
  <si>
    <t>Centro de Transformación nº 2 Norte</t>
  </si>
  <si>
    <t>630 KVA</t>
  </si>
  <si>
    <t>Centro de Transformación nº 1 Sur</t>
  </si>
  <si>
    <t>Centro de Transformación (Alumbrado y viviendas)</t>
  </si>
  <si>
    <t>100 KVA viviendas</t>
  </si>
  <si>
    <t>125 KVA alumbrado</t>
  </si>
  <si>
    <t>Centro de Transformación</t>
  </si>
  <si>
    <t>100 KVA</t>
  </si>
  <si>
    <t>160 KVA alumbrado</t>
  </si>
  <si>
    <t>800 KVA fuerza</t>
  </si>
  <si>
    <t>Muelle Ciudad de Palos</t>
  </si>
  <si>
    <t>Centro de Transformación nº 5 y nº 6</t>
  </si>
  <si>
    <t>nº 5 630 KVA fuerza</t>
  </si>
  <si>
    <t>nº 5 250 KVA alumbrado</t>
  </si>
  <si>
    <t>nº 6 630 KVA</t>
  </si>
  <si>
    <t>Muelle de Isla Saltés</t>
  </si>
  <si>
    <t>Centro de Transformación Talleres</t>
  </si>
  <si>
    <t>315 KVA</t>
  </si>
  <si>
    <t>Centro de Transformación Terminal Ferroviaria</t>
  </si>
  <si>
    <t>400 KVA</t>
  </si>
  <si>
    <t>Centro de Transformación nº1</t>
  </si>
  <si>
    <t>Centro de Transformación nº2</t>
  </si>
  <si>
    <t>630 KVA fuerza</t>
  </si>
  <si>
    <t>250 KVA alumbrado</t>
  </si>
  <si>
    <t>Centro de Transformación nº3</t>
  </si>
  <si>
    <t>Centro de Transformación nº4</t>
  </si>
  <si>
    <t>Centro de Transformación Alumbrado-PIF</t>
  </si>
  <si>
    <r>
      <t>81.525 m</t>
    </r>
    <r>
      <rPr>
        <vertAlign val="superscript"/>
        <sz val="10"/>
        <color rgb="FF000000"/>
        <rFont val="Arial"/>
        <family val="2"/>
      </rPr>
      <t>2</t>
    </r>
    <r>
      <rPr>
        <sz val="10"/>
        <color rgb="FF000000"/>
        <rFont val="Arial"/>
        <family val="2"/>
      </rPr>
      <t xml:space="preserve"> de paseo</t>
    </r>
  </si>
  <si>
    <r>
      <t>134,20 m</t>
    </r>
    <r>
      <rPr>
        <vertAlign val="superscript"/>
        <sz val="10"/>
        <color rgb="FF000000"/>
        <rFont val="Arial"/>
        <family val="2"/>
      </rPr>
      <t>2</t>
    </r>
    <r>
      <rPr>
        <sz val="10"/>
        <color rgb="FF000000"/>
        <rFont val="Arial"/>
        <family val="2"/>
      </rPr>
      <t xml:space="preserve"> 10 móduclos de una planta (13,42 m</t>
    </r>
    <r>
      <rPr>
        <vertAlign val="superscript"/>
        <sz val="10"/>
        <color rgb="FF000000"/>
        <rFont val="Arial"/>
        <family val="2"/>
      </rPr>
      <t>2</t>
    </r>
    <r>
      <rPr>
        <sz val="10"/>
        <color rgb="FF000000"/>
        <rFont val="Arial"/>
        <family val="2"/>
      </rPr>
      <t>)</t>
    </r>
  </si>
  <si>
    <r>
      <t>64,64 m</t>
    </r>
    <r>
      <rPr>
        <vertAlign val="superscript"/>
        <sz val="10"/>
        <rFont val="Arial"/>
        <family val="2"/>
      </rPr>
      <t>2</t>
    </r>
    <r>
      <rPr>
        <sz val="10"/>
        <rFont val="Arial"/>
        <family val="2"/>
      </rPr>
      <t xml:space="preserve"> en dos modulos de 32,32 m</t>
    </r>
    <r>
      <rPr>
        <vertAlign val="superscript"/>
        <sz val="10"/>
        <rFont val="Arial"/>
        <family val="2"/>
      </rPr>
      <t>2</t>
    </r>
    <r>
      <rPr>
        <sz val="10"/>
        <rFont val="Arial"/>
        <family val="2"/>
      </rPr>
      <t xml:space="preserve"> de una planta</t>
    </r>
  </si>
  <si>
    <r>
      <t>80,67 m</t>
    </r>
    <r>
      <rPr>
        <vertAlign val="superscript"/>
        <sz val="10"/>
        <rFont val="Arial"/>
        <family val="2"/>
      </rPr>
      <t>2</t>
    </r>
    <r>
      <rPr>
        <sz val="10"/>
        <rFont val="Arial"/>
        <family val="2"/>
      </rPr>
      <t xml:space="preserve"> en una planta. Voladizo de 94,07 m</t>
    </r>
    <r>
      <rPr>
        <vertAlign val="superscript"/>
        <sz val="10"/>
        <rFont val="Arial"/>
        <family val="2"/>
      </rPr>
      <t>2</t>
    </r>
  </si>
  <si>
    <r>
      <t>73,65 m</t>
    </r>
    <r>
      <rPr>
        <vertAlign val="superscript"/>
        <sz val="10"/>
        <rFont val="Arial"/>
        <family val="2"/>
      </rPr>
      <t>2</t>
    </r>
    <r>
      <rPr>
        <sz val="10"/>
        <rFont val="Arial"/>
        <family val="2"/>
      </rPr>
      <t xml:space="preserve"> en una planta</t>
    </r>
  </si>
  <si>
    <r>
      <t>22,68 m</t>
    </r>
    <r>
      <rPr>
        <vertAlign val="superscript"/>
        <sz val="10"/>
        <rFont val="Arial"/>
        <family val="2"/>
      </rPr>
      <t>2</t>
    </r>
    <r>
      <rPr>
        <sz val="10"/>
        <rFont val="Arial"/>
        <family val="2"/>
      </rPr>
      <t>. 2 cabinas de 6,30 m</t>
    </r>
    <r>
      <rPr>
        <vertAlign val="superscript"/>
        <sz val="10"/>
        <rFont val="Arial"/>
        <family val="2"/>
      </rPr>
      <t>2</t>
    </r>
    <r>
      <rPr>
        <sz val="10"/>
        <rFont val="Arial"/>
        <family val="2"/>
      </rPr>
      <t xml:space="preserve"> y una cabina de 10,08 m</t>
    </r>
    <r>
      <rPr>
        <vertAlign val="superscript"/>
        <sz val="10"/>
        <rFont val="Arial"/>
        <family val="2"/>
      </rPr>
      <t>2</t>
    </r>
  </si>
  <si>
    <r>
      <t>540,30 m</t>
    </r>
    <r>
      <rPr>
        <vertAlign val="superscript"/>
        <sz val="10"/>
        <rFont val="Arial"/>
        <family val="2"/>
      </rPr>
      <t>2</t>
    </r>
  </si>
  <si>
    <t>Zona habilitada para aparcamientos</t>
  </si>
  <si>
    <t>Zona habilitada para aparcamientos Puerta del Príncipe</t>
  </si>
  <si>
    <t>Zona habilitada para aparcamientos Puesto de Control de la Guardia Civil</t>
  </si>
  <si>
    <t>Zona habilitada para aparcamientos en el paseo de la Ría</t>
  </si>
  <si>
    <t>Zona habilitada para aparcamientos Real Club Marítimo</t>
  </si>
  <si>
    <t>Zona habilitada para aparcamientos frente Fertiberia</t>
  </si>
  <si>
    <t>Zona habilitada para aparcamientos Térmica</t>
  </si>
  <si>
    <t>Zona habilitada para aparcamientos Colón</t>
  </si>
  <si>
    <t>78,06 m2</t>
  </si>
  <si>
    <t>* Calado de proyecto</t>
  </si>
  <si>
    <t>54.697,6 </t>
  </si>
  <si>
    <t>Aridos Anfersa, S.L.( C-1501)</t>
  </si>
  <si>
    <t>García-Munté Energía S.L. (A01600)</t>
  </si>
  <si>
    <r>
      <t>2000 m</t>
    </r>
    <r>
      <rPr>
        <vertAlign val="superscript"/>
        <sz val="10"/>
        <rFont val="Arial"/>
        <family val="2"/>
      </rPr>
      <t>2</t>
    </r>
    <r>
      <rPr>
        <sz val="10"/>
        <rFont val="Arial"/>
        <family val="2"/>
      </rPr>
      <t xml:space="preserve"> en la primera planta</t>
    </r>
  </si>
  <si>
    <t>Muelle deMinerales</t>
  </si>
  <si>
    <r>
      <t>413,96 m</t>
    </r>
    <r>
      <rPr>
        <vertAlign val="superscript"/>
        <sz val="10"/>
        <rFont val="Arial"/>
        <family val="2"/>
      </rPr>
      <t>2</t>
    </r>
    <r>
      <rPr>
        <sz val="10"/>
        <rFont val="Arial"/>
        <family val="2"/>
      </rPr>
      <t xml:space="preserve"> con 142 aparcamientos</t>
    </r>
  </si>
  <si>
    <r>
      <t>576 m</t>
    </r>
    <r>
      <rPr>
        <vertAlign val="superscript"/>
        <sz val="10"/>
        <rFont val="Arial"/>
        <family val="2"/>
      </rPr>
      <t>2</t>
    </r>
    <r>
      <rPr>
        <sz val="10"/>
        <rFont val="Arial"/>
        <family val="2"/>
      </rPr>
      <t xml:space="preserve"> con 197 aparcamientos</t>
    </r>
  </si>
  <si>
    <r>
      <t>427,03 m</t>
    </r>
    <r>
      <rPr>
        <vertAlign val="superscript"/>
        <sz val="10"/>
        <rFont val="Arial"/>
        <family val="2"/>
      </rPr>
      <t>2</t>
    </r>
    <r>
      <rPr>
        <sz val="10"/>
        <rFont val="Arial"/>
        <family val="2"/>
      </rPr>
      <t xml:space="preserve"> con 146 aparcamientos</t>
    </r>
  </si>
  <si>
    <r>
      <t>732,78 m</t>
    </r>
    <r>
      <rPr>
        <vertAlign val="superscript"/>
        <sz val="10"/>
        <rFont val="Arial"/>
        <family val="2"/>
      </rPr>
      <t>2</t>
    </r>
    <r>
      <rPr>
        <sz val="10"/>
        <rFont val="Arial"/>
        <family val="2"/>
      </rPr>
      <t xml:space="preserve"> en batería con 251 aparcamientos y 466,68 m</t>
    </r>
    <r>
      <rPr>
        <vertAlign val="superscript"/>
        <sz val="10"/>
        <rFont val="Arial"/>
        <family val="2"/>
      </rPr>
      <t>2</t>
    </r>
    <r>
      <rPr>
        <sz val="10"/>
        <rFont val="Arial"/>
        <family val="2"/>
      </rPr>
      <t xml:space="preserve"> en línea con 90 aparcamientos</t>
    </r>
  </si>
  <si>
    <r>
      <t>75,49 m</t>
    </r>
    <r>
      <rPr>
        <vertAlign val="superscript"/>
        <sz val="10"/>
        <rFont val="Arial"/>
        <family val="2"/>
      </rPr>
      <t>2</t>
    </r>
    <r>
      <rPr>
        <sz val="10"/>
        <rFont val="Arial"/>
        <family val="2"/>
      </rPr>
      <t xml:space="preserve"> con 26 aparcamientos</t>
    </r>
  </si>
  <si>
    <r>
      <t>425,06 m</t>
    </r>
    <r>
      <rPr>
        <vertAlign val="superscript"/>
        <sz val="10"/>
        <rFont val="Arial"/>
        <family val="2"/>
      </rPr>
      <t>2</t>
    </r>
    <r>
      <rPr>
        <sz val="10"/>
        <rFont val="Arial"/>
        <family val="2"/>
      </rPr>
      <t xml:space="preserve"> con 146 aparcamientos</t>
    </r>
  </si>
  <si>
    <r>
      <t>196,62 m</t>
    </r>
    <r>
      <rPr>
        <vertAlign val="superscript"/>
        <sz val="10"/>
        <rFont val="Arial"/>
        <family val="2"/>
      </rPr>
      <t>2</t>
    </r>
    <r>
      <rPr>
        <sz val="10"/>
        <rFont val="Arial"/>
        <family val="2"/>
      </rPr>
      <t xml:space="preserve"> en batería con 67 aparcamientos y 70,21 m</t>
    </r>
    <r>
      <rPr>
        <vertAlign val="superscript"/>
        <sz val="10"/>
        <rFont val="Arial"/>
        <family val="2"/>
      </rPr>
      <t>2</t>
    </r>
    <r>
      <rPr>
        <sz val="10"/>
        <rFont val="Arial"/>
        <family val="2"/>
      </rPr>
      <t xml:space="preserve"> en línea con 14 aparcamientos</t>
    </r>
  </si>
  <si>
    <r>
      <t>105,12 m</t>
    </r>
    <r>
      <rPr>
        <vertAlign val="superscript"/>
        <sz val="10"/>
        <rFont val="Arial"/>
        <family val="2"/>
      </rPr>
      <t>2</t>
    </r>
    <r>
      <rPr>
        <sz val="10"/>
        <rFont val="Arial"/>
        <family val="2"/>
      </rPr>
      <t xml:space="preserve"> con 36 aparcamientos</t>
    </r>
  </si>
  <si>
    <r>
      <t>122,14 m</t>
    </r>
    <r>
      <rPr>
        <vertAlign val="superscript"/>
        <sz val="10"/>
        <rFont val="Arial"/>
        <family val="2"/>
      </rPr>
      <t>2</t>
    </r>
    <r>
      <rPr>
        <sz val="10"/>
        <rFont val="Arial"/>
        <family val="2"/>
      </rPr>
      <t xml:space="preserve"> en batería con 42 aparcamientos y 28 para camiones</t>
    </r>
  </si>
  <si>
    <t>516,56 m2 con 129 aparcamientos</t>
  </si>
  <si>
    <t>Lonja</t>
  </si>
  <si>
    <t>Almacén de cajas</t>
  </si>
  <si>
    <t>Almacenes o casetas de armadores, pescadores</t>
  </si>
  <si>
    <t>Almacén de preparación y embalado de pescado</t>
  </si>
  <si>
    <t>BELIZE</t>
  </si>
  <si>
    <t>Aceites crudos de petróleo condensados</t>
  </si>
  <si>
    <t>Las demás grasas y aceites vegetales</t>
  </si>
  <si>
    <t>GUINEA-CONAK</t>
  </si>
  <si>
    <t>Nueva plataforma ro-ro en el muelle sur del puerto de Huelva</t>
  </si>
  <si>
    <t>Desarrollo de nuevas funcionalidades de las instalaciones de seguridad ferroviarias del Puerto de Huelva (Fase 2 WP 4.2) (MRR)</t>
  </si>
  <si>
    <t>Instalación de cámaras de videovigilancia para operaciones portuarias en el Puerto de Huelva</t>
  </si>
  <si>
    <t xml:space="preserve">Sensorización y digitalización de infraestructuras </t>
  </si>
  <si>
    <t>Adecuación de tecnologías al entorno portuario</t>
  </si>
  <si>
    <t>Comercialización del Muelle de Levante  (O.T.G.)</t>
  </si>
  <si>
    <t>Habilitación del Muelle de Levante</t>
  </si>
  <si>
    <t xml:space="preserve">2% cultural </t>
  </si>
  <si>
    <t>LNG LAGOS II</t>
  </si>
  <si>
    <t>Bulk Carrier</t>
  </si>
  <si>
    <t>Petrolero</t>
  </si>
  <si>
    <t>Longitud / Eslora máxima (m)</t>
  </si>
  <si>
    <t xml:space="preserve">Calado de proyecto (m) </t>
  </si>
  <si>
    <t>CEPSA Comercial del Petróleo SAU</t>
  </si>
  <si>
    <t>Amadesam</t>
  </si>
  <si>
    <t>V.B. Boreal</t>
  </si>
  <si>
    <t>Amadesan, S.L.</t>
  </si>
  <si>
    <t>Boluda Port Services</t>
  </si>
  <si>
    <t>Yarcla Diecisiete</t>
  </si>
  <si>
    <t>Amadesam, S.L.</t>
  </si>
  <si>
    <t>2 motores de 315 CV y 12 m de eslora</t>
  </si>
  <si>
    <t>Grúa automóvil Liebher LHM 550 Berge Muelle Ingeniero Juan Gonzalo</t>
  </si>
  <si>
    <t>Huelva-Lanzarote-Las Palmas de Gran Canaria-Santa Cruz de Tenerife-Huelva</t>
  </si>
  <si>
    <t>CMA CGM Ibérica, S.A.U.</t>
  </si>
  <si>
    <t>Huelva- Tilbury-Hamburgo-Rotterdam- Ferrol- Las Palmas de Gran Canaria- Santa Cruz de Tenerife-Casablanca-Gibraltar-Cádiz-Huelva</t>
  </si>
  <si>
    <t xml:space="preserve">Huelva- Las Palmas de Gran Canaria-Santa Cruz de Tenerife-Fuerteventura-Lanzarote-Huelva </t>
  </si>
  <si>
    <t>DE INTERIOR</t>
  </si>
  <si>
    <t>En régimen de transporte, embarcados</t>
  </si>
  <si>
    <t>En régimen de transporte, desembarcados</t>
  </si>
  <si>
    <t>Excursionistas</t>
  </si>
  <si>
    <t>4.2.1.4  Buques por tipo de actividad</t>
  </si>
  <si>
    <t>Bandera / Flag</t>
  </si>
  <si>
    <t>TIPO DE ACTIVIDAD</t>
  </si>
  <si>
    <t>Españoles</t>
  </si>
  <si>
    <t>Extranjeros</t>
  </si>
  <si>
    <t>SOLO DE PASAJE / PASS ONLY</t>
  </si>
  <si>
    <t>CRUCEROS / CRUISE</t>
  </si>
  <si>
    <t>Sin Incidencias</t>
  </si>
  <si>
    <t>En reparación</t>
  </si>
  <si>
    <t>En avituallamiento</t>
  </si>
  <si>
    <t>En construcción</t>
  </si>
  <si>
    <t>En desguace</t>
  </si>
  <si>
    <t>Inactivo</t>
  </si>
  <si>
    <t>Edificio Multifuncional (terminal de pasajeros, servicios portuarios y de control e inspección de policía y adunanas)</t>
  </si>
  <si>
    <t>2392,35 m² en 3 plantas</t>
  </si>
  <si>
    <t>C/ Joaquín Turina, 1 (Avda. Francisco Montenegro)</t>
  </si>
  <si>
    <t>Alquileres Raiseber, S.L.</t>
  </si>
  <si>
    <t>Baltimar</t>
  </si>
  <si>
    <t>Yilport</t>
  </si>
  <si>
    <t>256 enchufes</t>
  </si>
  <si>
    <t>16/02/2028</t>
  </si>
  <si>
    <t>TERMINAL FLOTANTE Y TUBERIA SUBMARINA E INSTALACIONES COMPLEMENTARIAS DE LA REFINERÍA DE LA RÁBIDA</t>
  </si>
  <si>
    <t>21/11/2026</t>
  </si>
  <si>
    <t>25/12/2024</t>
  </si>
  <si>
    <t>Enagas Transporte S.A.U.</t>
  </si>
  <si>
    <t>Mantenimiento y Montajes Industriales, S. A.</t>
  </si>
  <si>
    <t>Prezero Gestión de Residuos, S.A.</t>
  </si>
  <si>
    <t>04/11/2024</t>
  </si>
  <si>
    <t>27/12/2032</t>
  </si>
  <si>
    <t>Terminal de almacenamiento y regasificación de gas natural licuado</t>
  </si>
  <si>
    <t>03/04/2029</t>
  </si>
  <si>
    <t>10/11/2038</t>
  </si>
  <si>
    <t>27/06/2036</t>
  </si>
  <si>
    <t>25/07/2038</t>
  </si>
  <si>
    <t>PLANTA ENSAMBLAJE Y PRODUCCIÓN COMPONENTES INFORMÁTICOS Y ELECTRÓNICOS.</t>
  </si>
  <si>
    <t>27/07/2027</t>
  </si>
  <si>
    <t>31/12/2022</t>
  </si>
  <si>
    <t>García Bravo, José Luis</t>
  </si>
  <si>
    <t>26/01/2047</t>
  </si>
  <si>
    <t>27/01/2047</t>
  </si>
  <si>
    <t>02/02/2047</t>
  </si>
  <si>
    <t>06/02/2047</t>
  </si>
  <si>
    <t>31/01/2047</t>
  </si>
  <si>
    <t>30/01/2047</t>
  </si>
  <si>
    <t>01/02/2047</t>
  </si>
  <si>
    <t>TRANSPORTE DE PRODUCTOS PESQUEROS EN LA CIUDAD DEL MARISCO</t>
  </si>
  <si>
    <t>Nueva red subterránea  B.T. para cambio tensión y ampliación de potencia</t>
  </si>
  <si>
    <t>ELABORACIÓN Y COMERCIALIZACIÓN DE MARISCOS REFRIGERADOS Y CONGELADOS. CIUDAD DEL MARISCO</t>
  </si>
  <si>
    <t>Monajuana, S.L.</t>
  </si>
  <si>
    <t>Almacén y taller industrial</t>
  </si>
  <si>
    <t>001582</t>
  </si>
  <si>
    <t>Construcción, reparación, mantenimiento  y acondicionamiento de buques y otras estructuras de acero y/o composite, así como elementos de electrificación para buques e instalaciones de tierra</t>
  </si>
  <si>
    <t>12/07/2062</t>
  </si>
  <si>
    <t>001612</t>
  </si>
  <si>
    <t>Innovación de Nuevos Espacios, S.L.</t>
  </si>
  <si>
    <t>Construcción y explotación de unas instalaciones para la limpieza y desinfección de vehículos industriales dedicados al transporte de alimentos</t>
  </si>
  <si>
    <t>12/12/2047</t>
  </si>
  <si>
    <t>SERVICIOS DE INSPECCIÓN DE CARGA Y DESCARGA DE BUQUES EN EL MUELLE IJG</t>
  </si>
  <si>
    <t>001639</t>
  </si>
  <si>
    <t>03/01/2028</t>
  </si>
  <si>
    <t>001640</t>
  </si>
  <si>
    <t>ALMAC. Y VENTA EFECTOS NAVALES Y SUMINISTROS PESQUEROS E INDUSTRIALES</t>
  </si>
  <si>
    <t>10/06/2032</t>
  </si>
  <si>
    <t>001641</t>
  </si>
  <si>
    <t>FINES SOCIALES DE LA ENTIDAD</t>
  </si>
  <si>
    <t>12/01/2037</t>
  </si>
  <si>
    <t>001642</t>
  </si>
  <si>
    <t>Instalaciones propias del servicio de la entidad (zona de descanso del personal)</t>
  </si>
  <si>
    <t>12/01/2032</t>
  </si>
  <si>
    <t>001645</t>
  </si>
  <si>
    <t>REPARACIÓN Y MANTENIMIENTOS NAVALES</t>
  </si>
  <si>
    <t>24/01/2027</t>
  </si>
  <si>
    <t>001647</t>
  </si>
  <si>
    <t>Amor a Mar Puerto, S.L.</t>
  </si>
  <si>
    <t>Actividades de restauración y hostelería en locales de la Ciudad del Marisco</t>
  </si>
  <si>
    <t>10/03/2047</t>
  </si>
  <si>
    <t>001649</t>
  </si>
  <si>
    <t>Planta de tratamiento de aceites usados y otras tipologías de residuos, principalmente procedentes de buques.</t>
  </si>
  <si>
    <t>22/12/2047</t>
  </si>
  <si>
    <t>001653</t>
  </si>
  <si>
    <t>Centro de bricolaje del automóvil</t>
  </si>
  <si>
    <t>23/04/2032</t>
  </si>
  <si>
    <t>001656</t>
  </si>
  <si>
    <t>Pescnort Mar, S.L.</t>
  </si>
  <si>
    <t>Almacenamiento y distribución de productos pesqueros en la Ciudad del Marisco</t>
  </si>
  <si>
    <t>14/07/2047</t>
  </si>
  <si>
    <t>001671</t>
  </si>
  <si>
    <t>COMERCIALIZACIÓN, MONTAJE Y MANTENIMIENTO DE INSTALACIONES DE FRÍO INDUSTRIAL</t>
  </si>
  <si>
    <t>09/07/2032</t>
  </si>
  <si>
    <t>001695</t>
  </si>
  <si>
    <t>Montaje, reparación, mantenimiento y comercialización de instalaciones industriales y servicios afines</t>
  </si>
  <si>
    <t>16/12/2032</t>
  </si>
  <si>
    <t>09/01/2024</t>
  </si>
  <si>
    <t>A01644</t>
  </si>
  <si>
    <t>Almacenamiento de maquinaría y vehículos industriales propios de su actividad</t>
  </si>
  <si>
    <t>20/01/2025</t>
  </si>
  <si>
    <t>A01660</t>
  </si>
  <si>
    <t>Hernández Cerpa,  Ana Arcadia</t>
  </si>
  <si>
    <t>A01661</t>
  </si>
  <si>
    <t>Total Freight Worldwide, S.L</t>
  </si>
  <si>
    <t>Actividades de operador logístico</t>
  </si>
  <si>
    <t>01/07/2025</t>
  </si>
  <si>
    <t>A01662</t>
  </si>
  <si>
    <t>INSTALACIÓN DE MÓDULO  DE VESTUARIOS PARA PERSONAL DE LA ESTIBA</t>
  </si>
  <si>
    <t>12/05/2025</t>
  </si>
  <si>
    <t>A01663</t>
  </si>
  <si>
    <t>Dylan Marinas, S.L</t>
  </si>
  <si>
    <t>Zona de acopio de materiales para la ejecución de las obras de las instalaciones náutico-deportivas de "Marina del Odiel" en el muelle de Levante</t>
  </si>
  <si>
    <t>27/04/2024</t>
  </si>
  <si>
    <t>Desarrollo de tecnologías vinculadas con la actividad portuaria en la Zona de coworking en la Lonja</t>
  </si>
  <si>
    <t>Logística Romacex, S.L.</t>
  </si>
  <si>
    <t>A01682</t>
  </si>
  <si>
    <t>Repartos del Sur, S.C.A.</t>
  </si>
  <si>
    <t>OFICINA PARA GESTIONAR EMPRESA DE TRANSPORTE</t>
  </si>
  <si>
    <t>08/07/2025</t>
  </si>
  <si>
    <t>A01685</t>
  </si>
  <si>
    <t>Luddyap, S.L.</t>
  </si>
  <si>
    <t>ALQUILER DE VEHICULOS SIN CONDUCTOR</t>
  </si>
  <si>
    <t>10/08/2025</t>
  </si>
  <si>
    <t>A01686</t>
  </si>
  <si>
    <t>Auxiliar Maritima del Sur S.A.</t>
  </si>
  <si>
    <t>ALMACENAMIENTO DE EQUIPAMIENTO Y HERRAMIENTAS</t>
  </si>
  <si>
    <t>20/07/2025</t>
  </si>
  <si>
    <t>A01687</t>
  </si>
  <si>
    <t>Nosinmiapu, S.L.</t>
  </si>
  <si>
    <t>Explotación del Kiosco nº 5 con destino a cafetería -bar</t>
  </si>
  <si>
    <t>11/08/2025</t>
  </si>
  <si>
    <t>Naturgy Ciclos Combinados, S.L.</t>
  </si>
  <si>
    <t>A01690</t>
  </si>
  <si>
    <t>Ocupación de diversas dependencias con usos de interés social y cultural</t>
  </si>
  <si>
    <t>CV00011</t>
  </si>
  <si>
    <t>Carril bici al centro de visitantes de La Calatilla</t>
  </si>
  <si>
    <t>01/12/2047</t>
  </si>
  <si>
    <t>Estos enchufes son para los reefers</t>
  </si>
  <si>
    <t>4.3.5 Mercancías transbordadas</t>
  </si>
  <si>
    <t>4.2.2 Buques de guerra</t>
  </si>
  <si>
    <t>4.2.3 Embarcaciones de pesca fresca</t>
  </si>
  <si>
    <t>4.2.4 Embarcaciones de recreo</t>
  </si>
  <si>
    <t>DJIBOUTI</t>
  </si>
  <si>
    <t>ETIOPIA</t>
  </si>
  <si>
    <t>GUINEA-BISSA</t>
  </si>
  <si>
    <t>SAN VICENTE Y GRANADINAS</t>
  </si>
  <si>
    <t>4.2.4  Buques entrados para desguace</t>
  </si>
  <si>
    <t>4.2.5 Buques entrados para desguace</t>
  </si>
  <si>
    <t>Madera en bruto de coníferas</t>
  </si>
  <si>
    <t>DESCONOCIDO</t>
  </si>
  <si>
    <t>ERITREA</t>
  </si>
  <si>
    <t>ISLANDIA</t>
  </si>
  <si>
    <t>NAMIBIA</t>
  </si>
  <si>
    <t>TOGO</t>
  </si>
  <si>
    <t>VIETNAM</t>
  </si>
  <si>
    <t>García Rodríguez, Jose y Pedro</t>
  </si>
  <si>
    <t>Sociedad Española de Carburos Metálicos, S.A.</t>
  </si>
  <si>
    <t>31/07/2027</t>
  </si>
  <si>
    <t>01/02/2029</t>
  </si>
  <si>
    <t>10/06/2028</t>
  </si>
  <si>
    <t>TDN Sevilla,S.A.</t>
  </si>
  <si>
    <t>CONSTRUCCIÓN Y EXPLOTACIÓN DE UN CENTRO DE EQUIPAMIENTO TERCIARIO (Línea eléctrica)</t>
  </si>
  <si>
    <t>16/12/2024</t>
  </si>
  <si>
    <t>31/12/2023</t>
  </si>
  <si>
    <t xml:space="preserve">PANTALÁN ATRAQUE DE BUQUES Y CARGA/DESCARGA DE GRANELES (TNP-2)
</t>
  </si>
  <si>
    <t>Eurogrúas Huelva, S.L.U</t>
  </si>
  <si>
    <t>21/07/2024</t>
  </si>
  <si>
    <t>001551</t>
  </si>
  <si>
    <t>Alter Enersun, S.A.</t>
  </si>
  <si>
    <t>Construcción y explotación línea eléctrica enterrada  y estación de media</t>
  </si>
  <si>
    <t>15/03/2058</t>
  </si>
  <si>
    <t>001567</t>
  </si>
  <si>
    <t>Terminal Puerto Tartessos, S.A.</t>
  </si>
  <si>
    <t>Construcción y explotación de una terminal con instalaciones de atraque de buques y almacenamiento y distribución de graneles líquidos energéticos y otros compatibles.</t>
  </si>
  <si>
    <t>26/04/2073</t>
  </si>
  <si>
    <t>001617</t>
  </si>
  <si>
    <t>Construcción y explotación de una planta de producción, almacenamiento y logística de HVO (aceite vegetal hidrotratado)</t>
  </si>
  <si>
    <t>16/10/2073</t>
  </si>
  <si>
    <t>Banco de Alimentos de Huelva</t>
  </si>
  <si>
    <t>001648</t>
  </si>
  <si>
    <t>Explotación del Kiosco nº 4 con destino heladería/cafetería</t>
  </si>
  <si>
    <t>001657</t>
  </si>
  <si>
    <t>Conducción para la captación y vertido de agua de mar del sistema de refrigeración de la central térmica
Palos de la Frontera</t>
  </si>
  <si>
    <t>04/10/2042</t>
  </si>
  <si>
    <t>001683</t>
  </si>
  <si>
    <t>WPI Huelva, S.L.</t>
  </si>
  <si>
    <t>Construcción y explotación de una planta de valorización de residuo sólido plástico para reciclaje químico, así como para la producción de biocombustibles</t>
  </si>
  <si>
    <t>29/12/2058</t>
  </si>
  <si>
    <t>001696</t>
  </si>
  <si>
    <t>Hune Rental, S.L.U.</t>
  </si>
  <si>
    <t>ALQUILER DE MAQUINARIA PARA LA CONSTRUCCIÓN, INDUSTRIA Y SERVICIOS</t>
  </si>
  <si>
    <t>10/07/2033</t>
  </si>
  <si>
    <t>001697</t>
  </si>
  <si>
    <t>ESTACIÓN DE LAVADO DE VEHICULOS, DISTRIBUCIÓN Y VENTA ARTICULOS RELACIONADOS CON LA ACTIVIDAD</t>
  </si>
  <si>
    <t>27/12/2034</t>
  </si>
  <si>
    <t>001698</t>
  </si>
  <si>
    <t>ALMACÉN DE SUMINISTROS NAVALES E INDUSTRIALES</t>
  </si>
  <si>
    <t>31/01/2037</t>
  </si>
  <si>
    <t>001711</t>
  </si>
  <si>
    <t>22/04/2029</t>
  </si>
  <si>
    <t>001722</t>
  </si>
  <si>
    <t>Planta de la fabricación, almacenamiento, comercialización y distribución de gases industriales y medicinales (oxígeno, nitrógeno y argón)</t>
  </si>
  <si>
    <t>16/10/2063</t>
  </si>
  <si>
    <t>001723</t>
  </si>
  <si>
    <t>FABRICACIÓN Y COMERCIALIZACIÓN DE ENVASES  APAR EL SECTOR PESQUERO</t>
  </si>
  <si>
    <t>30/07/2033</t>
  </si>
  <si>
    <t>001737</t>
  </si>
  <si>
    <t>05/10/2029</t>
  </si>
  <si>
    <t>001738</t>
  </si>
  <si>
    <t>TALLER DE CALDERERIA Y FABRICACIÓN DE TUBERÍAS INDUSTRIALES</t>
  </si>
  <si>
    <t>30/07/2028</t>
  </si>
  <si>
    <t>001739</t>
  </si>
  <si>
    <t>Health and Safety Outsourcing, S.L.</t>
  </si>
  <si>
    <t>29/12/2043</t>
  </si>
  <si>
    <t>001740</t>
  </si>
  <si>
    <t>31/07/2029</t>
  </si>
  <si>
    <t>001747</t>
  </si>
  <si>
    <t>ALMACENAMIENTO Y ALQUILER DE MÓDULOS PREFABRICADOS</t>
  </si>
  <si>
    <t>27/11/2027</t>
  </si>
  <si>
    <t>001750</t>
  </si>
  <si>
    <t>ALMACENAMIENTO, TRATAMIENTO Y COMERCIALIZACIÓN  DE COMBUSTIBLES SÓLIDOS</t>
  </si>
  <si>
    <t>08/10/2048</t>
  </si>
  <si>
    <t>001770</t>
  </si>
  <si>
    <t>05/11/2033</t>
  </si>
  <si>
    <t>001776</t>
  </si>
  <si>
    <t>Exolum Corporation, S.A.</t>
  </si>
  <si>
    <t>Explotación de una conducción de 16" para el transporte de graneles líquidos hidrocarburos</t>
  </si>
  <si>
    <t>001777</t>
  </si>
  <si>
    <t>Explotación de una conducción de 14" para el transporte de graneles líquidos hidrocarburos</t>
  </si>
  <si>
    <t>13/06/2024</t>
  </si>
  <si>
    <t>15/07/2024</t>
  </si>
  <si>
    <t>06/08/2024</t>
  </si>
  <si>
    <t>Consejería de Agricultura, Pesca, Agua y Desarrollo Rural.</t>
  </si>
  <si>
    <t>22/08/2024</t>
  </si>
  <si>
    <t>A01699</t>
  </si>
  <si>
    <t>Ocupación de dependencias para oficinas y venta de pasajes en edificio multifuncional del muelle Sur</t>
  </si>
  <si>
    <t>26/04/2026</t>
  </si>
  <si>
    <t>A01700</t>
  </si>
  <si>
    <t>Zalvide S.A.</t>
  </si>
  <si>
    <t>Ocupación de oficina  en el edificio multifuncional  del Muelle Sur  con destino actividades  intermediación en operaciones de tráfico exterior</t>
  </si>
  <si>
    <t>05/06/2026</t>
  </si>
  <si>
    <t>A01707</t>
  </si>
  <si>
    <t>Ferrovial Construcción S.A.</t>
  </si>
  <si>
    <t>OFICINA PARA LABORES ADMINISTRATIVAS</t>
  </si>
  <si>
    <t>19/01/2025</t>
  </si>
  <si>
    <t>A01708</t>
  </si>
  <si>
    <t>Ocupación de dependencias para oficinas, venta de billetes y gestión de pasaje en edificio multifuncional del muelle Sur</t>
  </si>
  <si>
    <t>18/07/2026</t>
  </si>
  <si>
    <t>A01710</t>
  </si>
  <si>
    <t>Ocupación de oficina  perteneciente al Edificio Multifuncional  del Muelle Sur  con destino actividades de gestión aduanera</t>
  </si>
  <si>
    <t>02/06/2026</t>
  </si>
  <si>
    <t>A01712</t>
  </si>
  <si>
    <t>Conducción de vertido de efluentes de su planta</t>
  </si>
  <si>
    <t>01/03/2024</t>
  </si>
  <si>
    <t>A01714</t>
  </si>
  <si>
    <t>Eman Ingeniería, S.L.</t>
  </si>
  <si>
    <t>OFICINA PARA GESTIONAR EMPRESA DE INGENIERÍA</t>
  </si>
  <si>
    <t>03/03/2026</t>
  </si>
  <si>
    <t>A01715</t>
  </si>
  <si>
    <t>SUMINISTRO DE COMBUSTIBLE A BUQUES EN MUELLE DE LEVANTE</t>
  </si>
  <si>
    <t>12/11/2024</t>
  </si>
  <si>
    <t>A01716</t>
  </si>
  <si>
    <t>Ocupación de dependencias en el edificio multifuncional del muelle Sur con destino a actividades de gestión aduanera</t>
  </si>
  <si>
    <t>31/05/2026</t>
  </si>
  <si>
    <t>A01717</t>
  </si>
  <si>
    <t>06/04/2026</t>
  </si>
  <si>
    <t>A01718</t>
  </si>
  <si>
    <t>zona de servicios generales, acopio,  premontaje  y carga en pontona de módulos para la realización del proyecto  de Optimización de tiempos de expedición  de Productos entre Refinería La Rábida y el Muelle Torrearenillas  en el Puerto Exterior de la zona de servicio del Puerto de Huelva</t>
  </si>
  <si>
    <t>13/09/2025</t>
  </si>
  <si>
    <t>A01720</t>
  </si>
  <si>
    <t>Nextport Sociedad Limitada</t>
  </si>
  <si>
    <t>25/05/2024</t>
  </si>
  <si>
    <t>A01724</t>
  </si>
  <si>
    <t>SERVICIOS DE MANTENIMIENTO DE INFRAESTRUCTURAS Y OBRAS CIVILES</t>
  </si>
  <si>
    <t>09/07/2026</t>
  </si>
  <si>
    <t>A01725</t>
  </si>
  <si>
    <t>Cash Banker, S.L.</t>
  </si>
  <si>
    <t>Desarrollo de tecnolog¿as vinculadas con la actividad portuaria en la Zona de coworking en la Lonja</t>
  </si>
  <si>
    <t>12/06/2026</t>
  </si>
  <si>
    <t>A01726</t>
  </si>
  <si>
    <t>Ecourbes Gestión Integral, S.L.</t>
  </si>
  <si>
    <t>09/06/2026</t>
  </si>
  <si>
    <t>A01727</t>
  </si>
  <si>
    <t>Mechanic Games, S.C.A.</t>
  </si>
  <si>
    <t>07/06/2026</t>
  </si>
  <si>
    <t>A01729</t>
  </si>
  <si>
    <t>ALMACÉN DE ENSERES PERTENECIENTES AL KIOSCO Nº 4</t>
  </si>
  <si>
    <t>A01730</t>
  </si>
  <si>
    <t>Subproductos y Minerales, S.A</t>
  </si>
  <si>
    <t>Depósito temporal de graneles sólidos y subproductos no contaminantes</t>
  </si>
  <si>
    <t>30/04/2024</t>
  </si>
  <si>
    <t>A01731</t>
  </si>
  <si>
    <t>ALMACÉN AUXILIAR DEL LOCAL DE RESTAURACIÓN UBICADO EN KIOSCO Nº 5</t>
  </si>
  <si>
    <t>A01733</t>
  </si>
  <si>
    <t>Indutech Solutions 2020, S.L.</t>
  </si>
  <si>
    <t>09/02/2024</t>
  </si>
  <si>
    <t>A01734</t>
  </si>
  <si>
    <t>Asesoría Energética A3Energy, S.L</t>
  </si>
  <si>
    <t>21/03/2024</t>
  </si>
  <si>
    <t>A01736</t>
  </si>
  <si>
    <t>Modesto Navarro, S.L.</t>
  </si>
  <si>
    <t>26/07/2026</t>
  </si>
  <si>
    <t>A01741</t>
  </si>
  <si>
    <t>Huelva Vence S. Coop. And.</t>
  </si>
  <si>
    <t>19/03/2024</t>
  </si>
  <si>
    <t>A01743</t>
  </si>
  <si>
    <t>Gestión y explotación de estación de servicio.</t>
  </si>
  <si>
    <t>12/05/2026</t>
  </si>
  <si>
    <t>A01748</t>
  </si>
  <si>
    <t>Bobinados Merkalt e Instalaciones, S.L.</t>
  </si>
  <si>
    <t>Montaje  y reparación de instalaciones eléctricas y fotovoltaicas,  bobinados de motores y bombas .</t>
  </si>
  <si>
    <t>06/07/2026</t>
  </si>
  <si>
    <t>A01749</t>
  </si>
  <si>
    <t>05/09/2026</t>
  </si>
  <si>
    <t>A01754</t>
  </si>
  <si>
    <t>Almacenamiento, recepción y expedición de graneles sólidos</t>
  </si>
  <si>
    <t>16/06/2024</t>
  </si>
  <si>
    <t>A01757</t>
  </si>
  <si>
    <t>Almacenamiento de fertilizantes envasados</t>
  </si>
  <si>
    <t>19/09/2026</t>
  </si>
  <si>
    <t>A01759</t>
  </si>
  <si>
    <t>A. Pérez y Cía, S.L.</t>
  </si>
  <si>
    <t>ACTIVIDADES DE CONSIGNACIÓN DE BUQUES Y ASOCIADAS</t>
  </si>
  <si>
    <t>23/11/2026</t>
  </si>
  <si>
    <t>A01760</t>
  </si>
  <si>
    <t>Serodiel S.L.</t>
  </si>
  <si>
    <t>Instalación de caseta de información y venta de ticktes</t>
  </si>
  <si>
    <t>12/09/2026</t>
  </si>
  <si>
    <t>A01762</t>
  </si>
  <si>
    <t>Almacenamiento temporal de contenedores en la terminal ferroviaria</t>
  </si>
  <si>
    <t>31/01/2024</t>
  </si>
  <si>
    <t>A01764</t>
  </si>
  <si>
    <t>Magal S3 España, S.L.</t>
  </si>
  <si>
    <t>Desarrollo de tecnologías vinculadas con la actividad portuaria en la zona de aceleración en la Lonja</t>
  </si>
  <si>
    <t>A01765</t>
  </si>
  <si>
    <t>Grupo Render Industrial, Ingeniería y Montajes, S.L.</t>
  </si>
  <si>
    <t>zona para ubicación de casetas y acopio  de materiales de las obras de mejora de eficiencia energética y medioambiental del Puente de Santa Eulalia</t>
  </si>
  <si>
    <t>15/03/2024</t>
  </si>
  <si>
    <t>A01766</t>
  </si>
  <si>
    <t>Ocupación de oficina para actividades de gestión aduanera.</t>
  </si>
  <si>
    <t>07/11/2026</t>
  </si>
  <si>
    <t>A01767</t>
  </si>
  <si>
    <t>OFICINA TÉCNICA Y ADMINISTRATIVA PARA EMPRESA DE CONSTRUCCIÓN</t>
  </si>
  <si>
    <t>24/10/2026</t>
  </si>
  <si>
    <t>A01768</t>
  </si>
  <si>
    <t>ALMACENAMIENTO TEMPORAL DE BIOMASA Y TRONCOS DE MADERA</t>
  </si>
  <si>
    <t>A01772</t>
  </si>
  <si>
    <t>ZONA DE ACOPIO DE MATERIALES PARA EJECUCIÓN DE PROYECTO CIRCULAR  EN TERRENOS  ALEDAÑOS A SU CONCESIÓN (C-1225)</t>
  </si>
  <si>
    <t>21/09/2024</t>
  </si>
  <si>
    <t>A01774</t>
  </si>
  <si>
    <t>Duty Free and General Provisions, S.L.</t>
  </si>
  <si>
    <t>Aprovisionamiento de buques</t>
  </si>
  <si>
    <t>30/11/2026</t>
  </si>
  <si>
    <t>CV00013</t>
  </si>
  <si>
    <t>EXPLOTACIÓN DE CENTRO DE RECOGIDA Y RECICLAJE (PUNTO LIMPIO)</t>
  </si>
  <si>
    <t>05/03/2042</t>
  </si>
  <si>
    <t>CV00017</t>
  </si>
  <si>
    <t>01/06/2029</t>
  </si>
  <si>
    <t>A01694</t>
  </si>
  <si>
    <t>Elecnor Servicios y Proyectos, S.A.U.</t>
  </si>
  <si>
    <t>A01713</t>
  </si>
  <si>
    <t>zona de acopio de materiales y montaje de pontona para la realización del proyecto Premontaje, Montaje, comisionado y puesta en marcha de brazos de descarga  en el pantalán perteneciente a la concesión administrativa de su titularidad (C-1142)</t>
  </si>
  <si>
    <t>17/05/2023</t>
  </si>
  <si>
    <t>A01702</t>
  </si>
  <si>
    <t>Dinosaurs Tour, S.L.</t>
  </si>
  <si>
    <t>Exposición sobre  dinosaurios en el Tinglado nº 1 del Muelle de Levante</t>
  </si>
  <si>
    <t>03/05/2023</t>
  </si>
  <si>
    <t>A01746</t>
  </si>
  <si>
    <t>Náutica Portil, S.L.</t>
  </si>
  <si>
    <t>Exposición de embarcaciones deportivas</t>
  </si>
  <si>
    <t>11/06/2023</t>
  </si>
  <si>
    <t>A01758</t>
  </si>
  <si>
    <t>Almacenamiento temporal de contenedores</t>
  </si>
  <si>
    <t>01/09/2023</t>
  </si>
  <si>
    <t>A01755</t>
  </si>
  <si>
    <t>Actividades de restauración y hostelería en terraza y local de la Ciudad del Marisco.
Celebración del evento extraordinario " Glamour Party"</t>
  </si>
  <si>
    <t>23/07/2023</t>
  </si>
  <si>
    <t>A01763</t>
  </si>
  <si>
    <t>Stemdo Ecosystem, S.L.</t>
  </si>
  <si>
    <t>Formación en actividades de desarrollo software en la Lonja de Innovación</t>
  </si>
  <si>
    <t>A01773</t>
  </si>
  <si>
    <t>UTE Vodafone España, S.A.U. - Integra Conocimiento &amp; Innovación, S.L.</t>
  </si>
  <si>
    <t>Acciones formativas desempleados Sector TIC 5G DGFPE Andalucía</t>
  </si>
  <si>
    <t>20/12/2023</t>
  </si>
  <si>
    <t>3 Obras o actividades autorizadas a particulares (Continuación) Títulos otorgados en 2023</t>
  </si>
  <si>
    <t>Títulos a 31-12-2023</t>
  </si>
  <si>
    <t>EVER GLOBE</t>
  </si>
  <si>
    <t>JY RIVER</t>
  </si>
  <si>
    <t>NORDIC SPACE</t>
  </si>
  <si>
    <t>V.B. Milonga</t>
  </si>
  <si>
    <t>V.B. Boluda Mari</t>
  </si>
  <si>
    <t>Amadesam nueve</t>
  </si>
  <si>
    <t>Amadesam diez</t>
  </si>
  <si>
    <t>331 KW y 20 m de eslora</t>
  </si>
  <si>
    <t>Amadesam 7</t>
  </si>
  <si>
    <t>2 motores de 231KW y 14,4 m de eslora</t>
  </si>
  <si>
    <t>Grúa automóvil Gottwald HMK 500-EG Ership Muelle Ingeniero Juan Gonzalo</t>
  </si>
  <si>
    <t>García-Munté Energía, S.L. (C-1750)</t>
  </si>
  <si>
    <t>Congrasur (A01631)</t>
  </si>
  <si>
    <t>Bergé Marítima, S.L. (A-1754)</t>
  </si>
  <si>
    <t>Servimad (A-1768)</t>
  </si>
  <si>
    <t>Subproductos y Minerales, S.A. (A-1730)</t>
  </si>
  <si>
    <t>6.1 Inversiones en ejecución o terminadas en el año 2023</t>
  </si>
  <si>
    <t>INVERISONES EN EJECUCIÓN O TERMINADAS  EN EL AÑO 2023</t>
  </si>
  <si>
    <r>
      <t xml:space="preserve">HU1A3004   </t>
    </r>
    <r>
      <rPr>
        <sz val="8"/>
        <rFont val="Arial"/>
        <family val="2"/>
      </rPr>
      <t>(SPIN HU00012)</t>
    </r>
  </si>
  <si>
    <r>
      <t xml:space="preserve">HU1E1005          </t>
    </r>
    <r>
      <rPr>
        <sz val="8"/>
        <rFont val="Arial"/>
        <family val="2"/>
      </rPr>
      <t xml:space="preserve">   (SPIN HU00076)</t>
    </r>
  </si>
  <si>
    <r>
      <t>HU1E9003       (</t>
    </r>
    <r>
      <rPr>
        <sz val="8"/>
        <rFont val="Arial"/>
        <family val="2"/>
      </rPr>
      <t>SPIN HU00093)</t>
    </r>
  </si>
  <si>
    <t>Nuevo Acceso único al Puerto Exterior</t>
  </si>
  <si>
    <r>
      <t xml:space="preserve">HU1A3010         </t>
    </r>
    <r>
      <rPr>
        <sz val="8"/>
        <rFont val="Arial"/>
        <family val="2"/>
      </rPr>
      <t>(SPIN HU00018)</t>
    </r>
  </si>
  <si>
    <r>
      <t xml:space="preserve">HU1B2003 </t>
    </r>
    <r>
      <rPr>
        <sz val="8"/>
        <rFont val="Arial"/>
        <family val="2"/>
      </rPr>
      <t>(SPIN HU00027)</t>
    </r>
  </si>
  <si>
    <t>Ampliación pavimento y potencia eléctrica del Muelle de Minerales</t>
  </si>
  <si>
    <r>
      <t xml:space="preserve">HU1B4006  </t>
    </r>
    <r>
      <rPr>
        <sz val="8"/>
        <rFont val="Arial"/>
        <family val="2"/>
      </rPr>
      <t>(SPIN HU00051)</t>
    </r>
  </si>
  <si>
    <t>Habilitación terminal Majarabique trenes de 550</t>
  </si>
  <si>
    <r>
      <t xml:space="preserve">HU1E2007   </t>
    </r>
    <r>
      <rPr>
        <sz val="8"/>
        <rFont val="Arial"/>
        <family val="2"/>
      </rPr>
      <t>(SPIN HU00093)</t>
    </r>
  </si>
  <si>
    <r>
      <t>HU1E2009</t>
    </r>
    <r>
      <rPr>
        <sz val="8"/>
        <rFont val="Arial"/>
        <family val="2"/>
      </rPr>
      <t xml:space="preserve"> (SPIN HU00088)</t>
    </r>
  </si>
  <si>
    <t xml:space="preserve"> Rehabilitación vía 2S2 acceso a terminal ferroviaria Muelle Sur (MRR)</t>
  </si>
  <si>
    <r>
      <t xml:space="preserve">HU1E2011 </t>
    </r>
    <r>
      <rPr>
        <sz val="8"/>
        <rFont val="Arial"/>
        <family val="2"/>
      </rPr>
      <t>(SPIN HU00090)</t>
    </r>
  </si>
  <si>
    <t>A.T. redacción proyecto "Ampliación terminal Muelle Sur"</t>
  </si>
  <si>
    <r>
      <t xml:space="preserve">HU1E9004  </t>
    </r>
    <r>
      <rPr>
        <sz val="8"/>
        <rFont val="Arial"/>
        <family val="2"/>
      </rPr>
      <t>(SPIN HU00094)</t>
    </r>
  </si>
  <si>
    <t xml:space="preserve">Nuevo enlace entre la N-442 y el acceso único al puerto exterior </t>
  </si>
  <si>
    <r>
      <t xml:space="preserve">HU1H9012 </t>
    </r>
    <r>
      <rPr>
        <sz val="8"/>
        <rFont val="Arial"/>
        <family val="2"/>
      </rPr>
      <t>(SPIN HU00140)</t>
    </r>
  </si>
  <si>
    <r>
      <t xml:space="preserve">HU1B3007  </t>
    </r>
    <r>
      <rPr>
        <sz val="8"/>
        <rFont val="Arial"/>
        <family val="2"/>
      </rPr>
      <t>(SPIN HU00040)</t>
    </r>
  </si>
  <si>
    <t xml:space="preserve">Conexión del saneamiento del Muelle Sur a la red básica </t>
  </si>
  <si>
    <r>
      <t xml:space="preserve">HU1D9001  </t>
    </r>
    <r>
      <rPr>
        <sz val="8"/>
        <rFont val="Arial"/>
        <family val="2"/>
      </rPr>
      <t>(SPIN HU00068)</t>
    </r>
  </si>
  <si>
    <r>
      <t xml:space="preserve">HU1H2002 </t>
    </r>
    <r>
      <rPr>
        <sz val="8"/>
        <rFont val="Arial"/>
        <family val="2"/>
      </rPr>
      <t>(SPIN HU00119)</t>
    </r>
  </si>
  <si>
    <t>Proyecto RAPID</t>
  </si>
  <si>
    <t>MAGHREB CONTAINER INTERNATIONAL (MCI)</t>
  </si>
  <si>
    <t>Huelva – Casablanca – Barcelona –Castellón - Alicante-Huelva</t>
  </si>
  <si>
    <t>* Datos del último año registrado, 2022</t>
  </si>
  <si>
    <t>Gottwald HMK 6507B</t>
  </si>
  <si>
    <t>Eléctrica / Autónoma (Gen Diesel)</t>
  </si>
  <si>
    <t>500Tm/h</t>
  </si>
  <si>
    <t>700 Tm/h</t>
  </si>
  <si>
    <t>L110H</t>
  </si>
  <si>
    <t>Axor</t>
  </si>
  <si>
    <t>C50s  5 Tm</t>
  </si>
  <si>
    <t>H78 8 Tm</t>
  </si>
  <si>
    <t>Retro - excavadora</t>
  </si>
  <si>
    <t>Clean derbis</t>
  </si>
  <si>
    <t>280LC</t>
  </si>
  <si>
    <t>Joga</t>
  </si>
  <si>
    <t>L180 H</t>
  </si>
  <si>
    <t>L220 H</t>
  </si>
  <si>
    <t>Carvaca</t>
  </si>
  <si>
    <t>L-180F</t>
  </si>
  <si>
    <t>PIQUERSA</t>
  </si>
  <si>
    <t>AUSA</t>
  </si>
  <si>
    <t>Plataforma Telescópica</t>
  </si>
  <si>
    <t>GENIE</t>
  </si>
  <si>
    <t>J Zarrias</t>
  </si>
  <si>
    <t>HA 26 DX</t>
  </si>
  <si>
    <t>13/05/2028</t>
  </si>
  <si>
    <t>Estación de servicio para el suministro de carga eléctrica, carburantes y GLP e instalaciones auxiliares que incluyen central telefónica y de emisoras para taxis, oficina, taller mecánico y electrónico y estación de lavado de vehículos</t>
  </si>
  <si>
    <t>14/05/2029</t>
  </si>
  <si>
    <t>Centro de formación y entrenamiento en seguridad laboral y emergencia HSO</t>
  </si>
  <si>
    <t>001742</t>
  </si>
  <si>
    <t>Agrotrans Tránsitos y Transportes, S.L.</t>
  </si>
  <si>
    <t>Mantenimiento de maquinaria y edificio de oficinas</t>
  </si>
  <si>
    <t>07/05/2033</t>
  </si>
  <si>
    <t>MAQUINAS EXPENDEDORAS DE ALIMENTOS SÓLIDOS Y LIQUIDOS EN EDIFICIO MULTIFUNCIONAL DEL MUELLE SUR</t>
  </si>
  <si>
    <t>09/05/2024</t>
  </si>
  <si>
    <t>A01785</t>
  </si>
  <si>
    <t>Aparcamiento Provisional de Vehículos</t>
  </si>
  <si>
    <t>25/11/2024</t>
  </si>
  <si>
    <t>2023</t>
  </si>
  <si>
    <t>2022</t>
  </si>
  <si>
    <t>A) ACTIVO NO CORRIENTE</t>
  </si>
  <si>
    <t>A) PATRIMONIO NETO</t>
  </si>
  <si>
    <t>661.024.487,08</t>
  </si>
  <si>
    <t>646.730.901,95</t>
  </si>
  <si>
    <t>I. Inmovilizado intangible</t>
  </si>
  <si>
    <t>A-1) Fondos propios</t>
  </si>
  <si>
    <t>608.508.251,45</t>
  </si>
  <si>
    <t>596.576.542,21</t>
  </si>
  <si>
    <t>1. Propiedad industrial y otro inmovilizado intangible</t>
  </si>
  <si>
    <t>2. Aplicaciones informáticas</t>
  </si>
  <si>
    <t>I. Patrimonio</t>
  </si>
  <si>
    <t>283.133.238,36</t>
  </si>
  <si>
    <t>3. Anticipos para inmovilizaciones intangibles</t>
  </si>
  <si>
    <t>II. Resultados acumulados</t>
  </si>
  <si>
    <t>313.443.303,85</t>
  </si>
  <si>
    <t>299.055.164,15</t>
  </si>
  <si>
    <t>II. Inmovilizado material</t>
  </si>
  <si>
    <t>1. Terrenos y bienes naturales</t>
  </si>
  <si>
    <t>III. Resultado del ejercicio</t>
  </si>
  <si>
    <t>11.931.709,24</t>
  </si>
  <si>
    <t>14.388.139,70</t>
  </si>
  <si>
    <t>2. Construcciones</t>
  </si>
  <si>
    <t>3. Equipamientos e instalaciones técnicas</t>
  </si>
  <si>
    <t>A-2) Ajustes por cambios de valor</t>
  </si>
  <si>
    <t>4. Inmovilizado en curso y anticipos</t>
  </si>
  <si>
    <t>5. Otro inmovilizado</t>
  </si>
  <si>
    <t>I. Activos financieros a valor razonable con cambios en el patr. neto</t>
  </si>
  <si>
    <t>III. Inversiones inmobiliarias</t>
  </si>
  <si>
    <t>1. Terrenos</t>
  </si>
  <si>
    <t>IV. Inversiones en empresas del grupo y asociadas a largo plazo</t>
  </si>
  <si>
    <t>A-3) Subvenciones, donaciones y legados recibidos</t>
  </si>
  <si>
    <t>52.516.235,63</t>
  </si>
  <si>
    <t>50.154.359,74</t>
  </si>
  <si>
    <t>1. Instrumentos de patrimonio</t>
  </si>
  <si>
    <t>2. Créditos a empresas</t>
  </si>
  <si>
    <t>B) PASIVO NO CORRIENTE</t>
  </si>
  <si>
    <t>21.790.181,91</t>
  </si>
  <si>
    <t>20.558.723,27</t>
  </si>
  <si>
    <t>V. Inversiones financieras a largo plazo</t>
  </si>
  <si>
    <t>I. Provisiones a largo plazo</t>
  </si>
  <si>
    <t>1. Obligaciones por prestaciones a largo plazo al personal</t>
  </si>
  <si>
    <t>2. Créditos a terceros</t>
  </si>
  <si>
    <t>2. Provisión para responsabilidades</t>
  </si>
  <si>
    <t>3. Administraciones Públicas, subvenciones oficiales pendientes de cobro</t>
  </si>
  <si>
    <t>3. Otras provisiones</t>
  </si>
  <si>
    <t>4. Otros activos financieros</t>
  </si>
  <si>
    <t>II. Deudas a largo plazo</t>
  </si>
  <si>
    <t>7.705.684,40</t>
  </si>
  <si>
    <t>7.639.805,18</t>
  </si>
  <si>
    <t>VI. Activos por impuesto diferido</t>
  </si>
  <si>
    <t>1. Deudas con entidades de crédito.</t>
  </si>
  <si>
    <t>2. Proveedores de inmovilizado a largo plazo</t>
  </si>
  <si>
    <t>VII. Deudores comerciales no corrientes y otros</t>
  </si>
  <si>
    <t>3. Otras deudas</t>
  </si>
  <si>
    <t>B) ACTIVO CORRIENTE</t>
  </si>
  <si>
    <t>III. Deudas con empresas del grupo y asociadas a largo plazo</t>
  </si>
  <si>
    <t>I. Activos no corrientes mantenidos para la venta</t>
  </si>
  <si>
    <t>IV. Pasivos por impuesto diferido</t>
  </si>
  <si>
    <t>14.084.497,51</t>
  </si>
  <si>
    <t>12.918.918,09</t>
  </si>
  <si>
    <t>II. Existencias</t>
  </si>
  <si>
    <t>V. Periodificaciones a largo plazo</t>
  </si>
  <si>
    <t>III. Deudores comerciales y otras cuentas a cobrar</t>
  </si>
  <si>
    <t>C) PASIVO CORRIENTE</t>
  </si>
  <si>
    <t>6.769.754,24</t>
  </si>
  <si>
    <t>8.816.465,92</t>
  </si>
  <si>
    <t>1. Clientes por ventas y prestaciones de servicios</t>
  </si>
  <si>
    <t>2. Clientes y deudores, empresas del grupo y asociadas</t>
  </si>
  <si>
    <t>3. Deudores varios</t>
  </si>
  <si>
    <t>II. Provisiones a corto plazo</t>
  </si>
  <si>
    <t>565.012,15</t>
  </si>
  <si>
    <t>571.182,40</t>
  </si>
  <si>
    <t>4. Administrac. Públicas, subvenciones oficiales ptes. de cobro</t>
  </si>
  <si>
    <t>5. Otros créditos con las Administraciones Públicas</t>
  </si>
  <si>
    <t>III. Deudas a corto plazo</t>
  </si>
  <si>
    <t>1.606.502,47</t>
  </si>
  <si>
    <t>851.777,61</t>
  </si>
  <si>
    <t>1. Deudas con entidades de crédito</t>
  </si>
  <si>
    <t>IV. Inversiones en empresas del grupo y asociadas a c.p.</t>
  </si>
  <si>
    <t>2. Proveedores de inmovilizado a corto plazo</t>
  </si>
  <si>
    <t>83.054,54</t>
  </si>
  <si>
    <t>200.599,17</t>
  </si>
  <si>
    <t>3. Otros pasivos financieros</t>
  </si>
  <si>
    <t>1.523.447,93</t>
  </si>
  <si>
    <t>651.178,44</t>
  </si>
  <si>
    <t>V. Inversiones financieras a corto plazo</t>
  </si>
  <si>
    <t>IV. Deudas con empresas del grupo y asociadas a corto plazo</t>
  </si>
  <si>
    <t>15.280,58</t>
  </si>
  <si>
    <t>1.002.795,45</t>
  </si>
  <si>
    <t>3. Otros activos financieros</t>
  </si>
  <si>
    <t>V. Acreedores comerciales y otras cuentas a pagar</t>
  </si>
  <si>
    <t>4.582.959,04</t>
  </si>
  <si>
    <t>6.390.710,46</t>
  </si>
  <si>
    <t>1. Acreedores y otras cuentas a pagar</t>
  </si>
  <si>
    <t>4.023.114,36</t>
  </si>
  <si>
    <t>4.138.268,76</t>
  </si>
  <si>
    <t>VI. Periodificaciones</t>
  </si>
  <si>
    <t>2. Administraciones Públicas, anticipos de subvenciones</t>
  </si>
  <si>
    <t>1.550.000,00</t>
  </si>
  <si>
    <t>3. Otras deudas con las Administraciones Públicas</t>
  </si>
  <si>
    <t>559.844,68</t>
  </si>
  <si>
    <t>702.441,70</t>
  </si>
  <si>
    <t>VII. Efectivo y otros activos líquidos equivalentes</t>
  </si>
  <si>
    <t>1. Tesorería</t>
  </si>
  <si>
    <t>2. Otros activos líquidos equivalentes</t>
  </si>
  <si>
    <t>TOTAL ACTIVO (A+B)</t>
  </si>
  <si>
    <t>TOTAL PATRIMONIO NETO Y PASIVO (A+B+C)</t>
  </si>
  <si>
    <t>689.584.423,23</t>
  </si>
  <si>
    <t>676.106.091,14</t>
  </si>
  <si>
    <t>1. Fondo de Compensación Interportuario recibido (-)</t>
  </si>
  <si>
    <t>2. Fondo de Compensación Interportuario aportado (+)</t>
  </si>
  <si>
    <t>3. Amortizaciones del inmov. intangible, material e inversiones inmob. (+) (Cuadros 1, 2.3 y 3)</t>
  </si>
  <si>
    <t>4. Correcciones valorativas por deterioro del activo no corriente (+/-) (Cuadros 1, 2.4, 3, 4 y 5)</t>
  </si>
  <si>
    <t>5. Dotación/Exceso de provisiones para riesgos y gastos (+/-) (Cuadro 7a)</t>
  </si>
  <si>
    <t>6. Resultados por bajas y enajenaciones del inmovilizado (+/-) (Cuadros 1, 2.5, 3.3 y 4.2)</t>
  </si>
  <si>
    <t>7. Reclasificac. a gasto inmov. intangible y material e invers. inmob. (+/-) (Cuadros 1, 2, 2.4 y 3)</t>
  </si>
  <si>
    <t>8. Imputación a resultados de subvenciones, donaciones y legados (Cuadro 6) (-)</t>
  </si>
  <si>
    <t>9. Imputación a resultados de anticipos recibidos por ventas o prestac. de serv. a l.p. (Cuadro 8) (-)</t>
  </si>
  <si>
    <t>10. Incorporación al activo de gastos financieros (Cuadros 1 y 2.1) (-)</t>
  </si>
  <si>
    <t>11. Variación valor razonable instrumentos financieros (+/-) (Cuadros 4a, 4b y 8)</t>
  </si>
  <si>
    <t>12. Ingresos y gastos por actualizaciones financieras (+/-) (Cuadros 4a, 4b, 5 y 8)</t>
  </si>
  <si>
    <t>13. Ingresos de OPPE para el pago de principales e intereses por litigios tarifarios (Cuadro 13)</t>
  </si>
  <si>
    <t>14. Otros ajustes (+/-)</t>
  </si>
  <si>
    <t>1. Recursos procedentes de las operaciones</t>
  </si>
  <si>
    <t>2. Ampliaciones de  patrimonio</t>
  </si>
  <si>
    <t>3. Fondo Comp. Interportuario recibido</t>
  </si>
  <si>
    <t>4. Subvenciones, donaciones y legados recibidos</t>
  </si>
  <si>
    <t>a) Subvenciones, donaciones y legados de capital</t>
  </si>
  <si>
    <t>b) Otras subvenciones, donaciones y legados</t>
  </si>
  <si>
    <t>c) Ingresos por reversión de concesiones</t>
  </si>
  <si>
    <t>5. Altas de pasivo no corriente</t>
  </si>
  <si>
    <t>a) Deudas a l.p. con entidades de crédito.</t>
  </si>
  <si>
    <t>b) Deudas a l.p con proveedores de inmovilizado y otros</t>
  </si>
  <si>
    <t>c) Deudas a l.p. con empresas del grupo y asociadas</t>
  </si>
  <si>
    <t>d) Deudas a l.p. por préstamos recibidos del FFATP</t>
  </si>
  <si>
    <t>e) Anticipos recibidos por ventas o prestación servicios</t>
  </si>
  <si>
    <t>6. Bajas de activo no corriente</t>
  </si>
  <si>
    <t>a) Enajenación de inmovilizado intangible y material</t>
  </si>
  <si>
    <t>b) Enajenación de inversiones inmobiliarias</t>
  </si>
  <si>
    <t>c) Enajenación de instrumentos de patrimonio</t>
  </si>
  <si>
    <t>d) Enajenación de activos no corrientes mantenidos para la venta</t>
  </si>
  <si>
    <t>e) Cancel./trasp. c.p. de subvenciones a cobrar a l.p.</t>
  </si>
  <si>
    <t>f) Cancel./trasp. c.p. de préstamos a l.p. concedidos al FFATP</t>
  </si>
  <si>
    <t>g) Cancel./trasp. c.p. de otras inversiones financieras a l.p.</t>
  </si>
  <si>
    <t>h) Transferencias de activos a otros org. Públicos</t>
  </si>
  <si>
    <t>7. Otros orígenes</t>
  </si>
  <si>
    <t>1. Altas de activo no corriente</t>
  </si>
  <si>
    <t>a) Adquisiciones inmov. intangible, material e invers. inmobiliarias</t>
  </si>
  <si>
    <t>Inmovilizado intangible.</t>
  </si>
  <si>
    <t>Inmovilizado Material.</t>
  </si>
  <si>
    <t>Inversiones inmobiliarias.</t>
  </si>
  <si>
    <t>b) Adquisiciones de inmovilizado financiero</t>
  </si>
  <si>
    <t>Inversiones en instrumentos de patrimonio.</t>
  </si>
  <si>
    <t>Subvenciones oficiales pendientes de cobro a l.p.</t>
  </si>
  <si>
    <t>Préstamos a l.p. concedidos al Fondo de Accesibilidad</t>
  </si>
  <si>
    <t>Otras inversiones financieras</t>
  </si>
  <si>
    <t>c) Inmovilizado por concesiones revertidas, donaciones y legados</t>
  </si>
  <si>
    <t>d) Transf. de activos desde otros org. públicos y otras altas</t>
  </si>
  <si>
    <t>2. Reducciones de patrimonio</t>
  </si>
  <si>
    <t>3. Fondo Comp. Interportuario aportado</t>
  </si>
  <si>
    <t>4. Bajas de pasivo no corriente</t>
  </si>
  <si>
    <t>a) Canc./trasp. a c.p. de deudas con entidades de crédito</t>
  </si>
  <si>
    <t>b) Canc./trasp. a c.p. de deudas proveedores de inmovilizado y otros</t>
  </si>
  <si>
    <t>c) Canc./trasp. a c.p. de deudas empr. grupo y asoc.</t>
  </si>
  <si>
    <t>d) Canc./trasp. a c.p. de deudas a l.p. por préstamos recibidos del FFATP</t>
  </si>
  <si>
    <t>e) Canc./trasp. a c.p. de periodificaciones a l.p.</t>
  </si>
  <si>
    <t>f) Aplicación y traspaso a c.p. de provisiones a largo plazo</t>
  </si>
  <si>
    <t>5. Otras aplicaciones</t>
  </si>
  <si>
    <t>A. Tasas portuarias</t>
  </si>
  <si>
    <t>1. Tasa del buque (T1)</t>
  </si>
  <si>
    <t>2. Tasa de las embarcaciones deportivas y de recreo (T5)</t>
  </si>
  <si>
    <t>3. Tasa del pasaje (T2)</t>
  </si>
  <si>
    <t>4. Tasa de la mercancía (T3)</t>
  </si>
  <si>
    <t>5. Tasa de la pesca fresca (T4)</t>
  </si>
  <si>
    <t>6. Tasa por utilización especial de la zona de tránsito (T6)</t>
  </si>
  <si>
    <t>B. Otros ingresos de negocio</t>
  </si>
  <si>
    <t>e) Aportación a Puertos del Estado art. 19.1.b) TRLPEMM.</t>
  </si>
  <si>
    <t>1. Existencias</t>
  </si>
  <si>
    <t>2. Deudores comerciales y otras cuentas a cobrar</t>
  </si>
  <si>
    <t>3. Inversiones en empresas del grupo y asociadas a c.p.</t>
  </si>
  <si>
    <t>4. Inversiones financieras a c.p.</t>
  </si>
  <si>
    <t>5. Efectivo y otros activos líquidos equivalentes</t>
  </si>
  <si>
    <t>6. Provisiones a corto plazo</t>
  </si>
  <si>
    <t>7. Deudas a corto plazo</t>
  </si>
  <si>
    <t>8. Deudas con empresas del grupo y asociadas a corto plazo</t>
  </si>
  <si>
    <t>9. Acreedores comerciales y otras cuentas a pagar</t>
  </si>
  <si>
    <t>10. Periodificaciones</t>
  </si>
  <si>
    <t>4.3.7.4 (B) Clasificación de las mercancías en tránsito según su naturaleza y presentación</t>
  </si>
  <si>
    <t>b) Graneles sólidos sin instalac. especial / Dry bulks by special installation</t>
  </si>
  <si>
    <t>22.000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</si>
</sst>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 _€_-;\-* #,##0.00\ _€_-;_-* &quot;-&quot;??\ _€_-;_-@_-"/>
    <numFmt numFmtId="165" formatCode="#,##0\ \ \ \ \ "/>
    <numFmt numFmtId="166" formatCode="0.000\ \ "/>
    <numFmt numFmtId="167" formatCode="#,##0.00\ \ \ "/>
    <numFmt numFmtId="168" formatCode="#,##0.00\ \ \ \ "/>
    <numFmt numFmtId="169" formatCode="General\ \ \ \ "/>
    <numFmt numFmtId="170" formatCode="General\ \ \ \ \ \ \ \ "/>
    <numFmt numFmtId="171" formatCode="#,##0\ \ \ \ \ \ "/>
    <numFmt numFmtId="172" formatCode="_-* #,##0\ _€_-;\-* #,##0\ _€_-;_-* &quot;-&quot;??\ _€_-;_-@_-"/>
    <numFmt numFmtId="173" formatCode="#,##0;[Red]#,##0"/>
    <numFmt numFmtId="174" formatCode="#,##0.0"/>
    <numFmt numFmtId="175" formatCode="#,##0.00\ ;\-#,##0.00\ ;\-\ "/>
    <numFmt numFmtId="176" formatCode="#,##0.00;&quot;(&quot;#,##0.00&quot;)&quot;"/>
    <numFmt numFmtId="177" formatCode="&quot;-&quot;"/>
    <numFmt numFmtId="178" formatCode="d\-m\-yyyy;@"/>
    <numFmt numFmtId="179" formatCode="#,##0.00\ %"/>
    <numFmt numFmtId="180" formatCode="#,##0.00;[Red]#,##0.00"/>
    <numFmt numFmtId="181" formatCode="dd\/mm\/yyyy"/>
    <numFmt numFmtId="182" formatCode="_-* #,##0.0\ _€_-;\-* #,##0.0\ _€_-;_-* &quot;-&quot;??\ _€_-;_-@_-"/>
  </numFmts>
  <fonts count="11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2"/>
      <name val="Arial"/>
      <family val="2"/>
    </font>
    <font>
      <b/>
      <i/>
      <sz val="10"/>
      <name val="Arial"/>
      <family val="2"/>
    </font>
    <font>
      <i/>
      <sz val="10"/>
      <name val="Arial"/>
      <family val="2"/>
    </font>
    <font>
      <sz val="10"/>
      <name val="Times New Roman"/>
      <family val="1"/>
    </font>
    <font>
      <sz val="10"/>
      <name val="@Arial Unicode MS"/>
      <family val="2"/>
    </font>
    <font>
      <b/>
      <sz val="10"/>
      <color rgb="FFFF0000"/>
      <name val="Arial"/>
      <family val="2"/>
    </font>
    <font>
      <sz val="10"/>
      <name val="Times New Roman"/>
      <family val="1"/>
    </font>
    <font>
      <b/>
      <sz val="11"/>
      <name val="Arial"/>
      <family val="2"/>
    </font>
    <font>
      <b/>
      <vertAlign val="superscript"/>
      <sz val="10"/>
      <name val="Arial"/>
      <family val="2"/>
    </font>
    <font>
      <vertAlign val="superscript"/>
      <sz val="10"/>
      <name val="Arial"/>
      <family val="2"/>
    </font>
    <font>
      <sz val="10"/>
      <color indexed="10"/>
      <name val="Arial"/>
      <family val="2"/>
    </font>
    <font>
      <sz val="10"/>
      <name val="Calibri"/>
      <family val="2"/>
    </font>
    <font>
      <sz val="11"/>
      <name val="Calibri"/>
      <family val="2"/>
    </font>
    <font>
      <sz val="12"/>
      <name val="Arial"/>
      <family val="2"/>
    </font>
    <font>
      <sz val="16"/>
      <color theme="1"/>
      <name val="Calibri"/>
      <family val="2"/>
      <scheme val="minor"/>
    </font>
    <font>
      <sz val="10"/>
      <name val="MS Sans Serif"/>
      <family val="2"/>
    </font>
    <font>
      <b/>
      <sz val="10"/>
      <name val="Calibri"/>
      <family val="2"/>
    </font>
    <font>
      <sz val="10"/>
      <name val="Arial"/>
      <family val="2"/>
    </font>
    <font>
      <sz val="11"/>
      <name val="Calibri"/>
      <family val="2"/>
      <scheme val="minor"/>
    </font>
    <font>
      <sz val="11"/>
      <color theme="1"/>
      <name val="Calibri"/>
      <family val="2"/>
    </font>
    <font>
      <b/>
      <sz val="9"/>
      <name val="Arial"/>
      <family val="2"/>
    </font>
    <font>
      <sz val="9"/>
      <name val="Arial"/>
      <family val="2"/>
    </font>
    <font>
      <b/>
      <sz val="9"/>
      <name val="Times New Roman"/>
      <family val="1"/>
    </font>
    <font>
      <sz val="9"/>
      <color theme="1"/>
      <name val="Calibri"/>
      <family val="2"/>
      <scheme val="minor"/>
    </font>
    <font>
      <sz val="8"/>
      <color theme="1"/>
      <name val="Calibri"/>
      <family val="2"/>
      <scheme val="minor"/>
    </font>
    <font>
      <vertAlign val="superscript"/>
      <sz val="11"/>
      <color theme="1"/>
      <name val="Calibri"/>
      <family val="2"/>
      <scheme val="minor"/>
    </font>
    <font>
      <sz val="10"/>
      <color rgb="FFFF0000"/>
      <name val="Arial"/>
      <family val="2"/>
    </font>
    <font>
      <b/>
      <sz val="11"/>
      <color theme="1"/>
      <name val="Calibri"/>
      <family val="2"/>
      <scheme val="minor"/>
    </font>
    <font>
      <sz val="10"/>
      <color theme="1"/>
      <name val="Arial"/>
      <family val="2"/>
    </font>
    <font>
      <b/>
      <sz val="10"/>
      <color theme="1"/>
      <name val="Arial"/>
      <family val="2"/>
    </font>
    <font>
      <sz val="11"/>
      <color theme="1"/>
      <name val="Arial"/>
      <family val="2"/>
    </font>
    <font>
      <sz val="10"/>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4"/>
      <name val="Calibri"/>
      <family val="2"/>
      <scheme val="minor"/>
    </font>
    <font>
      <b/>
      <i/>
      <sz val="14"/>
      <name val="Calibri"/>
      <family val="2"/>
      <scheme val="minor"/>
    </font>
    <font>
      <sz val="14"/>
      <name val="Calibri"/>
      <family val="2"/>
      <scheme val="minor"/>
    </font>
    <font>
      <b/>
      <sz val="11"/>
      <name val="Calibri"/>
      <family val="2"/>
      <scheme val="minor"/>
    </font>
    <font>
      <b/>
      <sz val="12"/>
      <name val="Calibri"/>
      <family val="2"/>
      <scheme val="minor"/>
    </font>
    <font>
      <b/>
      <sz val="16"/>
      <name val="Calibri"/>
      <family val="2"/>
      <scheme val="minor"/>
    </font>
    <font>
      <b/>
      <sz val="8"/>
      <name val="Tahoma"/>
      <family val="2"/>
    </font>
    <font>
      <sz val="8"/>
      <name val="Tahoma"/>
      <family val="2"/>
    </font>
    <font>
      <b/>
      <sz val="10"/>
      <name val="Calibri"/>
      <family val="2"/>
      <scheme val="minor"/>
    </font>
    <font>
      <sz val="12"/>
      <name val="Calibri"/>
      <family val="2"/>
      <scheme val="minor"/>
    </font>
    <font>
      <sz val="10"/>
      <color theme="0" tint="-0.499984740745262"/>
      <name val="Arial"/>
      <family val="2"/>
    </font>
    <font>
      <sz val="11"/>
      <color rgb="FFFF0000"/>
      <name val="Calibri"/>
      <family val="2"/>
      <scheme val="minor"/>
    </font>
    <font>
      <b/>
      <sz val="12"/>
      <color rgb="FFFF0000"/>
      <name val="Arial"/>
      <family val="2"/>
    </font>
    <font>
      <b/>
      <sz val="18"/>
      <color rgb="FFFF0000"/>
      <name val="Calibri"/>
      <family val="2"/>
      <scheme val="minor"/>
    </font>
    <font>
      <b/>
      <sz val="9"/>
      <color rgb="FF363636"/>
      <name val="Calibri"/>
      <family val="2"/>
      <scheme val="minor"/>
    </font>
    <font>
      <sz val="9"/>
      <color rgb="FF363636"/>
      <name val="Calibri"/>
      <family val="2"/>
      <scheme val="minor"/>
    </font>
    <font>
      <b/>
      <sz val="9"/>
      <color theme="1"/>
      <name val="Calibri"/>
      <family val="2"/>
      <scheme val="minor"/>
    </font>
    <font>
      <b/>
      <sz val="9"/>
      <color rgb="FF000000"/>
      <name val="Calibri"/>
      <family val="2"/>
      <scheme val="minor"/>
    </font>
    <font>
      <b/>
      <sz val="7"/>
      <name val="Arial"/>
      <family val="2"/>
    </font>
    <font>
      <sz val="10"/>
      <name val="MS Sans Serif"/>
    </font>
    <font>
      <b/>
      <sz val="10"/>
      <name val="Tahoma"/>
      <family val="2"/>
    </font>
    <font>
      <b/>
      <sz val="10"/>
      <color rgb="FFFFFFFF"/>
      <name val="Arial"/>
      <family val="2"/>
    </font>
    <font>
      <sz val="10"/>
      <color rgb="FF333333"/>
      <name val="Arial"/>
      <family val="2"/>
    </font>
    <font>
      <b/>
      <sz val="10"/>
      <color rgb="FF333333"/>
      <name val="Arial"/>
      <family val="2"/>
    </font>
    <font>
      <b/>
      <sz val="14"/>
      <color rgb="FF333333"/>
      <name val="Calibri"/>
      <family val="2"/>
      <scheme val="minor"/>
    </font>
    <font>
      <sz val="9"/>
      <color rgb="FF333333"/>
      <name val="Arial"/>
      <family val="2"/>
    </font>
    <font>
      <sz val="10"/>
      <name val="Arial"/>
      <family val="2"/>
    </font>
    <font>
      <sz val="8"/>
      <color rgb="FF363636"/>
      <name val="Tahoma"/>
      <family val="2"/>
    </font>
    <font>
      <strike/>
      <sz val="11"/>
      <color theme="1"/>
      <name val="Calibri"/>
      <family val="2"/>
      <scheme val="minor"/>
    </font>
    <font>
      <sz val="8.8000000000000007"/>
      <color theme="1"/>
      <name val="Cambria"/>
      <family val="1"/>
    </font>
    <font>
      <b/>
      <sz val="8"/>
      <color theme="0"/>
      <name val="Calibri"/>
      <family val="2"/>
      <scheme val="minor"/>
    </font>
    <font>
      <b/>
      <sz val="8"/>
      <color theme="0"/>
      <name val="Tahoma"/>
      <family val="2"/>
    </font>
    <font>
      <sz val="8"/>
      <name val="Calibri"/>
      <family val="2"/>
    </font>
    <font>
      <sz val="8"/>
      <color theme="1"/>
      <name val="Arial"/>
      <family val="2"/>
    </font>
    <font>
      <u/>
      <sz val="9"/>
      <name val="Arial"/>
      <family val="2"/>
    </font>
    <font>
      <sz val="10"/>
      <name val="Tahoma"/>
      <family val="2"/>
    </font>
    <font>
      <b/>
      <sz val="9"/>
      <name val="Tahoma"/>
      <family val="2"/>
    </font>
    <font>
      <sz val="9"/>
      <name val="Tahoma"/>
      <family val="2"/>
    </font>
    <font>
      <sz val="8"/>
      <name val="Arial"/>
      <family val="2"/>
    </font>
    <font>
      <b/>
      <vertAlign val="superscript"/>
      <sz val="10"/>
      <color rgb="FFFFFFFF"/>
      <name val="Arial"/>
      <family val="2"/>
    </font>
    <font>
      <vertAlign val="superscript"/>
      <sz val="10"/>
      <color rgb="FF000000"/>
      <name val="Arial"/>
      <family val="2"/>
    </font>
    <font>
      <sz val="10"/>
      <color rgb="FF000000"/>
      <name val="Arial"/>
      <family val="2"/>
    </font>
    <font>
      <sz val="11"/>
      <color rgb="FF3F3F76"/>
      <name val="Calibri"/>
      <family val="2"/>
      <scheme val="minor"/>
    </font>
    <font>
      <b/>
      <sz val="11"/>
      <color theme="0"/>
      <name val="Calibri"/>
      <family val="2"/>
      <scheme val="minor"/>
    </font>
    <font>
      <b/>
      <sz val="10"/>
      <color theme="1"/>
      <name val="Calibri"/>
      <family val="2"/>
    </font>
    <font>
      <sz val="10"/>
      <color theme="1"/>
      <name val="Calibri"/>
      <family val="2"/>
    </font>
    <font>
      <b/>
      <sz val="8"/>
      <color theme="1"/>
      <name val="Calibri"/>
      <family val="2"/>
    </font>
    <font>
      <sz val="10"/>
      <color rgb="FFFF0000"/>
      <name val="Calibri"/>
      <family val="2"/>
    </font>
    <font>
      <i/>
      <sz val="10"/>
      <color theme="1"/>
      <name val="Calibri"/>
      <family val="2"/>
    </font>
    <font>
      <u/>
      <sz val="11"/>
      <color theme="1"/>
      <name val="Calibri"/>
      <family val="2"/>
      <scheme val="minor"/>
    </font>
    <font>
      <sz val="9"/>
      <name val="Calibri"/>
      <family val="2"/>
      <scheme val="minor"/>
    </font>
    <font>
      <b/>
      <sz val="9"/>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5F5F5"/>
        <bgColor indexed="64"/>
      </patternFill>
    </fill>
    <fill>
      <patternFill patternType="solid">
        <fgColor rgb="FFFFFFFF"/>
        <bgColor indexed="64"/>
      </patternFill>
    </fill>
    <fill>
      <patternFill patternType="solid">
        <fgColor rgb="FF4F81BD"/>
        <bgColor indexed="64"/>
      </patternFill>
    </fill>
    <fill>
      <patternFill patternType="solid">
        <fgColor rgb="FFCCFFCC"/>
      </patternFill>
    </fill>
    <fill>
      <patternFill patternType="solid">
        <fgColor rgb="FFFFFFFF"/>
      </patternFill>
    </fill>
    <fill>
      <patternFill patternType="solid">
        <fgColor rgb="FFDDDDDD"/>
        <bgColor indexed="64"/>
      </patternFill>
    </fill>
    <fill>
      <patternFill patternType="solid">
        <fgColor theme="4" tint="-0.249977111117893"/>
        <bgColor indexed="64"/>
      </patternFill>
    </fill>
    <fill>
      <patternFill patternType="solid">
        <fgColor rgb="FFFFFFFF"/>
        <bgColor rgb="FF000000"/>
      </patternFill>
    </fill>
    <fill>
      <patternFill patternType="solid">
        <fgColor indexed="9"/>
      </patternFill>
    </fill>
    <fill>
      <patternFill patternType="solid">
        <fgColor rgb="FFCCFFCC"/>
        <bgColor indexed="64"/>
      </patternFill>
    </fill>
    <fill>
      <patternFill patternType="solid">
        <fgColor rgb="FFFFCC99"/>
      </patternFill>
    </fill>
    <fill>
      <patternFill patternType="solid">
        <fgColor rgb="FFA5A5A5"/>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DCDCDC"/>
      </left>
      <right style="thin">
        <color rgb="FFDCDCDC"/>
      </right>
      <top style="thin">
        <color rgb="FFDCDCDC"/>
      </top>
      <bottom style="thin">
        <color rgb="FFDCDCDC"/>
      </bottom>
      <diagonal/>
    </border>
    <border>
      <left style="thin">
        <color rgb="FF000000"/>
      </left>
      <right style="dotted">
        <color rgb="FF000000"/>
      </right>
      <top/>
      <bottom/>
      <diagonal/>
    </border>
    <border>
      <left style="dotted">
        <color rgb="FF000000"/>
      </left>
      <right style="dotted">
        <color rgb="FF000000"/>
      </right>
      <top/>
      <bottom/>
      <diagonal/>
    </border>
    <border>
      <left style="dotted">
        <color rgb="FF000000"/>
      </left>
      <right style="thin">
        <color rgb="FF000000"/>
      </right>
      <top/>
      <bottom/>
      <diagonal/>
    </border>
    <border>
      <left/>
      <right/>
      <top style="medium">
        <color theme="4" tint="-0.24994659260841701"/>
      </top>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right/>
      <top style="thin">
        <color theme="0" tint="-0.249977111117893"/>
      </top>
      <bottom/>
      <diagonal/>
    </border>
    <border>
      <left/>
      <right style="thin">
        <color theme="0" tint="-0.249977111117893"/>
      </right>
      <top/>
      <bottom/>
      <diagonal/>
    </border>
    <border>
      <left/>
      <right/>
      <top/>
      <bottom style="thin">
        <color theme="0" tint="-0.249977111117893"/>
      </bottom>
      <diagonal/>
    </border>
    <border>
      <left style="thin">
        <color rgb="FFC0C0C0"/>
      </left>
      <right style="thin">
        <color theme="0" tint="-0.249977111117893"/>
      </right>
      <top/>
      <bottom style="thin">
        <color theme="0" tint="-0.249977111117893"/>
      </bottom>
      <diagonal/>
    </border>
    <border>
      <left style="thin">
        <color rgb="FFC0C0C0"/>
      </left>
      <right/>
      <top style="thin">
        <color rgb="FFC0C0C0"/>
      </top>
      <bottom/>
      <diagonal/>
    </border>
    <border>
      <left/>
      <right/>
      <top style="thin">
        <color rgb="FFC0C0C0"/>
      </top>
      <bottom/>
      <diagonal/>
    </border>
    <border>
      <left/>
      <right style="thin">
        <color rgb="FFC0C0C0"/>
      </right>
      <top style="thin">
        <color rgb="FFC0C0C0"/>
      </top>
      <bottom/>
      <diagonal/>
    </border>
    <border>
      <left style="thin">
        <color rgb="FFC0C0C0"/>
      </left>
      <right/>
      <top/>
      <bottom style="thin">
        <color rgb="FFC0C0C0"/>
      </bottom>
      <diagonal/>
    </border>
    <border>
      <left/>
      <right/>
      <top/>
      <bottom style="thin">
        <color rgb="FFC0C0C0"/>
      </bottom>
      <diagonal/>
    </border>
    <border>
      <left/>
      <right style="thin">
        <color rgb="FFC0C0C0"/>
      </right>
      <top/>
      <bottom style="thin">
        <color rgb="FFC0C0C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1">
    <xf numFmtId="0" fontId="0" fillId="0" borderId="0"/>
    <xf numFmtId="0" fontId="24" fillId="0" borderId="0"/>
    <xf numFmtId="0" fontId="30" fillId="0" borderId="0"/>
    <xf numFmtId="0" fontId="33" fillId="0" borderId="0"/>
    <xf numFmtId="0" fontId="26" fillId="0" borderId="0"/>
    <xf numFmtId="0" fontId="23" fillId="0" borderId="0"/>
    <xf numFmtId="0" fontId="33" fillId="0" borderId="0"/>
    <xf numFmtId="9" fontId="26" fillId="0" borderId="0" applyFont="0" applyFill="0" applyBorder="0" applyAlignment="0" applyProtection="0"/>
    <xf numFmtId="0" fontId="42" fillId="0" borderId="0"/>
    <xf numFmtId="164" fontId="44" fillId="0" borderId="0" applyFont="0" applyFill="0" applyBorder="0" applyAlignment="0" applyProtection="0"/>
    <xf numFmtId="0" fontId="22" fillId="0" borderId="0"/>
    <xf numFmtId="0" fontId="30" fillId="0" borderId="0"/>
    <xf numFmtId="0" fontId="21" fillId="0" borderId="0"/>
    <xf numFmtId="0" fontId="20" fillId="0" borderId="0"/>
    <xf numFmtId="0" fontId="19" fillId="0" borderId="0"/>
    <xf numFmtId="0" fontId="18" fillId="0" borderId="0"/>
    <xf numFmtId="0" fontId="17" fillId="0" borderId="0"/>
    <xf numFmtId="0" fontId="16" fillId="0" borderId="0"/>
    <xf numFmtId="0" fontId="26" fillId="0" borderId="0"/>
    <xf numFmtId="0" fontId="30" fillId="0" borderId="0"/>
    <xf numFmtId="0" fontId="15" fillId="0" borderId="0"/>
    <xf numFmtId="0" fontId="14" fillId="0" borderId="0"/>
    <xf numFmtId="0" fontId="13" fillId="0" borderId="0"/>
    <xf numFmtId="0" fontId="13" fillId="0" borderId="0"/>
    <xf numFmtId="164" fontId="26" fillId="0" borderId="0" applyFont="0" applyFill="0" applyBorder="0" applyAlignment="0" applyProtection="0"/>
    <xf numFmtId="0" fontId="82" fillId="0" borderId="0"/>
    <xf numFmtId="9" fontId="89" fillId="0" borderId="0" applyFont="0" applyFill="0" applyBorder="0" applyAlignment="0" applyProtection="0"/>
    <xf numFmtId="0" fontId="12" fillId="0" borderId="0"/>
    <xf numFmtId="0" fontId="12" fillId="0" borderId="0"/>
    <xf numFmtId="0" fontId="105" fillId="18" borderId="82" applyNumberFormat="0" applyAlignment="0" applyProtection="0"/>
    <xf numFmtId="0" fontId="106" fillId="19" borderId="83" applyNumberFormat="0" applyAlignment="0" applyProtection="0"/>
  </cellStyleXfs>
  <cellXfs count="1177">
    <xf numFmtId="0" fontId="0" fillId="0" borderId="0" xfId="0"/>
    <xf numFmtId="0" fontId="26" fillId="0" borderId="0" xfId="0" applyFont="1"/>
    <xf numFmtId="0" fontId="26" fillId="0" borderId="0" xfId="0" applyFont="1" applyAlignment="1">
      <alignment horizontal="center" vertical="center" wrapText="1"/>
    </xf>
    <xf numFmtId="0" fontId="54" fillId="0" borderId="0" xfId="16" applyFont="1"/>
    <xf numFmtId="0" fontId="17" fillId="0" borderId="0" xfId="16"/>
    <xf numFmtId="3" fontId="48" fillId="3" borderId="2" xfId="18" applyNumberFormat="1" applyFont="1" applyFill="1" applyBorder="1"/>
    <xf numFmtId="3" fontId="47" fillId="6" borderId="2" xfId="18" applyNumberFormat="1" applyFont="1" applyFill="1" applyBorder="1"/>
    <xf numFmtId="3" fontId="47" fillId="5" borderId="2" xfId="18" applyNumberFormat="1" applyFont="1" applyFill="1" applyBorder="1"/>
    <xf numFmtId="0" fontId="47" fillId="6" borderId="3" xfId="18" applyFont="1" applyFill="1" applyBorder="1" applyAlignment="1">
      <alignment vertical="center" wrapText="1"/>
    </xf>
    <xf numFmtId="0" fontId="47" fillId="6" borderId="10" xfId="18" applyFont="1" applyFill="1" applyBorder="1" applyAlignment="1">
      <alignment vertical="center" wrapText="1"/>
    </xf>
    <xf numFmtId="0" fontId="47" fillId="6" borderId="5" xfId="18" applyFont="1" applyFill="1" applyBorder="1" applyAlignment="1">
      <alignment vertical="center" wrapText="1"/>
    </xf>
    <xf numFmtId="0" fontId="26" fillId="3" borderId="0" xfId="4" applyFill="1"/>
    <xf numFmtId="0" fontId="25" fillId="3" borderId="0" xfId="4" applyFont="1" applyFill="1"/>
    <xf numFmtId="0" fontId="71" fillId="0" borderId="0" xfId="0" applyFont="1"/>
    <xf numFmtId="0" fontId="68" fillId="0" borderId="0" xfId="0" applyFont="1"/>
    <xf numFmtId="0" fontId="63" fillId="3" borderId="0" xfId="4" applyFont="1" applyFill="1"/>
    <xf numFmtId="0" fontId="25" fillId="2" borderId="2" xfId="2" applyFont="1" applyFill="1" applyBorder="1"/>
    <xf numFmtId="0" fontId="25" fillId="2" borderId="2" xfId="2" applyFont="1" applyFill="1" applyBorder="1" applyProtection="1">
      <protection locked="0"/>
    </xf>
    <xf numFmtId="0" fontId="25" fillId="2" borderId="2" xfId="2" applyFont="1" applyFill="1" applyBorder="1" applyAlignment="1">
      <alignment horizontal="justify"/>
    </xf>
    <xf numFmtId="0" fontId="25" fillId="2" borderId="2" xfId="2" applyFont="1" applyFill="1" applyBorder="1" applyAlignment="1">
      <alignment horizontal="justify" vertical="top" wrapText="1"/>
    </xf>
    <xf numFmtId="0" fontId="25" fillId="2" borderId="6" xfId="2" applyFont="1" applyFill="1" applyBorder="1" applyAlignment="1">
      <alignment horizontal="justify" vertical="top" wrapText="1"/>
    </xf>
    <xf numFmtId="0" fontId="26" fillId="3" borderId="2" xfId="11" applyFont="1" applyFill="1" applyBorder="1" applyAlignment="1">
      <alignment horizontal="left"/>
    </xf>
    <xf numFmtId="0" fontId="74" fillId="0" borderId="0" xfId="16" applyFont="1"/>
    <xf numFmtId="0" fontId="66" fillId="0" borderId="0" xfId="16" applyFont="1"/>
    <xf numFmtId="0" fontId="45" fillId="0" borderId="0" xfId="16" applyFont="1"/>
    <xf numFmtId="0" fontId="26" fillId="3" borderId="4" xfId="0" applyFont="1" applyFill="1" applyBorder="1"/>
    <xf numFmtId="0" fontId="26" fillId="3" borderId="8" xfId="6" applyFont="1" applyFill="1" applyBorder="1" applyAlignment="1" applyProtection="1">
      <alignment horizontal="left"/>
      <protection locked="0"/>
    </xf>
    <xf numFmtId="0" fontId="84" fillId="10" borderId="54" xfId="0" applyFont="1" applyFill="1" applyBorder="1" applyAlignment="1">
      <alignment vertical="center"/>
    </xf>
    <xf numFmtId="0" fontId="53" fillId="3" borderId="0" xfId="4" applyFont="1" applyFill="1"/>
    <xf numFmtId="0" fontId="60" fillId="3" borderId="0" xfId="16" applyFont="1" applyFill="1"/>
    <xf numFmtId="0" fontId="18" fillId="3" borderId="0" xfId="15" applyFill="1"/>
    <xf numFmtId="174" fontId="83" fillId="3" borderId="25" xfId="0" applyNumberFormat="1" applyFont="1" applyFill="1" applyBorder="1" applyAlignment="1" applyProtection="1">
      <alignment horizontal="left" vertical="center"/>
      <protection locked="0"/>
    </xf>
    <xf numFmtId="175" fontId="83" fillId="3" borderId="0" xfId="0" applyNumberFormat="1" applyFont="1" applyFill="1" applyAlignment="1" applyProtection="1">
      <alignment horizontal="right" vertical="center"/>
      <protection locked="0"/>
    </xf>
    <xf numFmtId="0" fontId="62" fillId="3" borderId="0" xfId="16" applyFont="1" applyFill="1"/>
    <xf numFmtId="0" fontId="60" fillId="3" borderId="0" xfId="15" applyFont="1" applyFill="1"/>
    <xf numFmtId="178" fontId="26" fillId="0" borderId="0" xfId="0" applyNumberFormat="1" applyFont="1" applyAlignment="1">
      <alignment horizontal="center" vertical="center" wrapText="1"/>
    </xf>
    <xf numFmtId="0" fontId="90" fillId="9" borderId="64" xfId="0" applyFont="1" applyFill="1" applyBorder="1" applyAlignment="1">
      <alignment horizontal="left" vertical="center"/>
    </xf>
    <xf numFmtId="4" fontId="90" fillId="9" borderId="64" xfId="0" applyNumberFormat="1" applyFont="1" applyFill="1" applyBorder="1" applyAlignment="1">
      <alignment horizontal="right" vertical="center"/>
    </xf>
    <xf numFmtId="172" fontId="25" fillId="2" borderId="2" xfId="24" applyNumberFormat="1" applyFont="1" applyFill="1" applyBorder="1" applyAlignment="1"/>
    <xf numFmtId="0" fontId="0" fillId="3" borderId="0" xfId="0" applyFill="1"/>
    <xf numFmtId="4" fontId="18" fillId="3" borderId="0" xfId="15" applyNumberFormat="1" applyFill="1"/>
    <xf numFmtId="4" fontId="39" fillId="0" borderId="0" xfId="0" applyNumberFormat="1" applyFont="1"/>
    <xf numFmtId="3" fontId="78" fillId="9" borderId="2" xfId="0" applyNumberFormat="1" applyFont="1" applyFill="1" applyBorder="1" applyAlignment="1">
      <alignment horizontal="right" vertical="center" wrapText="1" indent="1"/>
    </xf>
    <xf numFmtId="3" fontId="79" fillId="8" borderId="2" xfId="0" applyNumberFormat="1" applyFont="1" applyFill="1" applyBorder="1" applyAlignment="1">
      <alignment horizontal="right" vertical="center" wrapText="1" indent="1"/>
    </xf>
    <xf numFmtId="3" fontId="79" fillId="2" borderId="2" xfId="0" applyNumberFormat="1" applyFont="1" applyFill="1" applyBorder="1" applyAlignment="1">
      <alignment horizontal="left" vertical="center" wrapText="1"/>
    </xf>
    <xf numFmtId="3" fontId="79" fillId="2" borderId="2" xfId="0" applyNumberFormat="1" applyFont="1" applyFill="1" applyBorder="1" applyAlignment="1">
      <alignment horizontal="right" vertical="center" wrapText="1"/>
    </xf>
    <xf numFmtId="3" fontId="50" fillId="2" borderId="2" xfId="0" applyNumberFormat="1" applyFont="1" applyFill="1" applyBorder="1" applyAlignment="1">
      <alignment horizontal="right" vertical="center" wrapText="1"/>
    </xf>
    <xf numFmtId="3" fontId="50" fillId="8" borderId="2" xfId="0" applyNumberFormat="1" applyFont="1" applyFill="1" applyBorder="1" applyAlignment="1">
      <alignment horizontal="right" vertical="center" wrapText="1"/>
    </xf>
    <xf numFmtId="3" fontId="77" fillId="3" borderId="0" xfId="0" applyNumberFormat="1" applyFont="1" applyFill="1" applyAlignment="1">
      <alignment horizontal="left" vertical="center" wrapText="1"/>
    </xf>
    <xf numFmtId="0" fontId="62" fillId="3" borderId="0" xfId="10" applyFont="1" applyFill="1"/>
    <xf numFmtId="0" fontId="55" fillId="3" borderId="0" xfId="10" applyFont="1" applyFill="1"/>
    <xf numFmtId="0" fontId="22" fillId="3" borderId="0" xfId="10" applyFill="1"/>
    <xf numFmtId="0" fontId="59" fillId="3" borderId="0" xfId="10" applyFont="1" applyFill="1"/>
    <xf numFmtId="0" fontId="60" fillId="3" borderId="0" xfId="10" applyFont="1" applyFill="1"/>
    <xf numFmtId="0" fontId="61" fillId="3" borderId="0" xfId="10" applyFont="1" applyFill="1"/>
    <xf numFmtId="0" fontId="58" fillId="3" borderId="0" xfId="10" applyFont="1" applyFill="1"/>
    <xf numFmtId="0" fontId="54" fillId="3" borderId="0" xfId="10" applyFont="1" applyFill="1"/>
    <xf numFmtId="3" fontId="78" fillId="3" borderId="2" xfId="0" applyNumberFormat="1" applyFont="1" applyFill="1" applyBorder="1" applyAlignment="1">
      <alignment horizontal="right" vertical="center" wrapText="1"/>
    </xf>
    <xf numFmtId="3" fontId="55" fillId="3" borderId="0" xfId="10" applyNumberFormat="1" applyFont="1" applyFill="1"/>
    <xf numFmtId="3" fontId="22" fillId="3" borderId="0" xfId="10" applyNumberFormat="1" applyFill="1"/>
    <xf numFmtId="4" fontId="22" fillId="3" borderId="0" xfId="10" applyNumberFormat="1" applyFill="1"/>
    <xf numFmtId="0" fontId="55" fillId="4" borderId="0" xfId="10" applyFont="1" applyFill="1"/>
    <xf numFmtId="0" fontId="22" fillId="4" borderId="0" xfId="10" applyFill="1"/>
    <xf numFmtId="0" fontId="0" fillId="4" borderId="0" xfId="0" applyFill="1"/>
    <xf numFmtId="3" fontId="79" fillId="4" borderId="2" xfId="0" applyNumberFormat="1" applyFont="1" applyFill="1" applyBorder="1" applyAlignment="1">
      <alignment horizontal="right" vertical="center" wrapText="1" indent="1"/>
    </xf>
    <xf numFmtId="3" fontId="79" fillId="4" borderId="2" xfId="0" applyNumberFormat="1" applyFont="1" applyFill="1" applyBorder="1" applyAlignment="1">
      <alignment horizontal="left" vertical="center" wrapText="1"/>
    </xf>
    <xf numFmtId="3" fontId="79" fillId="2" borderId="2" xfId="0" applyNumberFormat="1" applyFont="1" applyFill="1" applyBorder="1" applyAlignment="1">
      <alignment horizontal="right" vertical="center" wrapText="1" indent="1"/>
    </xf>
    <xf numFmtId="3" fontId="78" fillId="3" borderId="2" xfId="0" applyNumberFormat="1" applyFont="1" applyFill="1" applyBorder="1" applyAlignment="1">
      <alignment horizontal="right" vertical="center" wrapText="1" indent="1"/>
    </xf>
    <xf numFmtId="3" fontId="79" fillId="3" borderId="2" xfId="0" applyNumberFormat="1" applyFont="1" applyFill="1" applyBorder="1" applyAlignment="1">
      <alignment horizontal="right" vertical="center" wrapText="1" indent="1"/>
    </xf>
    <xf numFmtId="3" fontId="77" fillId="7" borderId="2" xfId="0" applyNumberFormat="1" applyFont="1" applyFill="1" applyBorder="1" applyAlignment="1">
      <alignment horizontal="left" vertical="center" wrapText="1"/>
    </xf>
    <xf numFmtId="3" fontId="77" fillId="7" borderId="2" xfId="0" applyNumberFormat="1" applyFont="1" applyFill="1" applyBorder="1" applyAlignment="1">
      <alignment horizontal="left" vertical="center"/>
    </xf>
    <xf numFmtId="3" fontId="50" fillId="4" borderId="2" xfId="0" applyNumberFormat="1" applyFont="1" applyFill="1" applyBorder="1" applyAlignment="1">
      <alignment horizontal="right" vertical="center" wrapText="1"/>
    </xf>
    <xf numFmtId="4" fontId="55" fillId="3" borderId="0" xfId="10" applyNumberFormat="1" applyFont="1" applyFill="1"/>
    <xf numFmtId="0" fontId="77" fillId="3" borderId="0" xfId="0" applyFont="1" applyFill="1" applyAlignment="1">
      <alignment horizontal="center" vertical="center" wrapText="1"/>
    </xf>
    <xf numFmtId="3" fontId="77" fillId="3" borderId="0" xfId="0" applyNumberFormat="1" applyFont="1" applyFill="1" applyAlignment="1">
      <alignment horizontal="center" vertical="center" wrapText="1"/>
    </xf>
    <xf numFmtId="179" fontId="77" fillId="4" borderId="2" xfId="0" applyNumberFormat="1" applyFont="1" applyFill="1" applyBorder="1" applyAlignment="1">
      <alignment horizontal="left" vertical="center" wrapText="1"/>
    </xf>
    <xf numFmtId="179" fontId="77" fillId="4" borderId="2" xfId="0" applyNumberFormat="1" applyFont="1" applyFill="1" applyBorder="1" applyAlignment="1">
      <alignment horizontal="right" vertical="center" wrapText="1" indent="1"/>
    </xf>
    <xf numFmtId="0" fontId="78" fillId="3" borderId="2" xfId="0" applyFont="1" applyFill="1" applyBorder="1" applyAlignment="1">
      <alignment vertical="center" wrapText="1"/>
    </xf>
    <xf numFmtId="3" fontId="77" fillId="3" borderId="0" xfId="0" applyNumberFormat="1" applyFont="1" applyFill="1" applyAlignment="1">
      <alignment vertical="center" wrapText="1"/>
    </xf>
    <xf numFmtId="0" fontId="77" fillId="7" borderId="2" xfId="0" applyFont="1" applyFill="1" applyBorder="1" applyAlignment="1">
      <alignment vertical="center"/>
    </xf>
    <xf numFmtId="0" fontId="78" fillId="3" borderId="2" xfId="0" applyFont="1" applyFill="1" applyBorder="1" applyAlignment="1">
      <alignment horizontal="left" vertical="center" wrapText="1" indent="2"/>
    </xf>
    <xf numFmtId="0" fontId="77" fillId="7" borderId="2" xfId="0" applyFont="1" applyFill="1" applyBorder="1" applyAlignment="1">
      <alignment horizontal="left" vertical="center" indent="2"/>
    </xf>
    <xf numFmtId="0" fontId="79" fillId="4" borderId="2" xfId="0" applyFont="1" applyFill="1" applyBorder="1" applyAlignment="1">
      <alignment horizontal="left" vertical="center" wrapText="1" indent="2"/>
    </xf>
    <xf numFmtId="3" fontId="79" fillId="4" borderId="2" xfId="0" applyNumberFormat="1" applyFont="1" applyFill="1" applyBorder="1" applyAlignment="1">
      <alignment horizontal="right" vertical="center" wrapText="1" indent="2"/>
    </xf>
    <xf numFmtId="0" fontId="60" fillId="3" borderId="0" xfId="10" applyFont="1" applyFill="1" applyAlignment="1">
      <alignment horizontal="left"/>
    </xf>
    <xf numFmtId="0" fontId="55" fillId="3" borderId="0" xfId="10" applyFont="1" applyFill="1" applyAlignment="1">
      <alignment horizontal="left"/>
    </xf>
    <xf numFmtId="0" fontId="59" fillId="3" borderId="0" xfId="10" applyFont="1" applyFill="1" applyAlignment="1">
      <alignment horizontal="left"/>
    </xf>
    <xf numFmtId="0" fontId="61" fillId="3" borderId="0" xfId="10" applyFont="1" applyFill="1" applyAlignment="1">
      <alignment horizontal="left"/>
    </xf>
    <xf numFmtId="0" fontId="58" fillId="3" borderId="0" xfId="10" applyFont="1" applyFill="1" applyAlignment="1">
      <alignment horizontal="left"/>
    </xf>
    <xf numFmtId="0" fontId="22" fillId="3" borderId="0" xfId="10" applyFill="1" applyAlignment="1">
      <alignment horizontal="left"/>
    </xf>
    <xf numFmtId="3" fontId="50" fillId="2" borderId="2" xfId="0" applyNumberFormat="1" applyFont="1" applyFill="1" applyBorder="1" applyAlignment="1">
      <alignment horizontal="right" vertical="center" wrapText="1" indent="1"/>
    </xf>
    <xf numFmtId="0" fontId="61" fillId="4" borderId="0" xfId="10" applyFont="1" applyFill="1"/>
    <xf numFmtId="3" fontId="50" fillId="9" borderId="2" xfId="0" applyNumberFormat="1" applyFont="1" applyFill="1" applyBorder="1" applyAlignment="1">
      <alignment horizontal="right" vertical="center" wrapText="1" indent="1"/>
    </xf>
    <xf numFmtId="3" fontId="50" fillId="8" borderId="2" xfId="0" applyNumberFormat="1" applyFont="1" applyFill="1" applyBorder="1" applyAlignment="1">
      <alignment horizontal="right" vertical="center" wrapText="1" indent="1"/>
    </xf>
    <xf numFmtId="0" fontId="57" fillId="3" borderId="0" xfId="10" applyFont="1" applyFill="1"/>
    <xf numFmtId="0" fontId="56" fillId="3" borderId="0" xfId="10" applyFont="1" applyFill="1"/>
    <xf numFmtId="0" fontId="54" fillId="3" borderId="0" xfId="15" applyFont="1" applyFill="1"/>
    <xf numFmtId="0" fontId="55" fillId="3" borderId="0" xfId="15" applyFont="1" applyFill="1"/>
    <xf numFmtId="3" fontId="18" fillId="3" borderId="0" xfId="15" applyNumberFormat="1" applyFill="1"/>
    <xf numFmtId="0" fontId="51" fillId="3" borderId="0" xfId="0" applyFont="1" applyFill="1"/>
    <xf numFmtId="0" fontId="78" fillId="9" borderId="2" xfId="0" applyFont="1" applyFill="1" applyBorder="1" applyAlignment="1">
      <alignment horizontal="right" vertical="center" wrapText="1"/>
    </xf>
    <xf numFmtId="0" fontId="79" fillId="13" borderId="2" xfId="0" applyFont="1" applyFill="1" applyBorder="1" applyAlignment="1">
      <alignment horizontal="left" vertical="center" wrapText="1"/>
    </xf>
    <xf numFmtId="0" fontId="50" fillId="13" borderId="2" xfId="0" applyFont="1" applyFill="1" applyBorder="1" applyAlignment="1">
      <alignment horizontal="right" vertical="center" wrapText="1"/>
    </xf>
    <xf numFmtId="3" fontId="50" fillId="13" borderId="2" xfId="0" applyNumberFormat="1" applyFont="1" applyFill="1" applyBorder="1" applyAlignment="1">
      <alignment horizontal="right" vertical="center" wrapText="1"/>
    </xf>
    <xf numFmtId="3" fontId="79" fillId="13" borderId="2" xfId="0" applyNumberFormat="1" applyFont="1" applyFill="1" applyBorder="1" applyAlignment="1">
      <alignment horizontal="right" vertical="center" wrapText="1" indent="1"/>
    </xf>
    <xf numFmtId="3" fontId="79" fillId="13" borderId="2" xfId="0" applyNumberFormat="1" applyFont="1" applyFill="1" applyBorder="1" applyAlignment="1">
      <alignment horizontal="center" vertical="center" wrapText="1"/>
    </xf>
    <xf numFmtId="0" fontId="26" fillId="3" borderId="0" xfId="10" applyFont="1" applyFill="1"/>
    <xf numFmtId="0" fontId="79" fillId="3" borderId="2" xfId="0" applyFont="1" applyFill="1" applyBorder="1" applyAlignment="1">
      <alignment horizontal="left" vertical="center" wrapText="1"/>
    </xf>
    <xf numFmtId="0" fontId="50" fillId="3" borderId="2" xfId="0" applyFont="1" applyFill="1" applyBorder="1" applyAlignment="1">
      <alignment horizontal="right" vertical="center" wrapText="1"/>
    </xf>
    <xf numFmtId="0" fontId="45" fillId="3" borderId="0" xfId="10" applyFont="1" applyFill="1"/>
    <xf numFmtId="3" fontId="79" fillId="2" borderId="2" xfId="0" applyNumberFormat="1" applyFont="1" applyFill="1" applyBorder="1" applyAlignment="1">
      <alignment horizontal="left" vertical="center" wrapText="1" indent="2"/>
    </xf>
    <xf numFmtId="3" fontId="78" fillId="3" borderId="2" xfId="0" applyNumberFormat="1" applyFont="1" applyFill="1" applyBorder="1" applyAlignment="1">
      <alignment horizontal="left" vertical="center" wrapText="1" indent="2"/>
    </xf>
    <xf numFmtId="4" fontId="77" fillId="7" borderId="2" xfId="0" applyNumberFormat="1" applyFont="1" applyFill="1" applyBorder="1" applyAlignment="1">
      <alignment horizontal="center" vertical="center" wrapText="1"/>
    </xf>
    <xf numFmtId="164" fontId="79" fillId="3" borderId="2" xfId="9" applyFont="1" applyFill="1" applyBorder="1" applyAlignment="1">
      <alignment horizontal="right" vertical="center" wrapText="1" indent="1"/>
    </xf>
    <xf numFmtId="4" fontId="79" fillId="3" borderId="2" xfId="0" applyNumberFormat="1" applyFont="1" applyFill="1" applyBorder="1" applyAlignment="1">
      <alignment horizontal="right" vertical="center" wrapText="1" indent="1"/>
    </xf>
    <xf numFmtId="164" fontId="79" fillId="2" borderId="2" xfId="9" applyFont="1" applyFill="1" applyBorder="1" applyAlignment="1">
      <alignment horizontal="right" vertical="center" wrapText="1" indent="1"/>
    </xf>
    <xf numFmtId="4" fontId="79" fillId="2" borderId="2" xfId="0" applyNumberFormat="1" applyFont="1" applyFill="1" applyBorder="1" applyAlignment="1">
      <alignment horizontal="right" vertical="center" wrapText="1" indent="1"/>
    </xf>
    <xf numFmtId="3" fontId="50" fillId="2" borderId="2" xfId="0" applyNumberFormat="1" applyFont="1" applyFill="1" applyBorder="1" applyAlignment="1">
      <alignment horizontal="left" vertical="center" wrapText="1"/>
    </xf>
    <xf numFmtId="3" fontId="50" fillId="3" borderId="2" xfId="0" applyNumberFormat="1" applyFont="1" applyFill="1" applyBorder="1" applyAlignment="1">
      <alignment horizontal="left" vertical="center" wrapText="1"/>
    </xf>
    <xf numFmtId="179" fontId="79" fillId="2" borderId="2" xfId="0" applyNumberFormat="1" applyFont="1" applyFill="1" applyBorder="1" applyAlignment="1">
      <alignment horizontal="right" vertical="center" wrapText="1" indent="1"/>
    </xf>
    <xf numFmtId="0" fontId="62" fillId="3" borderId="0" xfId="14" applyFont="1" applyFill="1"/>
    <xf numFmtId="0" fontId="55" fillId="3" borderId="0" xfId="14" applyFont="1" applyFill="1"/>
    <xf numFmtId="0" fontId="19" fillId="3" borderId="0" xfId="14" applyFill="1"/>
    <xf numFmtId="0" fontId="59" fillId="3" borderId="0" xfId="14" applyFont="1" applyFill="1"/>
    <xf numFmtId="0" fontId="60" fillId="3" borderId="0" xfId="14" applyFont="1" applyFill="1"/>
    <xf numFmtId="0" fontId="58" fillId="3" borderId="0" xfId="14" applyFont="1" applyFill="1"/>
    <xf numFmtId="4" fontId="19" fillId="3" borderId="0" xfId="14" applyNumberFormat="1" applyFill="1"/>
    <xf numFmtId="0" fontId="19" fillId="3" borderId="0" xfId="14" applyFill="1" applyAlignment="1">
      <alignment wrapText="1"/>
    </xf>
    <xf numFmtId="4" fontId="19" fillId="3" borderId="0" xfId="14" applyNumberFormat="1" applyFill="1" applyAlignment="1">
      <alignment wrapText="1"/>
    </xf>
    <xf numFmtId="3" fontId="77" fillId="7" borderId="21" xfId="0" applyNumberFormat="1" applyFont="1" applyFill="1" applyBorder="1" applyAlignment="1">
      <alignment horizontal="left" vertical="center"/>
    </xf>
    <xf numFmtId="3" fontId="77" fillId="7" borderId="21" xfId="0" applyNumberFormat="1" applyFont="1" applyFill="1" applyBorder="1" applyAlignment="1">
      <alignment horizontal="left" vertical="center" wrapText="1"/>
    </xf>
    <xf numFmtId="3" fontId="77" fillId="7" borderId="21" xfId="0" applyNumberFormat="1" applyFont="1" applyFill="1" applyBorder="1" applyAlignment="1">
      <alignment horizontal="center" vertical="center" wrapText="1"/>
    </xf>
    <xf numFmtId="3" fontId="79" fillId="7" borderId="21" xfId="0" applyNumberFormat="1" applyFont="1" applyFill="1" applyBorder="1" applyAlignment="1">
      <alignment horizontal="center" vertical="center" wrapText="1"/>
    </xf>
    <xf numFmtId="0" fontId="63" fillId="3" borderId="0" xfId="4" applyFont="1" applyFill="1" applyAlignment="1">
      <alignment horizontal="left"/>
    </xf>
    <xf numFmtId="0" fontId="26" fillId="3" borderId="7" xfId="4" applyFill="1" applyBorder="1"/>
    <xf numFmtId="3" fontId="25" fillId="3" borderId="9" xfId="4" applyNumberFormat="1" applyFont="1" applyFill="1" applyBorder="1"/>
    <xf numFmtId="0" fontId="26" fillId="3" borderId="11" xfId="4" applyFill="1" applyBorder="1"/>
    <xf numFmtId="3" fontId="25" fillId="3" borderId="14" xfId="4" applyNumberFormat="1" applyFont="1" applyFill="1" applyBorder="1"/>
    <xf numFmtId="0" fontId="26" fillId="3" borderId="12" xfId="4" applyFill="1" applyBorder="1"/>
    <xf numFmtId="3" fontId="25" fillId="3" borderId="15" xfId="4" applyNumberFormat="1" applyFont="1" applyFill="1" applyBorder="1"/>
    <xf numFmtId="0" fontId="25" fillId="3" borderId="0" xfId="4" applyFont="1" applyFill="1" applyAlignment="1">
      <alignment horizontal="left"/>
    </xf>
    <xf numFmtId="3" fontId="25" fillId="3" borderId="0" xfId="4" applyNumberFormat="1" applyFont="1" applyFill="1"/>
    <xf numFmtId="0" fontId="25" fillId="3" borderId="1" xfId="4" applyFont="1" applyFill="1" applyBorder="1" applyAlignment="1">
      <alignment horizontal="left"/>
    </xf>
    <xf numFmtId="0" fontId="25" fillId="3" borderId="7" xfId="4" applyFont="1" applyFill="1" applyBorder="1" applyAlignment="1">
      <alignment horizontal="left"/>
    </xf>
    <xf numFmtId="0" fontId="25" fillId="3" borderId="11" xfId="4" applyFont="1" applyFill="1" applyBorder="1" applyAlignment="1">
      <alignment horizontal="left"/>
    </xf>
    <xf numFmtId="0" fontId="25" fillId="3" borderId="12" xfId="4" applyFont="1" applyFill="1" applyBorder="1" applyAlignment="1">
      <alignment horizontal="left"/>
    </xf>
    <xf numFmtId="0" fontId="67" fillId="3" borderId="0" xfId="4" applyFont="1" applyFill="1"/>
    <xf numFmtId="173" fontId="26" fillId="3" borderId="2" xfId="4" applyNumberFormat="1" applyFill="1" applyBorder="1" applyAlignment="1">
      <alignment horizontal="center"/>
    </xf>
    <xf numFmtId="173" fontId="26" fillId="3" borderId="2" xfId="4" applyNumberFormat="1" applyFill="1" applyBorder="1" applyAlignment="1">
      <alignment horizontal="left"/>
    </xf>
    <xf numFmtId="173" fontId="26" fillId="3" borderId="0" xfId="4" applyNumberFormat="1" applyFill="1"/>
    <xf numFmtId="0" fontId="25" fillId="7" borderId="2" xfId="4" applyFont="1" applyFill="1" applyBorder="1" applyAlignment="1">
      <alignment horizontal="center" vertical="center"/>
    </xf>
    <xf numFmtId="173" fontId="25" fillId="2" borderId="2" xfId="4" applyNumberFormat="1" applyFont="1" applyFill="1" applyBorder="1" applyAlignment="1">
      <alignment horizontal="left"/>
    </xf>
    <xf numFmtId="180" fontId="25" fillId="2" borderId="2" xfId="4" applyNumberFormat="1" applyFont="1" applyFill="1" applyBorder="1" applyAlignment="1">
      <alignment horizontal="center"/>
    </xf>
    <xf numFmtId="0" fontId="25" fillId="7" borderId="3" xfId="4" applyFont="1" applyFill="1" applyBorder="1"/>
    <xf numFmtId="0" fontId="26" fillId="3" borderId="8" xfId="6" applyFont="1" applyFill="1" applyBorder="1" applyProtection="1">
      <protection locked="0"/>
    </xf>
    <xf numFmtId="0" fontId="26" fillId="3" borderId="8" xfId="24" applyNumberFormat="1" applyFill="1" applyBorder="1" applyAlignment="1" applyProtection="1">
      <alignment horizontal="right"/>
      <protection locked="0"/>
    </xf>
    <xf numFmtId="0" fontId="26" fillId="3" borderId="6" xfId="6" applyFont="1" applyFill="1" applyBorder="1"/>
    <xf numFmtId="0" fontId="26" fillId="3" borderId="6" xfId="6" applyFont="1" applyFill="1" applyBorder="1" applyAlignment="1">
      <alignment horizontal="left"/>
    </xf>
    <xf numFmtId="0" fontId="26" fillId="3" borderId="6" xfId="24" applyNumberFormat="1" applyFill="1" applyBorder="1" applyAlignment="1">
      <alignment horizontal="right"/>
    </xf>
    <xf numFmtId="171" fontId="26" fillId="3" borderId="1" xfId="6" applyNumberFormat="1" applyFont="1" applyFill="1" applyBorder="1" applyAlignment="1">
      <alignment horizontal="left"/>
    </xf>
    <xf numFmtId="0" fontId="68" fillId="3" borderId="0" xfId="2" applyFont="1" applyFill="1"/>
    <xf numFmtId="0" fontId="64" fillId="3" borderId="0" xfId="2" applyFont="1" applyFill="1"/>
    <xf numFmtId="0" fontId="65" fillId="3" borderId="0" xfId="2" applyFont="1" applyFill="1"/>
    <xf numFmtId="0" fontId="63" fillId="3" borderId="0" xfId="2" applyFont="1" applyFill="1"/>
    <xf numFmtId="0" fontId="26" fillId="3" borderId="0" xfId="2" applyFont="1" applyFill="1" applyAlignment="1">
      <alignment horizontal="left"/>
    </xf>
    <xf numFmtId="0" fontId="26" fillId="3" borderId="0" xfId="2" applyFont="1" applyFill="1"/>
    <xf numFmtId="0" fontId="67" fillId="3" borderId="0" xfId="2" applyFont="1" applyFill="1"/>
    <xf numFmtId="0" fontId="25" fillId="3" borderId="0" xfId="2" applyFont="1" applyFill="1"/>
    <xf numFmtId="0" fontId="73" fillId="3" borderId="0" xfId="2" applyFont="1" applyFill="1"/>
    <xf numFmtId="0" fontId="26" fillId="3" borderId="2" xfId="2" applyFont="1" applyFill="1" applyBorder="1" applyAlignment="1" applyProtection="1">
      <alignment horizontal="right"/>
      <protection locked="0"/>
    </xf>
    <xf numFmtId="165" fontId="26" fillId="3" borderId="0" xfId="2" applyNumberFormat="1" applyFont="1" applyFill="1"/>
    <xf numFmtId="0" fontId="26" fillId="3" borderId="3" xfId="2" applyFont="1" applyFill="1" applyBorder="1" applyAlignment="1" applyProtection="1">
      <alignment horizontal="right"/>
      <protection locked="0"/>
    </xf>
    <xf numFmtId="0" fontId="26" fillId="3" borderId="11" xfId="2" applyFont="1" applyFill="1" applyBorder="1"/>
    <xf numFmtId="0" fontId="26" fillId="3" borderId="0" xfId="2" applyFont="1" applyFill="1" applyProtection="1">
      <protection locked="0"/>
    </xf>
    <xf numFmtId="0" fontId="66" fillId="3" borderId="0" xfId="2" applyFont="1" applyFill="1" applyAlignment="1">
      <alignment horizontal="left"/>
    </xf>
    <xf numFmtId="166" fontId="26" fillId="3" borderId="0" xfId="2" applyNumberFormat="1" applyFont="1" applyFill="1" applyAlignment="1">
      <alignment horizontal="left"/>
    </xf>
    <xf numFmtId="166" fontId="26" fillId="3" borderId="2" xfId="2" applyNumberFormat="1" applyFont="1" applyFill="1" applyBorder="1" applyAlignment="1" applyProtection="1">
      <alignment horizontal="right"/>
      <protection locked="0"/>
    </xf>
    <xf numFmtId="0" fontId="26" fillId="3" borderId="0" xfId="2" applyFont="1" applyFill="1" applyAlignment="1">
      <alignment horizontal="centerContinuous"/>
    </xf>
    <xf numFmtId="0" fontId="26" fillId="3" borderId="0" xfId="2" applyFont="1" applyFill="1" applyAlignment="1" applyProtection="1">
      <alignment horizontal="right"/>
      <protection locked="0"/>
    </xf>
    <xf numFmtId="0" fontId="28" fillId="3" borderId="0" xfId="2" applyFont="1" applyFill="1"/>
    <xf numFmtId="0" fontId="66" fillId="3" borderId="0" xfId="0" applyFont="1" applyFill="1" applyAlignment="1">
      <alignment horizontal="left"/>
    </xf>
    <xf numFmtId="0" fontId="0" fillId="3" borderId="0" xfId="0" applyFill="1" applyAlignment="1">
      <alignment horizontal="center"/>
    </xf>
    <xf numFmtId="0" fontId="0" fillId="3" borderId="0" xfId="0" applyFill="1" applyAlignment="1">
      <alignment horizontal="left"/>
    </xf>
    <xf numFmtId="0" fontId="0" fillId="3" borderId="3" xfId="0" applyFill="1" applyBorder="1"/>
    <xf numFmtId="0" fontId="26" fillId="3" borderId="5" xfId="0" applyFont="1" applyFill="1" applyBorder="1"/>
    <xf numFmtId="0" fontId="25" fillId="2" borderId="12" xfId="0" applyFont="1" applyFill="1" applyBorder="1" applyAlignment="1">
      <alignment horizontal="right"/>
    </xf>
    <xf numFmtId="0" fontId="25" fillId="2" borderId="15" xfId="0" applyFont="1" applyFill="1" applyBorder="1" applyAlignment="1">
      <alignment horizontal="right"/>
    </xf>
    <xf numFmtId="0" fontId="25" fillId="2" borderId="2" xfId="0" applyFont="1" applyFill="1" applyBorder="1" applyAlignment="1">
      <alignment horizontal="center"/>
    </xf>
    <xf numFmtId="0" fontId="29" fillId="3" borderId="0" xfId="2" applyFont="1" applyFill="1"/>
    <xf numFmtId="0" fontId="66" fillId="3" borderId="0" xfId="2" applyFont="1" applyFill="1"/>
    <xf numFmtId="0" fontId="25" fillId="3" borderId="0" xfId="2" applyFont="1" applyFill="1" applyAlignment="1">
      <alignment horizontal="center"/>
    </xf>
    <xf numFmtId="0" fontId="26" fillId="3" borderId="2" xfId="2" applyFont="1" applyFill="1" applyBorder="1" applyAlignment="1">
      <alignment horizontal="left"/>
    </xf>
    <xf numFmtId="0" fontId="26" fillId="3" borderId="2" xfId="2" applyFont="1" applyFill="1" applyBorder="1" applyAlignment="1">
      <alignment horizontal="centerContinuous"/>
    </xf>
    <xf numFmtId="164" fontId="25" fillId="3" borderId="0" xfId="2" applyNumberFormat="1" applyFont="1" applyFill="1"/>
    <xf numFmtId="0" fontId="25" fillId="3" borderId="0" xfId="2" quotePrefix="1" applyFont="1" applyFill="1" applyAlignment="1">
      <alignment horizontal="left"/>
    </xf>
    <xf numFmtId="0" fontId="25" fillId="3" borderId="2" xfId="2" applyFont="1" applyFill="1" applyBorder="1" applyAlignment="1">
      <alignment horizontal="left"/>
    </xf>
    <xf numFmtId="164" fontId="26" fillId="3" borderId="0" xfId="2" applyNumberFormat="1" applyFont="1" applyFill="1"/>
    <xf numFmtId="0" fontId="25" fillId="2" borderId="6" xfId="2" applyFont="1" applyFill="1" applyBorder="1" applyAlignment="1">
      <alignment horizontal="left" vertical="top" wrapText="1"/>
    </xf>
    <xf numFmtId="0" fontId="25" fillId="2" borderId="15" xfId="2" applyFont="1" applyFill="1" applyBorder="1" applyAlignment="1">
      <alignment horizontal="left" vertical="top" wrapText="1"/>
    </xf>
    <xf numFmtId="0" fontId="25" fillId="4" borderId="2" xfId="2" applyFont="1" applyFill="1" applyBorder="1" applyAlignment="1">
      <alignment horizontal="left"/>
    </xf>
    <xf numFmtId="0" fontId="63" fillId="3" borderId="0" xfId="2" applyFont="1" applyFill="1" applyAlignment="1">
      <alignment horizontal="left"/>
    </xf>
    <xf numFmtId="0" fontId="29" fillId="3" borderId="0" xfId="2" applyFont="1" applyFill="1" applyAlignment="1">
      <alignment horizontal="left"/>
    </xf>
    <xf numFmtId="0" fontId="67" fillId="3" borderId="0" xfId="2" applyFont="1" applyFill="1" applyAlignment="1">
      <alignment horizontal="left"/>
    </xf>
    <xf numFmtId="0" fontId="30" fillId="3" borderId="0" xfId="2" applyFill="1"/>
    <xf numFmtId="0" fontId="25" fillId="3" borderId="2" xfId="2" applyFont="1" applyFill="1" applyBorder="1"/>
    <xf numFmtId="172" fontId="26" fillId="3" borderId="2" xfId="24" applyNumberFormat="1" applyFont="1" applyFill="1" applyBorder="1" applyAlignment="1" applyProtection="1">
      <alignment horizontal="right"/>
      <protection locked="0"/>
    </xf>
    <xf numFmtId="164" fontId="26" fillId="3" borderId="2" xfId="24" applyFont="1" applyFill="1" applyBorder="1" applyAlignment="1" applyProtection="1">
      <alignment horizontal="right"/>
      <protection locked="0"/>
    </xf>
    <xf numFmtId="0" fontId="26" fillId="3" borderId="2" xfId="2" applyFont="1" applyFill="1" applyBorder="1" applyAlignment="1">
      <alignment horizontal="left" wrapText="1"/>
    </xf>
    <xf numFmtId="172" fontId="25" fillId="3" borderId="2" xfId="24" applyNumberFormat="1" applyFont="1" applyFill="1" applyBorder="1" applyAlignment="1" applyProtection="1">
      <alignment horizontal="right"/>
    </xf>
    <xf numFmtId="0" fontId="25" fillId="3" borderId="2" xfId="2" applyFont="1" applyFill="1" applyBorder="1" applyAlignment="1">
      <alignment horizontal="centerContinuous"/>
    </xf>
    <xf numFmtId="167" fontId="25" fillId="3" borderId="2" xfId="2" applyNumberFormat="1" applyFont="1" applyFill="1" applyBorder="1" applyAlignment="1">
      <alignment horizontal="center"/>
    </xf>
    <xf numFmtId="168" fontId="25" fillId="3" borderId="2" xfId="2" applyNumberFormat="1" applyFont="1" applyFill="1" applyBorder="1"/>
    <xf numFmtId="168" fontId="26" fillId="3" borderId="2" xfId="2" applyNumberFormat="1" applyFont="1" applyFill="1" applyBorder="1"/>
    <xf numFmtId="167" fontId="25" fillId="3" borderId="2" xfId="2" applyNumberFormat="1" applyFont="1" applyFill="1" applyBorder="1"/>
    <xf numFmtId="167" fontId="26" fillId="3" borderId="2" xfId="2" applyNumberFormat="1" applyFont="1" applyFill="1" applyBorder="1" applyAlignment="1" applyProtection="1">
      <alignment horizontal="right"/>
      <protection locked="0"/>
    </xf>
    <xf numFmtId="0" fontId="26" fillId="3" borderId="2" xfId="2" applyFont="1" applyFill="1" applyBorder="1" applyAlignment="1">
      <alignment horizontal="left" vertical="center"/>
    </xf>
    <xf numFmtId="0" fontId="25" fillId="3" borderId="0" xfId="2" applyFont="1" applyFill="1" applyAlignment="1">
      <alignment horizontal="left"/>
    </xf>
    <xf numFmtId="172" fontId="25" fillId="4" borderId="2" xfId="24" applyNumberFormat="1" applyFont="1" applyFill="1" applyBorder="1" applyAlignment="1" applyProtection="1">
      <alignment horizontal="right"/>
    </xf>
    <xf numFmtId="164" fontId="25" fillId="4" borderId="2" xfId="24" applyFont="1" applyFill="1" applyBorder="1" applyAlignment="1" applyProtection="1">
      <alignment horizontal="right"/>
    </xf>
    <xf numFmtId="1" fontId="26" fillId="4" borderId="2" xfId="2" applyNumberFormat="1" applyFont="1" applyFill="1" applyBorder="1" applyAlignment="1">
      <alignment horizontal="right"/>
    </xf>
    <xf numFmtId="0" fontId="25" fillId="4" borderId="2" xfId="2" applyFont="1" applyFill="1" applyBorder="1" applyAlignment="1">
      <alignment horizontal="centerContinuous"/>
    </xf>
    <xf numFmtId="0" fontId="75" fillId="3" borderId="0" xfId="2" applyFont="1" applyFill="1"/>
    <xf numFmtId="172" fontId="26" fillId="3" borderId="2" xfId="24" applyNumberFormat="1" applyFont="1" applyFill="1" applyBorder="1" applyAlignment="1"/>
    <xf numFmtId="4" fontId="26" fillId="3" borderId="0" xfId="2" applyNumberFormat="1" applyFont="1" applyFill="1"/>
    <xf numFmtId="0" fontId="32" fillId="3" borderId="0" xfId="2" applyFont="1" applyFill="1"/>
    <xf numFmtId="172" fontId="26" fillId="3" borderId="0" xfId="2" applyNumberFormat="1" applyFont="1" applyFill="1"/>
    <xf numFmtId="172" fontId="25" fillId="4" borderId="2" xfId="24" applyNumberFormat="1" applyFont="1" applyFill="1" applyBorder="1" applyAlignment="1"/>
    <xf numFmtId="0" fontId="26" fillId="3" borderId="39" xfId="2" applyFont="1" applyFill="1" applyBorder="1" applyAlignment="1">
      <alignment vertical="center" wrapText="1"/>
    </xf>
    <xf numFmtId="0" fontId="26" fillId="3" borderId="8" xfId="2" applyFont="1" applyFill="1" applyBorder="1" applyAlignment="1">
      <alignment vertical="center" wrapText="1"/>
    </xf>
    <xf numFmtId="3" fontId="26" fillId="3" borderId="8" xfId="2" applyNumberFormat="1" applyFont="1" applyFill="1" applyBorder="1" applyAlignment="1">
      <alignment vertical="center" wrapText="1"/>
    </xf>
    <xf numFmtId="3" fontId="26" fillId="3" borderId="40" xfId="2" applyNumberFormat="1" applyFont="1" applyFill="1" applyBorder="1" applyAlignment="1">
      <alignment vertical="center" wrapText="1"/>
    </xf>
    <xf numFmtId="172" fontId="30" fillId="3" borderId="0" xfId="24" applyNumberFormat="1" applyFont="1" applyFill="1" applyAlignment="1">
      <alignment vertical="center" wrapText="1"/>
    </xf>
    <xf numFmtId="0" fontId="26" fillId="3" borderId="41" xfId="2" applyFont="1" applyFill="1" applyBorder="1" applyAlignment="1">
      <alignment vertical="center" wrapText="1"/>
    </xf>
    <xf numFmtId="0" fontId="25" fillId="3" borderId="42" xfId="2" applyFont="1" applyFill="1" applyBorder="1" applyAlignment="1">
      <alignment horizontal="left" vertical="center" wrapText="1"/>
    </xf>
    <xf numFmtId="3" fontId="26" fillId="3" borderId="42" xfId="2" applyNumberFormat="1" applyFont="1" applyFill="1" applyBorder="1" applyAlignment="1">
      <alignment horizontal="right" vertical="center" wrapText="1"/>
    </xf>
    <xf numFmtId="0" fontId="26" fillId="3" borderId="43" xfId="2" applyFont="1" applyFill="1" applyBorder="1" applyAlignment="1">
      <alignment vertical="center" wrapText="1"/>
    </xf>
    <xf numFmtId="0" fontId="25" fillId="3" borderId="2" xfId="2" applyFont="1" applyFill="1" applyBorder="1" applyAlignment="1">
      <alignment horizontal="left" vertical="center" wrapText="1"/>
    </xf>
    <xf numFmtId="3" fontId="26" fillId="3" borderId="2" xfId="2" applyNumberFormat="1" applyFont="1" applyFill="1" applyBorder="1" applyAlignment="1">
      <alignment horizontal="right" vertical="center" wrapText="1"/>
    </xf>
    <xf numFmtId="0" fontId="29" fillId="3" borderId="2" xfId="2" applyFont="1" applyFill="1" applyBorder="1" applyAlignment="1">
      <alignment vertical="center" wrapText="1"/>
    </xf>
    <xf numFmtId="0" fontId="26" fillId="3" borderId="45" xfId="2" applyFont="1" applyFill="1" applyBorder="1" applyAlignment="1">
      <alignment vertical="center" wrapText="1"/>
    </xf>
    <xf numFmtId="0" fontId="29" fillId="3" borderId="4" xfId="2" applyFont="1" applyFill="1" applyBorder="1" applyAlignment="1">
      <alignment vertical="center" wrapText="1"/>
    </xf>
    <xf numFmtId="3" fontId="26" fillId="3" borderId="4" xfId="2" applyNumberFormat="1" applyFont="1" applyFill="1" applyBorder="1" applyAlignment="1">
      <alignment horizontal="right" vertical="center" wrapText="1"/>
    </xf>
    <xf numFmtId="0" fontId="26" fillId="3" borderId="47" xfId="2" applyFont="1" applyFill="1" applyBorder="1" applyAlignment="1">
      <alignment vertical="center" wrapText="1"/>
    </xf>
    <xf numFmtId="0" fontId="29" fillId="3" borderId="48" xfId="2" applyFont="1" applyFill="1" applyBorder="1" applyAlignment="1">
      <alignment horizontal="left" vertical="center" wrapText="1"/>
    </xf>
    <xf numFmtId="3" fontId="29" fillId="3" borderId="48" xfId="2" applyNumberFormat="1" applyFont="1" applyFill="1" applyBorder="1" applyAlignment="1">
      <alignment horizontal="right" vertical="center" wrapText="1"/>
    </xf>
    <xf numFmtId="0" fontId="25" fillId="3" borderId="41" xfId="2" applyFont="1" applyFill="1" applyBorder="1" applyAlignment="1">
      <alignment vertical="center" wrapText="1"/>
    </xf>
    <xf numFmtId="0" fontId="29" fillId="3" borderId="43" xfId="2" applyFont="1" applyFill="1" applyBorder="1" applyAlignment="1">
      <alignment vertical="center" wrapText="1"/>
    </xf>
    <xf numFmtId="3" fontId="29" fillId="3" borderId="2" xfId="2" applyNumberFormat="1" applyFont="1" applyFill="1" applyBorder="1" applyAlignment="1">
      <alignment horizontal="right" vertical="center" wrapText="1"/>
    </xf>
    <xf numFmtId="3" fontId="26" fillId="3" borderId="44" xfId="2" applyNumberFormat="1" applyFont="1" applyFill="1" applyBorder="1" applyAlignment="1">
      <alignment horizontal="right" vertical="center" wrapText="1"/>
    </xf>
    <xf numFmtId="0" fontId="29" fillId="3" borderId="45" xfId="2" applyFont="1" applyFill="1" applyBorder="1" applyAlignment="1">
      <alignment vertical="center" wrapText="1"/>
    </xf>
    <xf numFmtId="3" fontId="29" fillId="3" borderId="4" xfId="2" applyNumberFormat="1" applyFont="1" applyFill="1" applyBorder="1" applyAlignment="1">
      <alignment horizontal="right" vertical="center" wrapText="1"/>
    </xf>
    <xf numFmtId="3" fontId="26" fillId="3" borderId="46" xfId="2" applyNumberFormat="1" applyFont="1" applyFill="1" applyBorder="1" applyAlignment="1">
      <alignment horizontal="right" vertical="center" wrapText="1"/>
    </xf>
    <xf numFmtId="0" fontId="29" fillId="3" borderId="47" xfId="2" applyFont="1" applyFill="1" applyBorder="1" applyAlignment="1">
      <alignment vertical="center" wrapText="1"/>
    </xf>
    <xf numFmtId="3" fontId="26" fillId="3" borderId="48" xfId="2" applyNumberFormat="1" applyFont="1" applyFill="1" applyBorder="1" applyAlignment="1">
      <alignment horizontal="right" vertical="center" wrapText="1"/>
    </xf>
    <xf numFmtId="3" fontId="26" fillId="3" borderId="49" xfId="2" applyNumberFormat="1" applyFont="1" applyFill="1" applyBorder="1" applyAlignment="1">
      <alignment horizontal="right" vertical="center" wrapText="1"/>
    </xf>
    <xf numFmtId="3" fontId="26" fillId="3" borderId="8" xfId="2" applyNumberFormat="1" applyFont="1" applyFill="1" applyBorder="1" applyAlignment="1">
      <alignment horizontal="right" vertical="center" wrapText="1"/>
    </xf>
    <xf numFmtId="3" fontId="26" fillId="3" borderId="40" xfId="2" applyNumberFormat="1" applyFont="1" applyFill="1" applyBorder="1" applyAlignment="1">
      <alignment horizontal="right" vertical="center" wrapText="1"/>
    </xf>
    <xf numFmtId="0" fontId="25" fillId="3" borderId="43" xfId="2" applyFont="1" applyFill="1" applyBorder="1" applyAlignment="1">
      <alignment vertical="center" wrapText="1"/>
    </xf>
    <xf numFmtId="0" fontId="29" fillId="3" borderId="2" xfId="2" applyFont="1" applyFill="1" applyBorder="1" applyAlignment="1">
      <alignment horizontal="left" vertical="center" wrapText="1"/>
    </xf>
    <xf numFmtId="3" fontId="29" fillId="3" borderId="2" xfId="2" applyNumberFormat="1" applyFont="1" applyFill="1" applyBorder="1" applyAlignment="1">
      <alignment horizontal="left" vertical="center" wrapText="1"/>
    </xf>
    <xf numFmtId="0" fontId="28" fillId="3" borderId="2" xfId="2" applyFont="1" applyFill="1" applyBorder="1" applyAlignment="1">
      <alignment horizontal="left" vertical="center" wrapText="1"/>
    </xf>
    <xf numFmtId="0" fontId="29" fillId="3" borderId="2" xfId="2" applyFont="1" applyFill="1" applyBorder="1" applyAlignment="1">
      <alignment wrapText="1"/>
    </xf>
    <xf numFmtId="0" fontId="29" fillId="3" borderId="43" xfId="2" applyFont="1" applyFill="1" applyBorder="1" applyAlignment="1">
      <alignment horizontal="left" vertical="center" wrapText="1"/>
    </xf>
    <xf numFmtId="0" fontId="29" fillId="3" borderId="45" xfId="2" applyFont="1" applyFill="1" applyBorder="1" applyAlignment="1">
      <alignment horizontal="left" vertical="center" wrapText="1"/>
    </xf>
    <xf numFmtId="0" fontId="29" fillId="3" borderId="4" xfId="2" applyFont="1" applyFill="1" applyBorder="1" applyAlignment="1">
      <alignment horizontal="left" vertical="center" wrapText="1"/>
    </xf>
    <xf numFmtId="0" fontId="29" fillId="3" borderId="47" xfId="2" applyFont="1" applyFill="1" applyBorder="1" applyAlignment="1">
      <alignment horizontal="left" vertical="center" wrapText="1"/>
    </xf>
    <xf numFmtId="0" fontId="26" fillId="3" borderId="51" xfId="2" applyFont="1" applyFill="1" applyBorder="1" applyAlignment="1">
      <alignment vertical="center" wrapText="1"/>
    </xf>
    <xf numFmtId="3" fontId="25" fillId="3" borderId="52" xfId="2" applyNumberFormat="1" applyFont="1" applyFill="1" applyBorder="1" applyAlignment="1">
      <alignment horizontal="right" vertical="center" wrapText="1"/>
    </xf>
    <xf numFmtId="3" fontId="25" fillId="3" borderId="53" xfId="2" applyNumberFormat="1" applyFont="1" applyFill="1" applyBorder="1" applyAlignment="1">
      <alignment horizontal="right" vertical="center" wrapText="1"/>
    </xf>
    <xf numFmtId="0" fontId="34" fillId="2" borderId="37" xfId="2" applyFont="1" applyFill="1" applyBorder="1" applyAlignment="1">
      <alignment horizontal="center" vertical="center" wrapText="1"/>
    </xf>
    <xf numFmtId="0" fontId="61" fillId="3" borderId="0" xfId="16" applyFont="1" applyFill="1"/>
    <xf numFmtId="0" fontId="26" fillId="3" borderId="0" xfId="11" applyFont="1" applyFill="1"/>
    <xf numFmtId="0" fontId="29" fillId="3" borderId="0" xfId="11" applyFont="1" applyFill="1" applyAlignment="1">
      <alignment horizontal="left"/>
    </xf>
    <xf numFmtId="0" fontId="25" fillId="3" borderId="0" xfId="11" applyFont="1" applyFill="1"/>
    <xf numFmtId="0" fontId="26" fillId="3" borderId="2" xfId="11" applyFont="1" applyFill="1" applyBorder="1" applyProtection="1">
      <protection locked="0"/>
    </xf>
    <xf numFmtId="172" fontId="26" fillId="3" borderId="2" xfId="24" applyNumberFormat="1" applyFill="1" applyBorder="1" applyAlignment="1" applyProtection="1">
      <alignment horizontal="right"/>
      <protection locked="0"/>
    </xf>
    <xf numFmtId="169" fontId="26" fillId="3" borderId="2" xfId="11" quotePrefix="1" applyNumberFormat="1" applyFont="1" applyFill="1" applyBorder="1" applyAlignment="1" applyProtection="1">
      <alignment horizontal="left"/>
      <protection locked="0"/>
    </xf>
    <xf numFmtId="0" fontId="26" fillId="3" borderId="3" xfId="11" applyFont="1" applyFill="1" applyBorder="1" applyProtection="1">
      <protection locked="0"/>
    </xf>
    <xf numFmtId="0" fontId="67" fillId="3" borderId="0" xfId="11" quotePrefix="1" applyFont="1" applyFill="1" applyAlignment="1">
      <alignment horizontal="left"/>
    </xf>
    <xf numFmtId="0" fontId="30" fillId="3" borderId="0" xfId="11" applyFill="1"/>
    <xf numFmtId="0" fontId="29" fillId="3" borderId="0" xfId="11" applyFont="1" applyFill="1"/>
    <xf numFmtId="0" fontId="26" fillId="3" borderId="6" xfId="11" applyFont="1" applyFill="1" applyBorder="1" applyAlignment="1">
      <alignment horizontal="left" vertical="top" wrapText="1"/>
    </xf>
    <xf numFmtId="164" fontId="26" fillId="3" borderId="6" xfId="24" applyFill="1" applyBorder="1" applyAlignment="1">
      <alignment horizontal="right" vertical="top" wrapText="1"/>
    </xf>
    <xf numFmtId="0" fontId="25" fillId="2" borderId="2" xfId="11" applyFont="1" applyFill="1" applyBorder="1" applyAlignment="1">
      <alignment horizontal="left" vertical="center" wrapText="1"/>
    </xf>
    <xf numFmtId="0" fontId="25" fillId="2" borderId="5" xfId="11" applyFont="1" applyFill="1" applyBorder="1" applyAlignment="1">
      <alignment horizontal="left" vertical="center" wrapText="1"/>
    </xf>
    <xf numFmtId="0" fontId="25" fillId="3" borderId="0" xfId="11" quotePrefix="1" applyFont="1" applyFill="1" applyAlignment="1">
      <alignment horizontal="center"/>
    </xf>
    <xf numFmtId="0" fontId="26" fillId="3" borderId="2" xfId="11" applyFont="1" applyFill="1" applyBorder="1"/>
    <xf numFmtId="3" fontId="26" fillId="3" borderId="2" xfId="11" applyNumberFormat="1" applyFont="1" applyFill="1" applyBorder="1" applyAlignment="1">
      <alignment horizontal="right"/>
    </xf>
    <xf numFmtId="0" fontId="37" fillId="3" borderId="0" xfId="11" applyFont="1" applyFill="1"/>
    <xf numFmtId="0" fontId="25" fillId="2" borderId="9" xfId="11" applyFont="1" applyFill="1" applyBorder="1" applyAlignment="1">
      <alignment horizontal="left"/>
    </xf>
    <xf numFmtId="0" fontId="67" fillId="3" borderId="0" xfId="11" applyFont="1" applyFill="1" applyAlignment="1">
      <alignment horizontal="left"/>
    </xf>
    <xf numFmtId="0" fontId="25" fillId="3" borderId="0" xfId="11" quotePrefix="1" applyFont="1" applyFill="1" applyAlignment="1">
      <alignment horizontal="left"/>
    </xf>
    <xf numFmtId="170" fontId="26" fillId="3" borderId="2" xfId="11" applyNumberFormat="1" applyFont="1" applyFill="1" applyBorder="1" applyAlignment="1" applyProtection="1">
      <alignment horizontal="left"/>
      <protection locked="0"/>
    </xf>
    <xf numFmtId="4" fontId="26" fillId="3" borderId="2" xfId="11" quotePrefix="1" applyNumberFormat="1" applyFont="1" applyFill="1" applyBorder="1" applyAlignment="1" applyProtection="1">
      <alignment horizontal="left"/>
      <protection locked="0"/>
    </xf>
    <xf numFmtId="0" fontId="26" fillId="3" borderId="4" xfId="11" applyFont="1" applyFill="1" applyBorder="1" applyProtection="1">
      <protection locked="0"/>
    </xf>
    <xf numFmtId="0" fontId="26" fillId="3" borderId="6" xfId="11" applyFont="1" applyFill="1" applyBorder="1" applyProtection="1">
      <protection locked="0"/>
    </xf>
    <xf numFmtId="4" fontId="26" fillId="3" borderId="4" xfId="11" quotePrefix="1" applyNumberFormat="1" applyFont="1" applyFill="1" applyBorder="1" applyAlignment="1" applyProtection="1">
      <alignment horizontal="left"/>
      <protection locked="0"/>
    </xf>
    <xf numFmtId="4" fontId="26" fillId="3" borderId="2" xfId="11" applyNumberFormat="1" applyFont="1" applyFill="1" applyBorder="1" applyAlignment="1" applyProtection="1">
      <alignment horizontal="left"/>
      <protection locked="0"/>
    </xf>
    <xf numFmtId="0" fontId="25" fillId="2" borderId="2" xfId="11" applyFont="1" applyFill="1" applyBorder="1" applyAlignment="1">
      <alignment horizontal="left"/>
    </xf>
    <xf numFmtId="0" fontId="67" fillId="3" borderId="0" xfId="11" applyFont="1" applyFill="1"/>
    <xf numFmtId="0" fontId="67" fillId="4" borderId="0" xfId="11" applyFont="1" applyFill="1"/>
    <xf numFmtId="0" fontId="30" fillId="4" borderId="0" xfId="11" applyFill="1"/>
    <xf numFmtId="0" fontId="29" fillId="4" borderId="0" xfId="11" applyFont="1" applyFill="1"/>
    <xf numFmtId="0" fontId="26" fillId="4" borderId="0" xfId="11" applyFont="1" applyFill="1"/>
    <xf numFmtId="0" fontId="25" fillId="4" borderId="0" xfId="11" applyFont="1" applyFill="1" applyAlignment="1">
      <alignment horizontal="center"/>
    </xf>
    <xf numFmtId="0" fontId="26" fillId="4" borderId="2" xfId="11" applyFont="1" applyFill="1" applyBorder="1" applyAlignment="1">
      <alignment horizontal="right"/>
    </xf>
    <xf numFmtId="0" fontId="26" fillId="4" borderId="2" xfId="11" applyFont="1" applyFill="1" applyBorder="1"/>
    <xf numFmtId="0" fontId="26" fillId="4" borderId="2" xfId="11" applyFont="1" applyFill="1" applyBorder="1" applyAlignment="1">
      <alignment horizontal="center"/>
    </xf>
    <xf numFmtId="0" fontId="26" fillId="4" borderId="2" xfId="11" quotePrefix="1" applyFont="1" applyFill="1" applyBorder="1" applyAlignment="1">
      <alignment horizontal="right"/>
    </xf>
    <xf numFmtId="0" fontId="26" fillId="4" borderId="2" xfId="11" applyFont="1" applyFill="1" applyBorder="1" applyAlignment="1">
      <alignment horizontal="left"/>
    </xf>
    <xf numFmtId="0" fontId="26" fillId="4" borderId="0" xfId="11" applyFont="1" applyFill="1" applyAlignment="1">
      <alignment horizontal="center"/>
    </xf>
    <xf numFmtId="0" fontId="29" fillId="3" borderId="0" xfId="4" applyFont="1" applyFill="1" applyAlignment="1">
      <alignment horizontal="justify"/>
    </xf>
    <xf numFmtId="0" fontId="66" fillId="3" borderId="0" xfId="4" applyFont="1" applyFill="1"/>
    <xf numFmtId="0" fontId="29" fillId="3" borderId="0" xfId="4" applyFont="1" applyFill="1"/>
    <xf numFmtId="0" fontId="26" fillId="3" borderId="2" xfId="4" applyFill="1" applyBorder="1" applyAlignment="1" applyProtection="1">
      <alignment horizontal="left"/>
      <protection locked="0"/>
    </xf>
    <xf numFmtId="172" fontId="26" fillId="3" borderId="2" xfId="24" applyNumberFormat="1" applyFill="1" applyBorder="1" applyAlignment="1" applyProtection="1">
      <alignment horizontal="center"/>
      <protection locked="0"/>
    </xf>
    <xf numFmtId="170" fontId="26" fillId="3" borderId="2" xfId="4" applyNumberFormat="1" applyFill="1" applyBorder="1" applyAlignment="1" applyProtection="1">
      <alignment horizontal="left"/>
      <protection locked="0"/>
    </xf>
    <xf numFmtId="0" fontId="26" fillId="3" borderId="2" xfId="4" quotePrefix="1" applyFill="1" applyBorder="1" applyAlignment="1" applyProtection="1">
      <alignment horizontal="left"/>
      <protection locked="0"/>
    </xf>
    <xf numFmtId="0" fontId="25" fillId="2" borderId="4" xfId="4" applyFont="1" applyFill="1" applyBorder="1" applyAlignment="1">
      <alignment horizontal="left" vertical="center" wrapText="1"/>
    </xf>
    <xf numFmtId="0" fontId="60" fillId="3" borderId="0" xfId="5" applyFont="1" applyFill="1"/>
    <xf numFmtId="0" fontId="23" fillId="3" borderId="0" xfId="5" applyFill="1"/>
    <xf numFmtId="0" fontId="54" fillId="3" borderId="0" xfId="5" applyFont="1" applyFill="1"/>
    <xf numFmtId="0" fontId="61" fillId="3" borderId="0" xfId="5" applyFont="1" applyFill="1"/>
    <xf numFmtId="0" fontId="23" fillId="3" borderId="0" xfId="5" applyFill="1" applyAlignment="1">
      <alignment horizontal="center"/>
    </xf>
    <xf numFmtId="0" fontId="23" fillId="3" borderId="2" xfId="5" applyFill="1" applyBorder="1" applyAlignment="1">
      <alignment horizontal="left" wrapText="1"/>
    </xf>
    <xf numFmtId="0" fontId="23" fillId="3" borderId="0" xfId="5" applyFill="1" applyAlignment="1">
      <alignment horizontal="left"/>
    </xf>
    <xf numFmtId="0" fontId="23" fillId="3" borderId="0" xfId="5" applyFill="1" applyAlignment="1">
      <alignment horizontal="right"/>
    </xf>
    <xf numFmtId="3" fontId="23" fillId="3" borderId="0" xfId="5" applyNumberFormat="1" applyFill="1" applyAlignment="1">
      <alignment horizontal="right"/>
    </xf>
    <xf numFmtId="0" fontId="76" fillId="3" borderId="0" xfId="16" applyFont="1" applyFill="1"/>
    <xf numFmtId="49" fontId="26" fillId="3" borderId="9" xfId="6" applyNumberFormat="1" applyFont="1" applyFill="1" applyBorder="1" applyAlignment="1" applyProtection="1">
      <alignment horizontal="left"/>
      <protection locked="0"/>
    </xf>
    <xf numFmtId="0" fontId="26" fillId="3" borderId="4" xfId="24" applyNumberFormat="1" applyFill="1" applyBorder="1" applyAlignment="1" applyProtection="1">
      <alignment horizontal="right"/>
      <protection locked="0"/>
    </xf>
    <xf numFmtId="171" fontId="26" fillId="3" borderId="0" xfId="6" applyNumberFormat="1" applyFont="1" applyFill="1" applyAlignment="1" applyProtection="1">
      <alignment horizontal="left"/>
      <protection locked="0"/>
    </xf>
    <xf numFmtId="0" fontId="26" fillId="3" borderId="14" xfId="6" applyFont="1" applyFill="1" applyBorder="1" applyAlignment="1" applyProtection="1">
      <alignment horizontal="left"/>
      <protection locked="0"/>
    </xf>
    <xf numFmtId="171" fontId="26" fillId="3" borderId="1" xfId="6" applyNumberFormat="1" applyFont="1" applyFill="1" applyBorder="1" applyAlignment="1" applyProtection="1">
      <alignment horizontal="left"/>
      <protection locked="0"/>
    </xf>
    <xf numFmtId="0" fontId="26" fillId="3" borderId="15" xfId="6" applyFont="1" applyFill="1" applyBorder="1" applyAlignment="1" applyProtection="1">
      <alignment horizontal="left"/>
      <protection locked="0"/>
    </xf>
    <xf numFmtId="0" fontId="26" fillId="3" borderId="2" xfId="6" applyFont="1" applyFill="1" applyBorder="1" applyProtection="1">
      <protection locked="0"/>
    </xf>
    <xf numFmtId="0" fontId="26" fillId="3" borderId="2" xfId="6" applyFont="1" applyFill="1" applyBorder="1" applyAlignment="1" applyProtection="1">
      <alignment horizontal="left"/>
      <protection locked="0"/>
    </xf>
    <xf numFmtId="0" fontId="26" fillId="3" borderId="2" xfId="24" applyNumberFormat="1" applyFill="1" applyBorder="1" applyAlignment="1" applyProtection="1">
      <alignment horizontal="right"/>
      <protection locked="0"/>
    </xf>
    <xf numFmtId="171" fontId="26" fillId="3" borderId="7" xfId="6" quotePrefix="1" applyNumberFormat="1" applyFont="1" applyFill="1" applyBorder="1" applyAlignment="1" applyProtection="1">
      <alignment horizontal="left"/>
      <protection locked="0"/>
    </xf>
    <xf numFmtId="0" fontId="26" fillId="3" borderId="9" xfId="6" applyFont="1" applyFill="1" applyBorder="1" applyAlignment="1" applyProtection="1">
      <alignment horizontal="left"/>
      <protection locked="0"/>
    </xf>
    <xf numFmtId="49" fontId="26" fillId="3" borderId="14" xfId="6" applyNumberFormat="1" applyFont="1" applyFill="1" applyBorder="1" applyAlignment="1" applyProtection="1">
      <alignment horizontal="left"/>
      <protection locked="0"/>
    </xf>
    <xf numFmtId="49" fontId="26" fillId="3" borderId="4" xfId="6" applyNumberFormat="1" applyFont="1" applyFill="1" applyBorder="1" applyAlignment="1" applyProtection="1">
      <alignment horizontal="left"/>
      <protection locked="0"/>
    </xf>
    <xf numFmtId="49" fontId="26" fillId="3" borderId="8" xfId="6" applyNumberFormat="1" applyFont="1" applyFill="1" applyBorder="1" applyAlignment="1" applyProtection="1">
      <alignment horizontal="left"/>
      <protection locked="0"/>
    </xf>
    <xf numFmtId="171" fontId="26" fillId="3" borderId="12" xfId="6" quotePrefix="1" applyNumberFormat="1" applyFont="1" applyFill="1" applyBorder="1" applyAlignment="1" applyProtection="1">
      <alignment horizontal="left"/>
      <protection locked="0"/>
    </xf>
    <xf numFmtId="49" fontId="26" fillId="3" borderId="6" xfId="6" applyNumberFormat="1" applyFont="1" applyFill="1" applyBorder="1" applyAlignment="1" applyProtection="1">
      <alignment horizontal="left"/>
      <protection locked="0"/>
    </xf>
    <xf numFmtId="0" fontId="33" fillId="3" borderId="11" xfId="6" applyFill="1" applyBorder="1"/>
    <xf numFmtId="171" fontId="26" fillId="3" borderId="8" xfId="6" applyNumberFormat="1" applyFont="1" applyFill="1" applyBorder="1" applyAlignment="1" applyProtection="1">
      <alignment horizontal="left"/>
      <protection locked="0"/>
    </xf>
    <xf numFmtId="0" fontId="33" fillId="3" borderId="12" xfId="6" applyFill="1" applyBorder="1"/>
    <xf numFmtId="171" fontId="26" fillId="3" borderId="6" xfId="6" applyNumberFormat="1" applyFont="1" applyFill="1" applyBorder="1" applyAlignment="1" applyProtection="1">
      <alignment horizontal="left"/>
      <protection locked="0"/>
    </xf>
    <xf numFmtId="49" fontId="26" fillId="3" borderId="15" xfId="6" applyNumberFormat="1" applyFont="1" applyFill="1" applyBorder="1" applyAlignment="1" applyProtection="1">
      <alignment horizontal="left"/>
      <protection locked="0"/>
    </xf>
    <xf numFmtId="171" fontId="26" fillId="3" borderId="13" xfId="6" applyNumberFormat="1" applyFont="1" applyFill="1" applyBorder="1" applyAlignment="1" applyProtection="1">
      <alignment horizontal="left"/>
      <protection locked="0"/>
    </xf>
    <xf numFmtId="0" fontId="40" fillId="3" borderId="14" xfId="6" applyFont="1" applyFill="1" applyBorder="1"/>
    <xf numFmtId="0" fontId="30" fillId="3" borderId="0" xfId="24" applyNumberFormat="1" applyFont="1" applyFill="1" applyBorder="1" applyAlignment="1">
      <alignment horizontal="right"/>
    </xf>
    <xf numFmtId="0" fontId="25" fillId="3" borderId="0" xfId="6" quotePrefix="1" applyFont="1" applyFill="1"/>
    <xf numFmtId="0" fontId="25" fillId="3" borderId="0" xfId="6" quotePrefix="1" applyFont="1" applyFill="1" applyAlignment="1">
      <alignment horizontal="left"/>
    </xf>
    <xf numFmtId="0" fontId="67" fillId="3" borderId="0" xfId="6" quotePrefix="1" applyFont="1" applyFill="1" applyAlignment="1">
      <alignment horizontal="left"/>
    </xf>
    <xf numFmtId="0" fontId="45" fillId="3" borderId="2" xfId="5" applyFont="1" applyFill="1" applyBorder="1"/>
    <xf numFmtId="0" fontId="45" fillId="3" borderId="6" xfId="5" applyFont="1" applyFill="1" applyBorder="1" applyAlignment="1">
      <alignment horizontal="left"/>
    </xf>
    <xf numFmtId="0" fontId="66" fillId="2" borderId="2" xfId="5" applyFont="1" applyFill="1" applyBorder="1"/>
    <xf numFmtId="0" fontId="29" fillId="3" borderId="0" xfId="2" applyFont="1" applyFill="1" applyAlignment="1">
      <alignment horizontal="justify"/>
    </xf>
    <xf numFmtId="2" fontId="26" fillId="3" borderId="2" xfId="2" applyNumberFormat="1" applyFont="1" applyFill="1" applyBorder="1" applyAlignment="1">
      <alignment horizontal="right" vertical="center"/>
    </xf>
    <xf numFmtId="3" fontId="26" fillId="3" borderId="2" xfId="2" applyNumberFormat="1" applyFont="1" applyFill="1" applyBorder="1" applyAlignment="1">
      <alignment horizontal="right" vertical="center"/>
    </xf>
    <xf numFmtId="0" fontId="26" fillId="3" borderId="2" xfId="2" applyFont="1" applyFill="1" applyBorder="1" applyAlignment="1">
      <alignment horizontal="right" vertical="center"/>
    </xf>
    <xf numFmtId="0" fontId="55" fillId="3" borderId="2" xfId="2" applyFont="1" applyFill="1" applyBorder="1" applyAlignment="1">
      <alignment horizontal="left"/>
    </xf>
    <xf numFmtId="0" fontId="55" fillId="3" borderId="2" xfId="2" applyFont="1" applyFill="1" applyBorder="1" applyAlignment="1">
      <alignment horizontal="left" vertical="center"/>
    </xf>
    <xf numFmtId="2" fontId="55" fillId="3" borderId="2" xfId="2" applyNumberFormat="1" applyFont="1" applyFill="1" applyBorder="1" applyAlignment="1">
      <alignment horizontal="right" vertical="center"/>
    </xf>
    <xf numFmtId="3" fontId="55" fillId="3" borderId="2" xfId="2" applyNumberFormat="1" applyFont="1" applyFill="1" applyBorder="1" applyAlignment="1">
      <alignment horizontal="right" vertical="center"/>
    </xf>
    <xf numFmtId="0" fontId="55" fillId="3" borderId="2" xfId="2" applyFont="1" applyFill="1" applyBorder="1" applyAlignment="1">
      <alignment horizontal="right" vertical="center"/>
    </xf>
    <xf numFmtId="172" fontId="55" fillId="3" borderId="2" xfId="24" applyNumberFormat="1" applyFont="1" applyFill="1" applyBorder="1" applyAlignment="1">
      <alignment horizontal="center"/>
    </xf>
    <xf numFmtId="164" fontId="55" fillId="3" borderId="2" xfId="24" applyFont="1" applyFill="1" applyBorder="1" applyAlignment="1">
      <alignment horizontal="center"/>
    </xf>
    <xf numFmtId="0" fontId="55" fillId="3" borderId="2" xfId="2" applyFont="1" applyFill="1" applyBorder="1" applyAlignment="1">
      <alignment horizontal="right"/>
    </xf>
    <xf numFmtId="164" fontId="55" fillId="3" borderId="2" xfId="24" applyFont="1" applyFill="1" applyBorder="1" applyAlignment="1" applyProtection="1">
      <alignment horizontal="center"/>
      <protection locked="0"/>
    </xf>
    <xf numFmtId="164" fontId="55" fillId="3" borderId="2" xfId="24" applyFont="1" applyFill="1" applyBorder="1" applyAlignment="1">
      <alignment horizontal="left"/>
    </xf>
    <xf numFmtId="0" fontId="26" fillId="3" borderId="2" xfId="2" applyFont="1" applyFill="1" applyBorder="1" applyAlignment="1">
      <alignment horizontal="center"/>
    </xf>
    <xf numFmtId="172" fontId="26" fillId="3" borderId="2" xfId="24" applyNumberFormat="1" applyFill="1" applyBorder="1" applyAlignment="1">
      <alignment horizontal="right"/>
    </xf>
    <xf numFmtId="0" fontId="26" fillId="3" borderId="2" xfId="2" applyFont="1" applyFill="1" applyBorder="1" applyAlignment="1">
      <alignment horizontal="right"/>
    </xf>
    <xf numFmtId="0" fontId="26" fillId="3" borderId="4" xfId="2" applyFont="1" applyFill="1" applyBorder="1" applyAlignment="1">
      <alignment horizontal="left"/>
    </xf>
    <xf numFmtId="1" fontId="26" fillId="3" borderId="2" xfId="2" applyNumberFormat="1" applyFont="1" applyFill="1" applyBorder="1" applyAlignment="1">
      <alignment horizontal="right"/>
    </xf>
    <xf numFmtId="0" fontId="25" fillId="2" borderId="4" xfId="2" applyFont="1" applyFill="1" applyBorder="1" applyAlignment="1">
      <alignment horizontal="center" vertical="center" wrapText="1"/>
    </xf>
    <xf numFmtId="0" fontId="60" fillId="3" borderId="0" xfId="27" applyFont="1" applyFill="1"/>
    <xf numFmtId="0" fontId="12" fillId="3" borderId="0" xfId="27" applyFill="1"/>
    <xf numFmtId="0" fontId="12" fillId="3" borderId="0" xfId="28" applyFill="1"/>
    <xf numFmtId="0" fontId="61" fillId="3" borderId="0" xfId="27" applyFont="1" applyFill="1"/>
    <xf numFmtId="0" fontId="70" fillId="3" borderId="0" xfId="0" applyFont="1" applyFill="1" applyAlignment="1">
      <alignment vertical="center"/>
    </xf>
    <xf numFmtId="4" fontId="95" fillId="3" borderId="0" xfId="0" applyNumberFormat="1" applyFont="1" applyFill="1"/>
    <xf numFmtId="0" fontId="70" fillId="3" borderId="0" xfId="0" applyFont="1" applyFill="1" applyAlignment="1">
      <alignment horizontal="right" vertical="center"/>
    </xf>
    <xf numFmtId="4" fontId="70" fillId="3" borderId="0" xfId="0" applyNumberFormat="1" applyFont="1" applyFill="1" applyAlignment="1">
      <alignment horizontal="right" vertical="center"/>
    </xf>
    <xf numFmtId="0" fontId="51" fillId="3" borderId="68" xfId="0" applyFont="1" applyFill="1" applyBorder="1"/>
    <xf numFmtId="0" fontId="70" fillId="3" borderId="68" xfId="0" applyFont="1" applyFill="1" applyBorder="1" applyAlignment="1">
      <alignment vertical="center"/>
    </xf>
    <xf numFmtId="4" fontId="70" fillId="3" borderId="68" xfId="0" applyNumberFormat="1" applyFont="1" applyFill="1" applyBorder="1" applyAlignment="1">
      <alignment horizontal="right" vertical="center"/>
    </xf>
    <xf numFmtId="0" fontId="70" fillId="3" borderId="68" xfId="0" applyFont="1" applyFill="1" applyBorder="1" applyAlignment="1">
      <alignment horizontal="right" vertical="center"/>
    </xf>
    <xf numFmtId="4" fontId="70" fillId="3" borderId="68" xfId="0" applyNumberFormat="1" applyFont="1" applyFill="1" applyBorder="1"/>
    <xf numFmtId="0" fontId="70" fillId="3" borderId="68" xfId="0" applyFont="1" applyFill="1" applyBorder="1"/>
    <xf numFmtId="4" fontId="70" fillId="3" borderId="0" xfId="0" applyNumberFormat="1" applyFont="1" applyFill="1"/>
    <xf numFmtId="0" fontId="70" fillId="3" borderId="0" xfId="0" applyFont="1" applyFill="1"/>
    <xf numFmtId="0" fontId="70" fillId="3" borderId="0" xfId="0" applyFont="1" applyFill="1" applyAlignment="1">
      <alignment horizontal="right"/>
    </xf>
    <xf numFmtId="0" fontId="70" fillId="3" borderId="68" xfId="0" applyFont="1" applyFill="1" applyBorder="1" applyAlignment="1">
      <alignment horizontal="right"/>
    </xf>
    <xf numFmtId="0" fontId="70" fillId="3" borderId="0" xfId="0" applyFont="1" applyFill="1" applyAlignment="1">
      <alignment horizontal="center" vertical="center"/>
    </xf>
    <xf numFmtId="4" fontId="70" fillId="3" borderId="0" xfId="0" applyNumberFormat="1" applyFont="1" applyFill="1" applyAlignment="1">
      <alignment horizontal="center"/>
    </xf>
    <xf numFmtId="0" fontId="69" fillId="3" borderId="68" xfId="0" applyFont="1" applyFill="1" applyBorder="1" applyAlignment="1">
      <alignment vertical="center"/>
    </xf>
    <xf numFmtId="4" fontId="69" fillId="3" borderId="68" xfId="0" applyNumberFormat="1" applyFont="1" applyFill="1" applyBorder="1"/>
    <xf numFmtId="0" fontId="70" fillId="3" borderId="0" xfId="18" applyFont="1" applyFill="1" applyAlignment="1">
      <alignment vertical="center"/>
    </xf>
    <xf numFmtId="0" fontId="70" fillId="3" borderId="0" xfId="18" applyFont="1" applyFill="1" applyAlignment="1">
      <alignment horizontal="right" vertical="center"/>
    </xf>
    <xf numFmtId="0" fontId="26" fillId="3" borderId="0" xfId="18" applyFill="1" applyAlignment="1">
      <alignment vertical="center"/>
    </xf>
    <xf numFmtId="0" fontId="12" fillId="3" borderId="0" xfId="28" applyFill="1" applyAlignment="1">
      <alignment horizontal="center"/>
    </xf>
    <xf numFmtId="0" fontId="17" fillId="3" borderId="0" xfId="16" applyFill="1"/>
    <xf numFmtId="0" fontId="41" fillId="3" borderId="0" xfId="5" applyFont="1" applyFill="1"/>
    <xf numFmtId="0" fontId="16" fillId="3" borderId="0" xfId="17" applyFill="1"/>
    <xf numFmtId="0" fontId="27" fillId="3" borderId="0" xfId="4" applyFont="1" applyFill="1"/>
    <xf numFmtId="3" fontId="16" fillId="3" borderId="0" xfId="17" applyNumberFormat="1" applyFill="1"/>
    <xf numFmtId="173" fontId="26" fillId="3" borderId="2" xfId="19" applyNumberFormat="1" applyFont="1" applyFill="1" applyBorder="1"/>
    <xf numFmtId="0" fontId="16" fillId="3" borderId="0" xfId="17" applyFill="1" applyAlignment="1">
      <alignment vertical="center"/>
    </xf>
    <xf numFmtId="3" fontId="48" fillId="3" borderId="0" xfId="18" applyNumberFormat="1" applyFont="1" applyFill="1"/>
    <xf numFmtId="0" fontId="15" fillId="3" borderId="0" xfId="20" applyFill="1"/>
    <xf numFmtId="3" fontId="15" fillId="3" borderId="0" xfId="20" applyNumberFormat="1" applyFill="1"/>
    <xf numFmtId="3" fontId="48" fillId="3" borderId="2" xfId="18" applyNumberFormat="1" applyFont="1" applyFill="1" applyBorder="1" applyAlignment="1">
      <alignment horizontal="center"/>
    </xf>
    <xf numFmtId="0" fontId="15" fillId="3" borderId="2" xfId="20" applyFill="1" applyBorder="1"/>
    <xf numFmtId="3" fontId="15" fillId="3" borderId="2" xfId="20" applyNumberFormat="1" applyFill="1" applyBorder="1"/>
    <xf numFmtId="3" fontId="30" fillId="3" borderId="0" xfId="19" applyNumberFormat="1" applyFill="1"/>
    <xf numFmtId="0" fontId="30" fillId="3" borderId="0" xfId="19" applyFill="1"/>
    <xf numFmtId="3" fontId="49" fillId="3" borderId="0" xfId="19" applyNumberFormat="1" applyFont="1" applyFill="1"/>
    <xf numFmtId="3" fontId="30" fillId="3" borderId="0" xfId="19" applyNumberFormat="1" applyFill="1" applyProtection="1">
      <protection locked="0"/>
    </xf>
    <xf numFmtId="173" fontId="26" fillId="3" borderId="2" xfId="4" quotePrefix="1" applyNumberFormat="1" applyFill="1" applyBorder="1" applyAlignment="1">
      <alignment horizontal="right"/>
    </xf>
    <xf numFmtId="0" fontId="26" fillId="3" borderId="2" xfId="4" applyFill="1" applyBorder="1"/>
    <xf numFmtId="173" fontId="25" fillId="3" borderId="2" xfId="4" quotePrefix="1" applyNumberFormat="1" applyFont="1" applyFill="1" applyBorder="1" applyAlignment="1">
      <alignment horizontal="right"/>
    </xf>
    <xf numFmtId="0" fontId="25" fillId="2" borderId="13" xfId="4" applyFont="1" applyFill="1" applyBorder="1" applyAlignment="1">
      <alignment horizontal="center"/>
    </xf>
    <xf numFmtId="0" fontId="25" fillId="2" borderId="4" xfId="4" applyFont="1" applyFill="1" applyBorder="1" applyAlignment="1">
      <alignment horizontal="center"/>
    </xf>
    <xf numFmtId="0" fontId="25" fillId="2" borderId="1" xfId="4" applyFont="1" applyFill="1" applyBorder="1" applyAlignment="1">
      <alignment horizontal="center"/>
    </xf>
    <xf numFmtId="0" fontId="25" fillId="2" borderId="6" xfId="4" applyFont="1" applyFill="1" applyBorder="1" applyAlignment="1">
      <alignment horizontal="center"/>
    </xf>
    <xf numFmtId="0" fontId="26" fillId="2" borderId="7" xfId="4" applyFill="1" applyBorder="1"/>
    <xf numFmtId="0" fontId="26" fillId="2" borderId="12" xfId="4" applyFill="1" applyBorder="1"/>
    <xf numFmtId="0" fontId="72" fillId="3" borderId="0" xfId="4" applyFont="1" applyFill="1"/>
    <xf numFmtId="0" fontId="25" fillId="3" borderId="2" xfId="4" applyFont="1" applyFill="1" applyBorder="1" applyAlignment="1">
      <alignment horizontal="left"/>
    </xf>
    <xf numFmtId="0" fontId="26" fillId="2" borderId="11" xfId="4" applyFill="1" applyBorder="1"/>
    <xf numFmtId="0" fontId="26" fillId="2" borderId="0" xfId="4" applyFill="1"/>
    <xf numFmtId="0" fontId="47" fillId="2" borderId="4" xfId="4" applyFont="1" applyFill="1" applyBorder="1" applyAlignment="1">
      <alignment horizontal="center"/>
    </xf>
    <xf numFmtId="0" fontId="87" fillId="3" borderId="0" xfId="4" applyFont="1" applyFill="1"/>
    <xf numFmtId="0" fontId="85" fillId="3" borderId="0" xfId="4" applyFont="1" applyFill="1"/>
    <xf numFmtId="0" fontId="86" fillId="3" borderId="2" xfId="4" applyFont="1" applyFill="1" applyBorder="1" applyAlignment="1">
      <alignment vertical="top" wrapText="1"/>
    </xf>
    <xf numFmtId="0" fontId="88" fillId="3" borderId="0" xfId="4" applyFont="1" applyFill="1"/>
    <xf numFmtId="0" fontId="85" fillId="3" borderId="2" xfId="4" applyFont="1" applyFill="1" applyBorder="1" applyAlignment="1">
      <alignment vertical="top" wrapText="1"/>
    </xf>
    <xf numFmtId="0" fontId="86" fillId="2" borderId="2" xfId="4" applyFont="1" applyFill="1" applyBorder="1" applyAlignment="1">
      <alignment vertical="top" wrapText="1"/>
    </xf>
    <xf numFmtId="0" fontId="68" fillId="3" borderId="0" xfId="0" applyFont="1" applyFill="1" applyAlignment="1">
      <alignment horizontal="left"/>
    </xf>
    <xf numFmtId="0" fontId="48" fillId="3" borderId="0" xfId="0" applyFont="1" applyFill="1" applyAlignment="1">
      <alignment horizontal="right"/>
    </xf>
    <xf numFmtId="0" fontId="48" fillId="3" borderId="0" xfId="0" applyFont="1" applyFill="1"/>
    <xf numFmtId="4" fontId="48" fillId="3" borderId="0" xfId="0" applyNumberFormat="1" applyFont="1" applyFill="1"/>
    <xf numFmtId="3" fontId="48" fillId="3" borderId="0" xfId="0" applyNumberFormat="1" applyFont="1" applyFill="1"/>
    <xf numFmtId="0" fontId="63" fillId="3" borderId="0" xfId="0" applyFont="1" applyFill="1" applyAlignment="1">
      <alignment horizontal="left"/>
    </xf>
    <xf numFmtId="0" fontId="47" fillId="3" borderId="26" xfId="0" applyFont="1" applyFill="1" applyBorder="1" applyAlignment="1">
      <alignment horizontal="left"/>
    </xf>
    <xf numFmtId="0" fontId="48" fillId="3" borderId="27" xfId="0" applyFont="1" applyFill="1" applyBorder="1" applyAlignment="1">
      <alignment horizontal="right"/>
    </xf>
    <xf numFmtId="0" fontId="48" fillId="3" borderId="27" xfId="0" applyFont="1" applyFill="1" applyBorder="1"/>
    <xf numFmtId="4" fontId="48" fillId="3" borderId="27" xfId="0" applyNumberFormat="1" applyFont="1" applyFill="1" applyBorder="1"/>
    <xf numFmtId="3" fontId="48" fillId="3" borderId="27" xfId="0" applyNumberFormat="1" applyFont="1" applyFill="1" applyBorder="1"/>
    <xf numFmtId="0" fontId="48" fillId="3" borderId="28" xfId="0" applyFont="1" applyFill="1" applyBorder="1"/>
    <xf numFmtId="0" fontId="48" fillId="3" borderId="29" xfId="0" applyFont="1" applyFill="1" applyBorder="1" applyAlignment="1">
      <alignment horizontal="center"/>
    </xf>
    <xf numFmtId="0" fontId="48" fillId="3" borderId="13" xfId="0" applyFont="1" applyFill="1" applyBorder="1" applyAlignment="1">
      <alignment horizontal="right"/>
    </xf>
    <xf numFmtId="0" fontId="48" fillId="3" borderId="13" xfId="0" applyFont="1" applyFill="1" applyBorder="1"/>
    <xf numFmtId="4" fontId="48" fillId="3" borderId="13" xfId="0" applyNumberFormat="1" applyFont="1" applyFill="1" applyBorder="1" applyAlignment="1">
      <alignment horizontal="center"/>
    </xf>
    <xf numFmtId="3" fontId="48" fillId="3" borderId="13" xfId="0" applyNumberFormat="1" applyFont="1" applyFill="1" applyBorder="1" applyAlignment="1">
      <alignment horizontal="center"/>
    </xf>
    <xf numFmtId="0" fontId="48" fillId="3" borderId="30" xfId="0" applyFont="1" applyFill="1" applyBorder="1"/>
    <xf numFmtId="0" fontId="48" fillId="3" borderId="20" xfId="0" applyFont="1" applyFill="1" applyBorder="1" applyAlignment="1">
      <alignment horizontal="center"/>
    </xf>
    <xf numFmtId="0" fontId="48" fillId="3" borderId="0" xfId="0" applyFont="1" applyFill="1" applyAlignment="1">
      <alignment horizontal="center"/>
    </xf>
    <xf numFmtId="4" fontId="48" fillId="3" borderId="0" xfId="0" applyNumberFormat="1" applyFont="1" applyFill="1" applyAlignment="1">
      <alignment horizontal="center"/>
    </xf>
    <xf numFmtId="3" fontId="48" fillId="3" borderId="0" xfId="0" applyNumberFormat="1" applyFont="1" applyFill="1" applyAlignment="1">
      <alignment horizontal="center"/>
    </xf>
    <xf numFmtId="0" fontId="48" fillId="3" borderId="19" xfId="0" applyFont="1" applyFill="1" applyBorder="1" applyAlignment="1">
      <alignment horizontal="center"/>
    </xf>
    <xf numFmtId="0" fontId="48" fillId="3" borderId="31" xfId="0" applyFont="1" applyFill="1" applyBorder="1" applyAlignment="1">
      <alignment horizontal="center"/>
    </xf>
    <xf numFmtId="0" fontId="48" fillId="3" borderId="1" xfId="0" applyFont="1" applyFill="1" applyBorder="1" applyAlignment="1">
      <alignment horizontal="right"/>
    </xf>
    <xf numFmtId="0" fontId="48" fillId="3" borderId="1" xfId="0" applyFont="1" applyFill="1" applyBorder="1"/>
    <xf numFmtId="4" fontId="48" fillId="3" borderId="1" xfId="0" applyNumberFormat="1" applyFont="1" applyFill="1" applyBorder="1" applyAlignment="1">
      <alignment horizontal="center"/>
    </xf>
    <xf numFmtId="3" fontId="48" fillId="3" borderId="1" xfId="0" applyNumberFormat="1" applyFont="1" applyFill="1" applyBorder="1" applyAlignment="1">
      <alignment horizontal="center"/>
    </xf>
    <xf numFmtId="0" fontId="48" fillId="3" borderId="32" xfId="0" applyFont="1" applyFill="1" applyBorder="1" applyAlignment="1">
      <alignment horizontal="center"/>
    </xf>
    <xf numFmtId="0" fontId="68" fillId="3" borderId="0" xfId="4" applyFont="1" applyFill="1"/>
    <xf numFmtId="0" fontId="26" fillId="3" borderId="0" xfId="0" applyFont="1" applyFill="1"/>
    <xf numFmtId="0" fontId="26" fillId="3" borderId="0" xfId="0" applyFont="1" applyFill="1" applyAlignment="1">
      <alignment horizontal="left"/>
    </xf>
    <xf numFmtId="0" fontId="26" fillId="3" borderId="2" xfId="4" applyFill="1" applyBorder="1" applyAlignment="1">
      <alignment horizontal="left" vertical="center" wrapText="1"/>
    </xf>
    <xf numFmtId="173" fontId="26" fillId="3" borderId="2" xfId="4" quotePrefix="1" applyNumberFormat="1" applyFill="1" applyBorder="1" applyAlignment="1">
      <alignment horizontal="left" vertical="center" wrapText="1"/>
    </xf>
    <xf numFmtId="173" fontId="26" fillId="3" borderId="2" xfId="4" quotePrefix="1" applyNumberFormat="1" applyFill="1" applyBorder="1" applyAlignment="1">
      <alignment horizontal="center" vertical="center" wrapText="1"/>
    </xf>
    <xf numFmtId="0" fontId="55" fillId="3" borderId="2" xfId="4" applyFont="1" applyFill="1" applyBorder="1" applyAlignment="1">
      <alignment vertical="center" wrapText="1"/>
    </xf>
    <xf numFmtId="0" fontId="55" fillId="3" borderId="2" xfId="4" applyFont="1" applyFill="1" applyBorder="1" applyAlignment="1">
      <alignment horizontal="center" vertical="center" wrapText="1"/>
    </xf>
    <xf numFmtId="0" fontId="26" fillId="3" borderId="2" xfId="4" applyFill="1" applyBorder="1" applyAlignment="1">
      <alignment vertical="center"/>
    </xf>
    <xf numFmtId="0" fontId="25" fillId="2" borderId="2" xfId="4" applyFont="1" applyFill="1" applyBorder="1" applyAlignment="1">
      <alignment horizontal="left" vertical="top"/>
    </xf>
    <xf numFmtId="0" fontId="25" fillId="2" borderId="2" xfId="4" applyFont="1" applyFill="1" applyBorder="1" applyAlignment="1">
      <alignment horizontal="left" vertical="center" wrapText="1"/>
    </xf>
    <xf numFmtId="0" fontId="56" fillId="4" borderId="2" xfId="0" applyFont="1" applyFill="1" applyBorder="1" applyAlignment="1">
      <alignment vertical="center" wrapText="1"/>
    </xf>
    <xf numFmtId="0" fontId="77" fillId="2" borderId="21" xfId="0" applyFont="1" applyFill="1" applyBorder="1" applyAlignment="1">
      <alignment horizontal="center" vertical="center"/>
    </xf>
    <xf numFmtId="3" fontId="77" fillId="2" borderId="21" xfId="0" applyNumberFormat="1" applyFont="1" applyFill="1" applyBorder="1" applyAlignment="1">
      <alignment horizontal="center" vertical="center" wrapText="1"/>
    </xf>
    <xf numFmtId="0" fontId="26" fillId="0" borderId="0" xfId="4"/>
    <xf numFmtId="0" fontId="93" fillId="14" borderId="0" xfId="0" applyFont="1" applyFill="1" applyAlignment="1">
      <alignment horizontal="center"/>
    </xf>
    <xf numFmtId="4" fontId="94" fillId="14" borderId="0" xfId="0" applyNumberFormat="1" applyFont="1" applyFill="1" applyAlignment="1">
      <alignment horizontal="center" vertical="center"/>
    </xf>
    <xf numFmtId="0" fontId="25" fillId="2" borderId="2" xfId="2" applyFont="1" applyFill="1" applyBorder="1" applyAlignment="1">
      <alignment horizontal="center"/>
    </xf>
    <xf numFmtId="0" fontId="45" fillId="3" borderId="2" xfId="5" applyFont="1" applyFill="1" applyBorder="1" applyAlignment="1">
      <alignment horizontal="right"/>
    </xf>
    <xf numFmtId="0" fontId="66" fillId="2" borderId="2" xfId="5" applyFont="1" applyFill="1" applyBorder="1" applyAlignment="1">
      <alignment horizontal="left"/>
    </xf>
    <xf numFmtId="0" fontId="66" fillId="2" borderId="3" xfId="5" applyFont="1" applyFill="1" applyBorder="1" applyAlignment="1">
      <alignment horizontal="left"/>
    </xf>
    <xf numFmtId="3" fontId="78" fillId="3" borderId="2" xfId="0" applyNumberFormat="1" applyFont="1" applyFill="1" applyBorder="1" applyAlignment="1">
      <alignment horizontal="left" vertical="center" wrapText="1"/>
    </xf>
    <xf numFmtId="0" fontId="79" fillId="4" borderId="2" xfId="0" applyFont="1" applyFill="1" applyBorder="1" applyAlignment="1">
      <alignment horizontal="left" vertical="center" wrapText="1"/>
    </xf>
    <xf numFmtId="3" fontId="77" fillId="7" borderId="2" xfId="0" applyNumberFormat="1" applyFont="1" applyFill="1" applyBorder="1" applyAlignment="1">
      <alignment horizontal="center" vertical="center" wrapText="1"/>
    </xf>
    <xf numFmtId="3" fontId="79" fillId="7" borderId="2" xfId="0" applyNumberFormat="1" applyFont="1" applyFill="1" applyBorder="1" applyAlignment="1">
      <alignment horizontal="center" vertical="center" wrapText="1"/>
    </xf>
    <xf numFmtId="3" fontId="77" fillId="7" borderId="2" xfId="0" applyNumberFormat="1" applyFont="1" applyFill="1" applyBorder="1" applyAlignment="1">
      <alignment horizontal="center" vertical="center"/>
    </xf>
    <xf numFmtId="3" fontId="77" fillId="13" borderId="2" xfId="0" applyNumberFormat="1" applyFont="1" applyFill="1" applyBorder="1" applyAlignment="1">
      <alignment horizontal="center" vertical="center" wrapText="1"/>
    </xf>
    <xf numFmtId="0" fontId="47" fillId="5" borderId="2" xfId="18" applyFont="1" applyFill="1" applyBorder="1" applyAlignment="1">
      <alignment horizontal="center" vertical="center" wrapText="1"/>
    </xf>
    <xf numFmtId="0" fontId="11" fillId="0" borderId="0" xfId="16" applyFont="1"/>
    <xf numFmtId="4" fontId="11" fillId="3" borderId="0" xfId="10" applyNumberFormat="1" applyFont="1" applyFill="1"/>
    <xf numFmtId="0" fontId="11" fillId="3" borderId="0" xfId="26" applyNumberFormat="1" applyFont="1" applyFill="1"/>
    <xf numFmtId="10" fontId="11" fillId="3" borderId="0" xfId="26" applyNumberFormat="1" applyFont="1" applyFill="1"/>
    <xf numFmtId="0" fontId="11" fillId="3" borderId="2" xfId="20" applyFont="1" applyFill="1" applyBorder="1" applyAlignment="1">
      <alignment horizontal="center"/>
    </xf>
    <xf numFmtId="9" fontId="11" fillId="3" borderId="0" xfId="26" applyFont="1" applyFill="1"/>
    <xf numFmtId="3" fontId="11" fillId="3" borderId="0" xfId="26" applyNumberFormat="1" applyFont="1" applyFill="1"/>
    <xf numFmtId="0" fontId="77" fillId="7" borderId="7" xfId="0" applyFont="1" applyFill="1" applyBorder="1" applyAlignment="1">
      <alignment horizontal="left" vertical="center"/>
    </xf>
    <xf numFmtId="3" fontId="78" fillId="9" borderId="2" xfId="0" applyNumberFormat="1" applyFont="1" applyFill="1" applyBorder="1" applyAlignment="1">
      <alignment horizontal="right" vertical="center" wrapText="1"/>
    </xf>
    <xf numFmtId="3" fontId="77" fillId="9" borderId="2" xfId="0" applyNumberFormat="1" applyFont="1" applyFill="1" applyBorder="1" applyAlignment="1">
      <alignment horizontal="right" vertical="center" wrapText="1"/>
    </xf>
    <xf numFmtId="3" fontId="50" fillId="9" borderId="2" xfId="0" applyNumberFormat="1" applyFont="1" applyFill="1" applyBorder="1" applyAlignment="1">
      <alignment horizontal="right" vertical="center" wrapText="1"/>
    </xf>
    <xf numFmtId="3" fontId="79" fillId="4" borderId="2" xfId="0" applyNumberFormat="1" applyFont="1" applyFill="1" applyBorder="1" applyAlignment="1">
      <alignment vertical="center" wrapText="1"/>
    </xf>
    <xf numFmtId="172" fontId="79" fillId="7" borderId="2" xfId="9" applyNumberFormat="1" applyFont="1" applyFill="1" applyBorder="1" applyAlignment="1">
      <alignment horizontal="right" vertical="center" wrapText="1"/>
    </xf>
    <xf numFmtId="0" fontId="10" fillId="0" borderId="0" xfId="16" applyFont="1"/>
    <xf numFmtId="173" fontId="56" fillId="4" borderId="2" xfId="0" applyNumberFormat="1" applyFont="1" applyFill="1" applyBorder="1" applyAlignment="1">
      <alignment horizontal="center" vertical="center" wrapText="1"/>
    </xf>
    <xf numFmtId="3" fontId="78" fillId="9" borderId="2" xfId="0" applyNumberFormat="1" applyFont="1" applyFill="1" applyBorder="1" applyAlignment="1">
      <alignment horizontal="left" vertical="center" wrapText="1"/>
    </xf>
    <xf numFmtId="3" fontId="50" fillId="13" borderId="2" xfId="0" applyNumberFormat="1" applyFont="1" applyFill="1" applyBorder="1" applyAlignment="1">
      <alignment horizontal="right" vertical="center" wrapText="1" indent="1"/>
    </xf>
    <xf numFmtId="3" fontId="79" fillId="13" borderId="2" xfId="0" applyNumberFormat="1" applyFont="1" applyFill="1" applyBorder="1" applyAlignment="1">
      <alignment horizontal="left" vertical="center" wrapText="1"/>
    </xf>
    <xf numFmtId="3" fontId="79" fillId="8" borderId="2" xfId="0" applyNumberFormat="1" applyFont="1" applyFill="1" applyBorder="1" applyAlignment="1">
      <alignment horizontal="left" vertical="center" wrapText="1"/>
    </xf>
    <xf numFmtId="3" fontId="78" fillId="9" borderId="21" xfId="0" applyNumberFormat="1" applyFont="1" applyFill="1" applyBorder="1" applyAlignment="1">
      <alignment horizontal="left" vertical="center" wrapText="1"/>
    </xf>
    <xf numFmtId="3" fontId="50" fillId="9" borderId="21" xfId="0" applyNumberFormat="1" applyFont="1" applyFill="1" applyBorder="1" applyAlignment="1">
      <alignment horizontal="right" vertical="center" wrapText="1" indent="1"/>
    </xf>
    <xf numFmtId="3" fontId="78" fillId="9" borderId="21" xfId="0" applyNumberFormat="1" applyFont="1" applyFill="1" applyBorder="1" applyAlignment="1">
      <alignment horizontal="right" vertical="center" wrapText="1" indent="1"/>
    </xf>
    <xf numFmtId="3" fontId="79" fillId="8" borderId="21" xfId="0" applyNumberFormat="1" applyFont="1" applyFill="1" applyBorder="1" applyAlignment="1">
      <alignment horizontal="right" vertical="center" wrapText="1" indent="1"/>
    </xf>
    <xf numFmtId="3" fontId="50" fillId="8" borderId="21" xfId="0" applyNumberFormat="1" applyFont="1" applyFill="1" applyBorder="1" applyAlignment="1">
      <alignment horizontal="right" vertical="center" wrapText="1" indent="1"/>
    </xf>
    <xf numFmtId="3" fontId="50" fillId="8" borderId="21" xfId="0" applyNumberFormat="1" applyFont="1" applyFill="1" applyBorder="1" applyAlignment="1">
      <alignment horizontal="right" vertical="center" wrapText="1"/>
    </xf>
    <xf numFmtId="3" fontId="79" fillId="8" borderId="21" xfId="0" applyNumberFormat="1" applyFont="1" applyFill="1" applyBorder="1" applyAlignment="1">
      <alignment horizontal="left" vertical="center" wrapText="1"/>
    </xf>
    <xf numFmtId="0" fontId="79" fillId="8" borderId="21" xfId="0" applyFont="1" applyFill="1" applyBorder="1" applyAlignment="1">
      <alignment horizontal="right" vertical="center" wrapText="1"/>
    </xf>
    <xf numFmtId="3" fontId="50" fillId="9" borderId="21" xfId="0" applyNumberFormat="1" applyFont="1" applyFill="1" applyBorder="1" applyAlignment="1">
      <alignment horizontal="right" vertical="center" wrapText="1"/>
    </xf>
    <xf numFmtId="0" fontId="78" fillId="9" borderId="21" xfId="0" applyFont="1" applyFill="1" applyBorder="1" applyAlignment="1">
      <alignment horizontal="left" vertical="center" wrapText="1"/>
    </xf>
    <xf numFmtId="0" fontId="78" fillId="9" borderId="21" xfId="0" applyFont="1" applyFill="1" applyBorder="1" applyAlignment="1">
      <alignment horizontal="right" vertical="center" wrapText="1" indent="1"/>
    </xf>
    <xf numFmtId="0" fontId="79" fillId="8" borderId="21" xfId="0" applyFont="1" applyFill="1" applyBorder="1" applyAlignment="1">
      <alignment horizontal="right" vertical="center" wrapText="1" indent="1"/>
    </xf>
    <xf numFmtId="0" fontId="50" fillId="8" borderId="21" xfId="0" applyFont="1" applyFill="1" applyBorder="1" applyAlignment="1">
      <alignment horizontal="right" vertical="center" wrapText="1"/>
    </xf>
    <xf numFmtId="0" fontId="79" fillId="8" borderId="21" xfId="0" applyFont="1" applyFill="1" applyBorder="1" applyAlignment="1">
      <alignment horizontal="left" vertical="center" wrapText="1"/>
    </xf>
    <xf numFmtId="0" fontId="78" fillId="9" borderId="21" xfId="0" applyFont="1" applyFill="1" applyBorder="1" applyAlignment="1">
      <alignment horizontal="right" vertical="center" wrapText="1"/>
    </xf>
    <xf numFmtId="3" fontId="79" fillId="13" borderId="21" xfId="0" applyNumberFormat="1" applyFont="1" applyFill="1" applyBorder="1" applyAlignment="1">
      <alignment horizontal="right" vertical="center" wrapText="1" indent="1"/>
    </xf>
    <xf numFmtId="0" fontId="79" fillId="13" borderId="21" xfId="0" applyFont="1" applyFill="1" applyBorder="1" applyAlignment="1">
      <alignment horizontal="left" vertical="center" wrapText="1"/>
    </xf>
    <xf numFmtId="3" fontId="50" fillId="13" borderId="21" xfId="0" applyNumberFormat="1" applyFont="1" applyFill="1" applyBorder="1" applyAlignment="1">
      <alignment horizontal="right" vertical="center" wrapText="1"/>
    </xf>
    <xf numFmtId="0" fontId="50" fillId="13" borderId="21" xfId="0" applyFont="1" applyFill="1" applyBorder="1" applyAlignment="1">
      <alignment horizontal="right" vertical="center" wrapText="1"/>
    </xf>
    <xf numFmtId="3" fontId="77" fillId="2" borderId="2" xfId="0" applyNumberFormat="1" applyFont="1" applyFill="1" applyBorder="1" applyAlignment="1">
      <alignment horizontal="center" vertical="center" wrapText="1"/>
    </xf>
    <xf numFmtId="0" fontId="79" fillId="2" borderId="2" xfId="0" applyFont="1" applyFill="1" applyBorder="1" applyAlignment="1">
      <alignment horizontal="center" vertical="center"/>
    </xf>
    <xf numFmtId="0" fontId="25" fillId="2" borderId="2" xfId="2" applyFont="1" applyFill="1" applyBorder="1" applyAlignment="1">
      <alignment horizontal="left" vertical="center" wrapText="1"/>
    </xf>
    <xf numFmtId="0" fontId="94" fillId="14" borderId="0" xfId="0" applyFont="1" applyFill="1" applyAlignment="1">
      <alignment horizontal="center" vertical="center"/>
    </xf>
    <xf numFmtId="0" fontId="30" fillId="4" borderId="0" xfId="11" applyFill="1" applyAlignment="1">
      <alignment horizontal="center"/>
    </xf>
    <xf numFmtId="0" fontId="25" fillId="4" borderId="0" xfId="11" applyFont="1" applyFill="1" applyAlignment="1">
      <alignment horizontal="centerContinuous"/>
    </xf>
    <xf numFmtId="0" fontId="67" fillId="3" borderId="0" xfId="6" quotePrefix="1" applyFont="1" applyFill="1"/>
    <xf numFmtId="0" fontId="26" fillId="3" borderId="0" xfId="6" applyFont="1" applyFill="1" applyAlignment="1">
      <alignment horizontal="left"/>
    </xf>
    <xf numFmtId="0" fontId="26" fillId="3" borderId="0" xfId="6" applyFont="1" applyFill="1" applyAlignment="1">
      <alignment horizontal="right"/>
    </xf>
    <xf numFmtId="0" fontId="33" fillId="3" borderId="0" xfId="6" applyFill="1"/>
    <xf numFmtId="0" fontId="25" fillId="2" borderId="2" xfId="6" applyFont="1" applyFill="1" applyBorder="1"/>
    <xf numFmtId="0" fontId="25" fillId="2" borderId="2" xfId="6" applyFont="1" applyFill="1" applyBorder="1" applyAlignment="1">
      <alignment horizontal="left"/>
    </xf>
    <xf numFmtId="0" fontId="25" fillId="2" borderId="2" xfId="6" applyFont="1" applyFill="1" applyBorder="1" applyAlignment="1">
      <alignment horizontal="right"/>
    </xf>
    <xf numFmtId="0" fontId="33" fillId="3" borderId="0" xfId="6" applyFill="1" applyAlignment="1">
      <alignment horizontal="left"/>
    </xf>
    <xf numFmtId="0" fontId="33" fillId="3" borderId="0" xfId="6" applyFill="1" applyAlignment="1">
      <alignment horizontal="right"/>
    </xf>
    <xf numFmtId="0" fontId="23" fillId="3" borderId="4" xfId="5" applyFill="1" applyBorder="1" applyAlignment="1">
      <alignment horizontal="right"/>
    </xf>
    <xf numFmtId="0" fontId="26" fillId="3" borderId="0" xfId="2" applyFont="1" applyFill="1" applyAlignment="1">
      <alignment horizontal="center"/>
    </xf>
    <xf numFmtId="0" fontId="26" fillId="3" borderId="0" xfId="2" applyFont="1" applyFill="1" applyAlignment="1" applyProtection="1">
      <alignment horizontal="center"/>
      <protection locked="0"/>
    </xf>
    <xf numFmtId="0" fontId="25" fillId="3" borderId="0" xfId="2" applyFont="1" applyFill="1" applyAlignment="1" applyProtection="1">
      <alignment horizontal="center"/>
      <protection locked="0"/>
    </xf>
    <xf numFmtId="0" fontId="26" fillId="3" borderId="1" xfId="2" applyFont="1" applyFill="1" applyBorder="1" applyAlignment="1">
      <alignment horizontal="left"/>
    </xf>
    <xf numFmtId="0" fontId="26" fillId="3" borderId="1" xfId="2" applyFont="1" applyFill="1" applyBorder="1" applyAlignment="1">
      <alignment horizontal="center"/>
    </xf>
    <xf numFmtId="0" fontId="25" fillId="2" borderId="4" xfId="2" applyFont="1" applyFill="1" applyBorder="1" applyAlignment="1">
      <alignment horizontal="center" vertical="center"/>
    </xf>
    <xf numFmtId="0" fontId="25" fillId="2" borderId="8" xfId="2" applyFont="1" applyFill="1" applyBorder="1" applyAlignment="1">
      <alignment horizontal="center" vertical="center"/>
    </xf>
    <xf numFmtId="0" fontId="25" fillId="2" borderId="2" xfId="2" applyFont="1" applyFill="1" applyBorder="1" applyAlignment="1">
      <alignment horizontal="left" vertical="center"/>
    </xf>
    <xf numFmtId="0" fontId="26" fillId="3" borderId="0" xfId="2" applyFont="1" applyFill="1" applyAlignment="1">
      <alignment horizontal="right"/>
    </xf>
    <xf numFmtId="0" fontId="39" fillId="0" borderId="0" xfId="0" applyFont="1" applyAlignment="1">
      <alignment horizontal="justify" vertical="center"/>
    </xf>
    <xf numFmtId="0" fontId="84" fillId="10" borderId="54" xfId="0" applyFont="1" applyFill="1" applyBorder="1" applyAlignment="1">
      <alignment vertical="center" wrapText="1"/>
    </xf>
    <xf numFmtId="0" fontId="84" fillId="10" borderId="55" xfId="0" applyFont="1" applyFill="1" applyBorder="1" applyAlignment="1">
      <alignment vertical="center" wrapText="1"/>
    </xf>
    <xf numFmtId="0" fontId="84" fillId="10" borderId="56" xfId="0" applyFont="1" applyFill="1" applyBorder="1" applyAlignment="1">
      <alignment vertical="center" wrapText="1"/>
    </xf>
    <xf numFmtId="174" fontId="69" fillId="17" borderId="2" xfId="0" applyNumberFormat="1" applyFont="1" applyFill="1" applyBorder="1" applyAlignment="1">
      <alignment horizontal="centerContinuous" vertical="center"/>
    </xf>
    <xf numFmtId="174" fontId="100" fillId="16" borderId="8" xfId="0" applyNumberFormat="1" applyFont="1" applyFill="1" applyBorder="1" applyAlignment="1">
      <alignment horizontal="left" vertical="center"/>
    </xf>
    <xf numFmtId="1" fontId="99" fillId="17" borderId="5" xfId="0" applyNumberFormat="1" applyFont="1" applyFill="1" applyBorder="1" applyAlignment="1">
      <alignment horizontal="centerContinuous" vertical="center"/>
    </xf>
    <xf numFmtId="174" fontId="98" fillId="16" borderId="8" xfId="0" applyNumberFormat="1" applyFont="1" applyFill="1" applyBorder="1" applyAlignment="1">
      <alignment vertical="center"/>
    </xf>
    <xf numFmtId="174" fontId="98" fillId="16" borderId="14" xfId="0" applyNumberFormat="1" applyFont="1" applyFill="1" applyBorder="1" applyAlignment="1">
      <alignment vertical="center"/>
    </xf>
    <xf numFmtId="172" fontId="26" fillId="0" borderId="2" xfId="24" applyNumberFormat="1" applyFont="1" applyFill="1" applyBorder="1" applyAlignment="1">
      <alignment vertical="top" wrapText="1"/>
    </xf>
    <xf numFmtId="0" fontId="30" fillId="3" borderId="0" xfId="2" applyFill="1" applyAlignment="1">
      <alignment vertical="center" wrapText="1"/>
    </xf>
    <xf numFmtId="3" fontId="30" fillId="3" borderId="42" xfId="2" applyNumberFormat="1" applyFill="1" applyBorder="1" applyAlignment="1">
      <alignment horizontal="right" vertical="center" wrapText="1"/>
    </xf>
    <xf numFmtId="3" fontId="30" fillId="3" borderId="0" xfId="2" applyNumberFormat="1" applyFill="1" applyAlignment="1">
      <alignment vertical="center" wrapText="1"/>
    </xf>
    <xf numFmtId="3" fontId="30" fillId="3" borderId="2" xfId="2" applyNumberFormat="1" applyFill="1" applyBorder="1" applyAlignment="1">
      <alignment horizontal="right" vertical="center" wrapText="1"/>
    </xf>
    <xf numFmtId="3" fontId="30" fillId="3" borderId="44" xfId="2" applyNumberFormat="1" applyFill="1" applyBorder="1" applyAlignment="1">
      <alignment horizontal="right" vertical="center" wrapText="1"/>
    </xf>
    <xf numFmtId="3" fontId="30" fillId="3" borderId="4" xfId="2" applyNumberFormat="1" applyFill="1" applyBorder="1" applyAlignment="1">
      <alignment horizontal="right" vertical="center" wrapText="1"/>
    </xf>
    <xf numFmtId="3" fontId="30" fillId="3" borderId="46" xfId="2" applyNumberFormat="1" applyFill="1" applyBorder="1" applyAlignment="1">
      <alignment horizontal="right" vertical="center" wrapText="1"/>
    </xf>
    <xf numFmtId="3" fontId="30" fillId="3" borderId="48" xfId="2" applyNumberFormat="1" applyFill="1" applyBorder="1" applyAlignment="1">
      <alignment horizontal="right" vertical="center" wrapText="1"/>
    </xf>
    <xf numFmtId="3" fontId="30" fillId="3" borderId="49" xfId="2" applyNumberFormat="1" applyFill="1" applyBorder="1" applyAlignment="1">
      <alignment horizontal="right" vertical="center" wrapText="1"/>
    </xf>
    <xf numFmtId="0" fontId="30" fillId="3" borderId="8" xfId="2" applyFill="1" applyBorder="1" applyAlignment="1">
      <alignment horizontal="left" vertical="center" wrapText="1"/>
    </xf>
    <xf numFmtId="3" fontId="30" fillId="3" borderId="8" xfId="2" applyNumberFormat="1" applyFill="1" applyBorder="1" applyAlignment="1">
      <alignment horizontal="right" vertical="center" wrapText="1"/>
    </xf>
    <xf numFmtId="3" fontId="30" fillId="3" borderId="40" xfId="2" applyNumberFormat="1" applyFill="1" applyBorder="1" applyAlignment="1">
      <alignment horizontal="right" vertical="center" wrapText="1"/>
    </xf>
    <xf numFmtId="0" fontId="30" fillId="3" borderId="39" xfId="2" applyFill="1" applyBorder="1" applyAlignment="1">
      <alignment horizontal="left" vertical="center" wrapText="1"/>
    </xf>
    <xf numFmtId="0" fontId="30" fillId="3" borderId="52" xfId="2" applyFill="1" applyBorder="1" applyAlignment="1">
      <alignment horizontal="right" vertical="center" wrapText="1"/>
    </xf>
    <xf numFmtId="170" fontId="26" fillId="0" borderId="2" xfId="11" applyNumberFormat="1" applyFont="1" applyBorder="1" applyAlignment="1" applyProtection="1">
      <alignment horizontal="left"/>
      <protection locked="0"/>
    </xf>
    <xf numFmtId="4" fontId="26" fillId="0" borderId="2" xfId="11" quotePrefix="1" applyNumberFormat="1" applyFont="1" applyBorder="1" applyAlignment="1" applyProtection="1">
      <alignment horizontal="left"/>
      <protection locked="0"/>
    </xf>
    <xf numFmtId="0" fontId="101" fillId="3" borderId="0" xfId="2" applyFont="1" applyFill="1"/>
    <xf numFmtId="3" fontId="77" fillId="7" borderId="2" xfId="0" applyNumberFormat="1" applyFont="1" applyFill="1" applyBorder="1" applyAlignment="1">
      <alignment horizontal="right" vertical="center" wrapText="1" indent="1"/>
    </xf>
    <xf numFmtId="10" fontId="18" fillId="3" borderId="0" xfId="26" applyNumberFormat="1" applyFont="1" applyFill="1"/>
    <xf numFmtId="3" fontId="9" fillId="3" borderId="0" xfId="10" applyNumberFormat="1" applyFont="1" applyFill="1"/>
    <xf numFmtId="3" fontId="50" fillId="0" borderId="2" xfId="0" applyNumberFormat="1" applyFont="1" applyBorder="1" applyAlignment="1">
      <alignment horizontal="right" vertical="center" wrapText="1"/>
    </xf>
    <xf numFmtId="3" fontId="77" fillId="0" borderId="2" xfId="0" applyNumberFormat="1" applyFont="1" applyBorder="1" applyAlignment="1">
      <alignment horizontal="right" vertical="center" wrapText="1"/>
    </xf>
    <xf numFmtId="3" fontId="77" fillId="13" borderId="2" xfId="0" applyNumberFormat="1" applyFont="1" applyFill="1" applyBorder="1" applyAlignment="1">
      <alignment horizontal="left" vertical="center" wrapText="1"/>
    </xf>
    <xf numFmtId="3" fontId="77" fillId="13" borderId="2" xfId="0" applyNumberFormat="1" applyFont="1" applyFill="1" applyBorder="1" applyAlignment="1">
      <alignment horizontal="left" vertical="center"/>
    </xf>
    <xf numFmtId="3" fontId="77" fillId="13" borderId="21" xfId="0" applyNumberFormat="1" applyFont="1" applyFill="1" applyBorder="1" applyAlignment="1">
      <alignment horizontal="left" vertical="center"/>
    </xf>
    <xf numFmtId="3" fontId="77" fillId="13" borderId="21" xfId="0" applyNumberFormat="1" applyFont="1" applyFill="1" applyBorder="1" applyAlignment="1">
      <alignment horizontal="center" vertical="center" wrapText="1"/>
    </xf>
    <xf numFmtId="3" fontId="79" fillId="13" borderId="21" xfId="0" applyNumberFormat="1" applyFont="1" applyFill="1" applyBorder="1" applyAlignment="1">
      <alignment horizontal="center" vertical="center" wrapText="1"/>
    </xf>
    <xf numFmtId="0" fontId="22" fillId="3" borderId="72" xfId="10" applyFill="1" applyBorder="1"/>
    <xf numFmtId="3" fontId="77" fillId="13" borderId="70" xfId="0" applyNumberFormat="1" applyFont="1" applyFill="1" applyBorder="1" applyAlignment="1">
      <alignment horizontal="center" vertical="center"/>
    </xf>
    <xf numFmtId="3" fontId="77" fillId="13" borderId="75" xfId="0" applyNumberFormat="1" applyFont="1" applyFill="1" applyBorder="1" applyAlignment="1">
      <alignment horizontal="center" vertical="center"/>
    </xf>
    <xf numFmtId="0" fontId="0" fillId="3" borderId="74" xfId="0" applyFill="1" applyBorder="1"/>
    <xf numFmtId="3" fontId="77" fillId="13" borderId="70" xfId="0" applyNumberFormat="1" applyFont="1" applyFill="1" applyBorder="1" applyAlignment="1">
      <alignment horizontal="center" vertical="center" wrapText="1"/>
    </xf>
    <xf numFmtId="0" fontId="77" fillId="13" borderId="21" xfId="0" applyFont="1" applyFill="1" applyBorder="1" applyAlignment="1">
      <alignment horizontal="left" vertical="center" wrapText="1"/>
    </xf>
    <xf numFmtId="4" fontId="78" fillId="9" borderId="2" xfId="0" applyNumberFormat="1" applyFont="1" applyFill="1" applyBorder="1" applyAlignment="1">
      <alignment horizontal="right" vertical="center" wrapText="1" indent="1"/>
    </xf>
    <xf numFmtId="3" fontId="78" fillId="0" borderId="2" xfId="0" applyNumberFormat="1" applyFont="1" applyBorder="1" applyAlignment="1">
      <alignment horizontal="right" vertical="center" wrapText="1"/>
    </xf>
    <xf numFmtId="181" fontId="90" fillId="9" borderId="64" xfId="0" applyNumberFormat="1" applyFont="1" applyFill="1" applyBorder="1" applyAlignment="1">
      <alignment horizontal="right" vertical="center"/>
    </xf>
    <xf numFmtId="0" fontId="23" fillId="3" borderId="2" xfId="5" applyFill="1" applyBorder="1" applyAlignment="1">
      <alignment horizontal="left"/>
    </xf>
    <xf numFmtId="0" fontId="23" fillId="3" borderId="2" xfId="5" applyFill="1" applyBorder="1" applyAlignment="1">
      <alignment horizontal="right"/>
    </xf>
    <xf numFmtId="0" fontId="66" fillId="3" borderId="2" xfId="5" applyFont="1" applyFill="1" applyBorder="1" applyAlignment="1">
      <alignment horizontal="right"/>
    </xf>
    <xf numFmtId="0" fontId="45" fillId="3" borderId="2" xfId="5" applyFont="1" applyFill="1" applyBorder="1" applyAlignment="1">
      <alignment horizontal="left"/>
    </xf>
    <xf numFmtId="0" fontId="26" fillId="3" borderId="13" xfId="6" applyFont="1" applyFill="1" applyBorder="1"/>
    <xf numFmtId="0" fontId="26" fillId="3" borderId="9" xfId="6" applyFont="1" applyFill="1" applyBorder="1"/>
    <xf numFmtId="0" fontId="26" fillId="3" borderId="0" xfId="6" applyFont="1" applyFill="1"/>
    <xf numFmtId="0" fontId="26" fillId="3" borderId="14" xfId="6" applyFont="1" applyFill="1" applyBorder="1"/>
    <xf numFmtId="0" fontId="26" fillId="3" borderId="15" xfId="6" applyFont="1" applyFill="1" applyBorder="1" applyAlignment="1">
      <alignment horizontal="left"/>
    </xf>
    <xf numFmtId="171" fontId="26" fillId="3" borderId="7" xfId="6" applyNumberFormat="1" applyFont="1" applyFill="1" applyBorder="1" applyAlignment="1" applyProtection="1">
      <alignment horizontal="left"/>
      <protection locked="0"/>
    </xf>
    <xf numFmtId="171" fontId="26" fillId="3" borderId="11" xfId="6" applyNumberFormat="1" applyFont="1" applyFill="1" applyBorder="1" applyAlignment="1" applyProtection="1">
      <alignment horizontal="left"/>
      <protection locked="0"/>
    </xf>
    <xf numFmtId="171" fontId="26" fillId="3" borderId="12" xfId="6" applyNumberFormat="1" applyFont="1" applyFill="1" applyBorder="1" applyAlignment="1" applyProtection="1">
      <alignment horizontal="left"/>
      <protection locked="0"/>
    </xf>
    <xf numFmtId="0" fontId="26" fillId="3" borderId="4" xfId="6" applyFont="1" applyFill="1" applyBorder="1" applyAlignment="1" applyProtection="1">
      <alignment horizontal="left" vertical="center"/>
      <protection locked="0"/>
    </xf>
    <xf numFmtId="0" fontId="26" fillId="3" borderId="13" xfId="6" applyFont="1" applyFill="1" applyBorder="1" applyAlignment="1" applyProtection="1">
      <alignment horizontal="left" vertical="center"/>
      <protection locked="0"/>
    </xf>
    <xf numFmtId="0" fontId="26" fillId="3" borderId="4" xfId="24" applyNumberFormat="1" applyFill="1" applyBorder="1" applyAlignment="1">
      <alignment horizontal="right" vertical="center"/>
    </xf>
    <xf numFmtId="0" fontId="23" fillId="3" borderId="2" xfId="5" applyFill="1" applyBorder="1"/>
    <xf numFmtId="0" fontId="23" fillId="3" borderId="4" xfId="5" applyFill="1" applyBorder="1"/>
    <xf numFmtId="164" fontId="26" fillId="3" borderId="2" xfId="24" applyFont="1" applyFill="1" applyBorder="1" applyAlignment="1">
      <alignment horizontal="right"/>
    </xf>
    <xf numFmtId="164" fontId="25" fillId="4" borderId="2" xfId="24" applyFont="1" applyFill="1" applyBorder="1" applyAlignment="1"/>
    <xf numFmtId="164" fontId="26" fillId="0" borderId="2" xfId="24" applyFont="1" applyFill="1" applyBorder="1" applyAlignment="1" applyProtection="1">
      <protection locked="0"/>
    </xf>
    <xf numFmtId="164" fontId="26" fillId="0" borderId="2" xfId="24" applyFont="1" applyFill="1" applyBorder="1" applyAlignment="1" applyProtection="1"/>
    <xf numFmtId="164" fontId="25" fillId="4" borderId="2" xfId="24" applyFont="1" applyFill="1" applyBorder="1" applyAlignment="1" applyProtection="1"/>
    <xf numFmtId="182" fontId="26" fillId="3" borderId="2" xfId="24" applyNumberFormat="1" applyFont="1" applyFill="1" applyBorder="1" applyAlignment="1" applyProtection="1">
      <alignment horizontal="right"/>
      <protection locked="0"/>
    </xf>
    <xf numFmtId="182" fontId="26" fillId="3" borderId="2" xfId="24" applyNumberFormat="1" applyFont="1" applyFill="1" applyBorder="1" applyAlignment="1" applyProtection="1">
      <alignment horizontal="right" vertical="center"/>
      <protection locked="0"/>
    </xf>
    <xf numFmtId="182" fontId="25" fillId="4" borderId="2" xfId="24" applyNumberFormat="1" applyFont="1" applyFill="1" applyBorder="1" applyAlignment="1" applyProtection="1">
      <alignment horizontal="right"/>
    </xf>
    <xf numFmtId="168" fontId="25" fillId="3" borderId="2" xfId="2" applyNumberFormat="1" applyFont="1" applyFill="1" applyBorder="1" applyAlignment="1">
      <alignment horizontal="right"/>
    </xf>
    <xf numFmtId="167" fontId="25" fillId="2" borderId="2" xfId="2" applyNumberFormat="1" applyFont="1" applyFill="1" applyBorder="1" applyAlignment="1">
      <alignment horizontal="left"/>
    </xf>
    <xf numFmtId="182" fontId="25" fillId="2" borderId="2" xfId="24" applyNumberFormat="1" applyFont="1" applyFill="1" applyBorder="1" applyAlignment="1" applyProtection="1">
      <alignment horizontal="right"/>
    </xf>
    <xf numFmtId="0" fontId="26" fillId="3" borderId="2" xfId="2" applyFont="1" applyFill="1" applyBorder="1"/>
    <xf numFmtId="0" fontId="25" fillId="4" borderId="2" xfId="2" applyFont="1" applyFill="1" applyBorder="1"/>
    <xf numFmtId="0" fontId="8" fillId="3" borderId="2" xfId="5" applyFont="1" applyFill="1" applyBorder="1" applyAlignment="1">
      <alignment horizontal="left" wrapText="1"/>
    </xf>
    <xf numFmtId="0" fontId="8" fillId="3" borderId="2" xfId="5" applyFont="1" applyFill="1" applyBorder="1" applyAlignment="1">
      <alignment horizontal="left"/>
    </xf>
    <xf numFmtId="0" fontId="23" fillId="0" borderId="2" xfId="5" applyBorder="1" applyAlignment="1">
      <alignment horizontal="right"/>
    </xf>
    <xf numFmtId="0" fontId="45" fillId="0" borderId="2" xfId="5" applyFont="1" applyBorder="1" applyAlignment="1">
      <alignment horizontal="right"/>
    </xf>
    <xf numFmtId="0" fontId="8" fillId="3" borderId="2" xfId="5" applyFont="1" applyFill="1" applyBorder="1" applyAlignment="1">
      <alignment horizontal="right"/>
    </xf>
    <xf numFmtId="3" fontId="78" fillId="0" borderId="2" xfId="0" applyNumberFormat="1" applyFont="1" applyBorder="1" applyAlignment="1">
      <alignment horizontal="left" vertical="center" wrapText="1"/>
    </xf>
    <xf numFmtId="10" fontId="16" fillId="3" borderId="0" xfId="26" applyNumberFormat="1" applyFont="1" applyFill="1"/>
    <xf numFmtId="10" fontId="15" fillId="3" borderId="0" xfId="26" applyNumberFormat="1" applyFont="1" applyFill="1"/>
    <xf numFmtId="182" fontId="26" fillId="0" borderId="2" xfId="24" applyNumberFormat="1" applyFont="1" applyFill="1" applyBorder="1" applyAlignment="1" applyProtection="1">
      <alignment horizontal="right" vertical="center"/>
      <protection locked="0"/>
    </xf>
    <xf numFmtId="170" fontId="0" fillId="0" borderId="3" xfId="11" applyNumberFormat="1" applyFont="1" applyBorder="1" applyAlignment="1" applyProtection="1">
      <alignment horizontal="left"/>
      <protection locked="0"/>
    </xf>
    <xf numFmtId="4" fontId="26" fillId="0" borderId="4" xfId="11" quotePrefix="1" applyNumberFormat="1" applyFont="1" applyBorder="1" applyAlignment="1" applyProtection="1">
      <alignment horizontal="left" vertical="center"/>
      <protection locked="0"/>
    </xf>
    <xf numFmtId="4" fontId="26" fillId="0" borderId="4" xfId="11" quotePrefix="1" applyNumberFormat="1" applyFont="1" applyBorder="1" applyAlignment="1" applyProtection="1">
      <alignment horizontal="left"/>
      <protection locked="0"/>
    </xf>
    <xf numFmtId="4" fontId="26" fillId="0" borderId="6" xfId="11" quotePrefix="1" applyNumberFormat="1" applyFont="1" applyBorder="1" applyAlignment="1" applyProtection="1">
      <alignment horizontal="left"/>
      <protection locked="0"/>
    </xf>
    <xf numFmtId="0" fontId="26" fillId="0" borderId="6" xfId="11" applyFont="1" applyBorder="1" applyAlignment="1" applyProtection="1">
      <alignment vertical="center"/>
      <protection locked="0"/>
    </xf>
    <xf numFmtId="0" fontId="26" fillId="0" borderId="12" xfId="11" applyFont="1" applyBorder="1" applyAlignment="1" applyProtection="1">
      <alignment vertical="center"/>
      <protection locked="0"/>
    </xf>
    <xf numFmtId="170" fontId="26" fillId="0" borderId="12" xfId="11" applyNumberFormat="1" applyFont="1" applyBorder="1" applyAlignment="1" applyProtection="1">
      <alignment horizontal="left" vertical="center"/>
      <protection locked="0"/>
    </xf>
    <xf numFmtId="164" fontId="26" fillId="0" borderId="6" xfId="24" applyFill="1" applyBorder="1" applyAlignment="1">
      <alignment horizontal="right" vertical="top" wrapText="1"/>
    </xf>
    <xf numFmtId="0" fontId="26" fillId="0" borderId="2" xfId="11" applyFont="1" applyBorder="1" applyAlignment="1">
      <alignment horizontal="left"/>
    </xf>
    <xf numFmtId="0" fontId="26" fillId="0" borderId="2" xfId="11" applyFont="1" applyBorder="1"/>
    <xf numFmtId="4" fontId="26" fillId="0" borderId="2" xfId="11" quotePrefix="1" applyNumberFormat="1" applyFont="1" applyBorder="1" applyAlignment="1" applyProtection="1">
      <alignment horizontal="left" wrapText="1"/>
      <protection locked="0"/>
    </xf>
    <xf numFmtId="0" fontId="26" fillId="0" borderId="2" xfId="11" applyFont="1" applyBorder="1" applyAlignment="1">
      <alignment vertical="center"/>
    </xf>
    <xf numFmtId="0" fontId="26" fillId="3" borderId="2" xfId="11" applyFont="1" applyFill="1" applyBorder="1" applyAlignment="1">
      <alignment vertical="center"/>
    </xf>
    <xf numFmtId="0" fontId="26" fillId="0" borderId="2" xfId="11" applyFont="1" applyBorder="1" applyAlignment="1">
      <alignment vertical="center" wrapText="1"/>
    </xf>
    <xf numFmtId="4" fontId="26" fillId="0" borderId="2" xfId="11" applyNumberFormat="1" applyFont="1" applyBorder="1" applyAlignment="1" applyProtection="1">
      <alignment horizontal="left" wrapText="1"/>
      <protection locked="0"/>
    </xf>
    <xf numFmtId="0" fontId="26" fillId="0" borderId="4" xfId="11" applyFont="1" applyBorder="1" applyAlignment="1" applyProtection="1">
      <alignment vertical="center"/>
      <protection locked="0"/>
    </xf>
    <xf numFmtId="0" fontId="26" fillId="0" borderId="7" xfId="11" applyFont="1" applyBorder="1" applyAlignment="1" applyProtection="1">
      <alignment vertical="center"/>
      <protection locked="0"/>
    </xf>
    <xf numFmtId="3" fontId="30" fillId="3" borderId="0" xfId="2" applyNumberFormat="1" applyFill="1" applyAlignment="1">
      <alignment vertical="center"/>
    </xf>
    <xf numFmtId="3" fontId="26" fillId="0" borderId="42" xfId="2" applyNumberFormat="1" applyFont="1" applyBorder="1" applyAlignment="1">
      <alignment horizontal="right" vertical="center" wrapText="1"/>
    </xf>
    <xf numFmtId="0" fontId="26" fillId="3" borderId="84" xfId="2" applyFont="1" applyFill="1" applyBorder="1" applyAlignment="1">
      <alignment vertical="center" wrapText="1"/>
    </xf>
    <xf numFmtId="0" fontId="25" fillId="3" borderId="6" xfId="2" applyFont="1" applyFill="1" applyBorder="1" applyAlignment="1">
      <alignment horizontal="left" vertical="center" wrapText="1"/>
    </xf>
    <xf numFmtId="3" fontId="26" fillId="3" borderId="6" xfId="2" applyNumberFormat="1" applyFont="1" applyFill="1" applyBorder="1" applyAlignment="1">
      <alignment horizontal="right" vertical="center" wrapText="1"/>
    </xf>
    <xf numFmtId="3" fontId="26" fillId="3" borderId="6" xfId="2" applyNumberFormat="1" applyFont="1" applyFill="1" applyBorder="1" applyAlignment="1">
      <alignment horizontal="right" vertical="center"/>
    </xf>
    <xf numFmtId="3" fontId="26" fillId="3" borderId="85" xfId="2" applyNumberFormat="1" applyFont="1" applyFill="1" applyBorder="1" applyAlignment="1">
      <alignment horizontal="right" vertical="center" wrapText="1"/>
    </xf>
    <xf numFmtId="0" fontId="30" fillId="3" borderId="2" xfId="2" applyFill="1" applyBorder="1" applyAlignment="1">
      <alignment vertical="center" wrapText="1"/>
    </xf>
    <xf numFmtId="3" fontId="25" fillId="0" borderId="52" xfId="2" applyNumberFormat="1" applyFont="1" applyBorder="1" applyAlignment="1">
      <alignment horizontal="right" vertical="center" wrapText="1"/>
    </xf>
    <xf numFmtId="3" fontId="66" fillId="0" borderId="28" xfId="30" applyNumberFormat="1" applyFont="1" applyFill="1" applyBorder="1" applyAlignment="1">
      <alignment horizontal="right" vertical="center" wrapText="1"/>
    </xf>
    <xf numFmtId="3" fontId="66" fillId="0" borderId="50" xfId="30" applyNumberFormat="1" applyFont="1" applyFill="1" applyBorder="1" applyAlignment="1">
      <alignment horizontal="right" vertical="center" wrapText="1"/>
    </xf>
    <xf numFmtId="3" fontId="29" fillId="0" borderId="48" xfId="2" applyNumberFormat="1" applyFont="1" applyBorder="1" applyAlignment="1">
      <alignment horizontal="right" vertical="center" wrapText="1"/>
    </xf>
    <xf numFmtId="3" fontId="45" fillId="0" borderId="42" xfId="29" applyNumberFormat="1" applyFont="1" applyFill="1" applyBorder="1" applyAlignment="1">
      <alignment horizontal="right" vertical="center"/>
    </xf>
    <xf numFmtId="3" fontId="26" fillId="0" borderId="42" xfId="29" applyNumberFormat="1" applyFont="1" applyFill="1" applyBorder="1" applyAlignment="1">
      <alignment horizontal="right" vertical="center"/>
    </xf>
    <xf numFmtId="3" fontId="26" fillId="0" borderId="42" xfId="29" applyNumberFormat="1" applyFont="1" applyFill="1" applyBorder="1" applyAlignment="1">
      <alignment horizontal="right" vertical="center" wrapText="1"/>
    </xf>
    <xf numFmtId="0" fontId="29" fillId="0" borderId="48" xfId="2" applyFont="1" applyBorder="1" applyAlignment="1">
      <alignment horizontal="left" vertical="center" wrapText="1"/>
    </xf>
    <xf numFmtId="3" fontId="26" fillId="0" borderId="48" xfId="2" applyNumberFormat="1" applyFont="1" applyBorder="1" applyAlignment="1">
      <alignment horizontal="right" vertical="center" wrapText="1"/>
    </xf>
    <xf numFmtId="0" fontId="26" fillId="0" borderId="6" xfId="11" applyFont="1" applyBorder="1" applyProtection="1">
      <protection locked="0"/>
    </xf>
    <xf numFmtId="170" fontId="26" fillId="0" borderId="6" xfId="11" applyNumberFormat="1" applyFont="1" applyBorder="1" applyAlignment="1" applyProtection="1">
      <alignment horizontal="left" wrapText="1"/>
      <protection locked="0"/>
    </xf>
    <xf numFmtId="4" fontId="26" fillId="0" borderId="6" xfId="11" quotePrefix="1" applyNumberFormat="1" applyFont="1" applyBorder="1" applyAlignment="1" applyProtection="1">
      <alignment horizontal="left" vertical="center"/>
      <protection locked="0"/>
    </xf>
    <xf numFmtId="0" fontId="26" fillId="0" borderId="2" xfId="11" applyFont="1" applyBorder="1" applyProtection="1">
      <protection locked="0"/>
    </xf>
    <xf numFmtId="170" fontId="0" fillId="0" borderId="2" xfId="11" applyNumberFormat="1" applyFont="1" applyBorder="1" applyAlignment="1" applyProtection="1">
      <alignment horizontal="left"/>
      <protection locked="0"/>
    </xf>
    <xf numFmtId="0" fontId="26" fillId="0" borderId="3" xfId="11" applyFont="1" applyBorder="1" applyProtection="1">
      <protection locked="0"/>
    </xf>
    <xf numFmtId="0" fontId="26" fillId="0" borderId="2" xfId="11" applyFont="1" applyBorder="1" applyAlignment="1" applyProtection="1">
      <alignment vertical="center"/>
      <protection locked="0"/>
    </xf>
    <xf numFmtId="0" fontId="26" fillId="0" borderId="3" xfId="11" applyFont="1" applyBorder="1" applyAlignment="1" applyProtection="1">
      <alignment vertical="center"/>
      <protection locked="0"/>
    </xf>
    <xf numFmtId="0" fontId="26" fillId="0" borderId="7" xfId="11" applyFont="1" applyBorder="1" applyAlignment="1">
      <alignment vertical="center"/>
    </xf>
    <xf numFmtId="4" fontId="26" fillId="0" borderId="4" xfId="11" quotePrefix="1" applyNumberFormat="1" applyFont="1" applyBorder="1" applyAlignment="1" applyProtection="1">
      <alignment horizontal="left" wrapText="1"/>
      <protection locked="0"/>
    </xf>
    <xf numFmtId="0" fontId="26" fillId="0" borderId="4" xfId="11" applyFont="1" applyBorder="1" applyProtection="1">
      <protection locked="0"/>
    </xf>
    <xf numFmtId="0" fontId="26" fillId="0" borderId="7" xfId="11" applyFont="1" applyBorder="1" applyProtection="1">
      <protection locked="0"/>
    </xf>
    <xf numFmtId="170" fontId="26" fillId="0" borderId="7" xfId="11" applyNumberFormat="1" applyFont="1" applyBorder="1" applyAlignment="1" applyProtection="1">
      <alignment horizontal="left"/>
      <protection locked="0"/>
    </xf>
    <xf numFmtId="0" fontId="26" fillId="0" borderId="3" xfId="11" applyFont="1" applyBorder="1" applyAlignment="1">
      <alignment vertical="center"/>
    </xf>
    <xf numFmtId="0" fontId="26" fillId="0" borderId="8" xfId="11" applyFont="1" applyBorder="1" applyAlignment="1" applyProtection="1">
      <alignment horizontal="left" vertical="center"/>
      <protection locked="0"/>
    </xf>
    <xf numFmtId="0" fontId="26" fillId="0" borderId="11" xfId="11" applyFont="1" applyBorder="1" applyAlignment="1" applyProtection="1">
      <alignment horizontal="left" vertical="center"/>
      <protection locked="0"/>
    </xf>
    <xf numFmtId="170" fontId="26" fillId="0" borderId="8" xfId="11" applyNumberFormat="1" applyFont="1" applyBorder="1" applyAlignment="1" applyProtection="1">
      <alignment horizontal="left" vertical="center"/>
      <protection locked="0"/>
    </xf>
    <xf numFmtId="4" fontId="26" fillId="3" borderId="2" xfId="11" applyNumberFormat="1" applyFont="1" applyFill="1" applyBorder="1" applyAlignment="1">
      <alignment horizontal="right"/>
    </xf>
    <xf numFmtId="4" fontId="26" fillId="3" borderId="2" xfId="11" applyNumberFormat="1" applyFont="1" applyFill="1" applyBorder="1" applyAlignment="1" applyProtection="1">
      <alignment horizontal="right"/>
      <protection locked="0"/>
    </xf>
    <xf numFmtId="9" fontId="18" fillId="3" borderId="0" xfId="26" applyFont="1" applyFill="1"/>
    <xf numFmtId="3" fontId="79" fillId="13" borderId="21" xfId="0" applyNumberFormat="1" applyFont="1" applyFill="1" applyBorder="1" applyAlignment="1">
      <alignment vertical="center" wrapText="1"/>
    </xf>
    <xf numFmtId="0" fontId="79" fillId="13" borderId="21" xfId="0" applyFont="1" applyFill="1" applyBorder="1" applyAlignment="1">
      <alignment vertical="center" wrapText="1"/>
    </xf>
    <xf numFmtId="3" fontId="50" fillId="9" borderId="21" xfId="0" applyNumberFormat="1" applyFont="1" applyFill="1" applyBorder="1" applyAlignment="1">
      <alignment horizontal="left" vertical="center" wrapText="1"/>
    </xf>
    <xf numFmtId="3" fontId="77" fillId="9" borderId="21" xfId="0" applyNumberFormat="1" applyFont="1" applyFill="1" applyBorder="1" applyAlignment="1">
      <alignment horizontal="left" vertical="center" wrapText="1"/>
    </xf>
    <xf numFmtId="10" fontId="22" fillId="4" borderId="0" xfId="26" applyNumberFormat="1" applyFont="1" applyFill="1"/>
    <xf numFmtId="0" fontId="26" fillId="0" borderId="0" xfId="2" applyFont="1"/>
    <xf numFmtId="0" fontId="25" fillId="0" borderId="0" xfId="2" applyFont="1"/>
    <xf numFmtId="0" fontId="98" fillId="15" borderId="15" xfId="0" applyFont="1" applyFill="1" applyBorder="1" applyAlignment="1">
      <alignment horizontal="center" vertical="center"/>
    </xf>
    <xf numFmtId="3" fontId="98" fillId="15" borderId="15" xfId="0" applyNumberFormat="1" applyFont="1" applyFill="1" applyBorder="1" applyAlignment="1">
      <alignment horizontal="center" vertical="center"/>
    </xf>
    <xf numFmtId="0" fontId="83" fillId="15" borderId="15" xfId="0" applyFont="1" applyFill="1" applyBorder="1" applyAlignment="1">
      <alignment horizontal="center" vertical="center"/>
    </xf>
    <xf numFmtId="0" fontId="98" fillId="15" borderId="15" xfId="0" applyFont="1" applyFill="1" applyBorder="1" applyAlignment="1">
      <alignment horizontal="center" vertical="center" wrapText="1"/>
    </xf>
    <xf numFmtId="3" fontId="78" fillId="9" borderId="21" xfId="0" applyNumberFormat="1" applyFont="1" applyFill="1" applyBorder="1" applyAlignment="1">
      <alignment horizontal="right" vertical="center" wrapText="1"/>
    </xf>
    <xf numFmtId="3" fontId="50" fillId="8" borderId="21" xfId="0" applyNumberFormat="1" applyFont="1" applyFill="1" applyBorder="1" applyAlignment="1">
      <alignment horizontal="left" vertical="center" wrapText="1"/>
    </xf>
    <xf numFmtId="3" fontId="79" fillId="8" borderId="21" xfId="0" applyNumberFormat="1" applyFont="1" applyFill="1" applyBorder="1" applyAlignment="1">
      <alignment horizontal="right" vertical="center" wrapText="1"/>
    </xf>
    <xf numFmtId="10" fontId="22" fillId="3" borderId="0" xfId="26" applyNumberFormat="1" applyFont="1" applyFill="1"/>
    <xf numFmtId="172" fontId="26" fillId="3" borderId="2" xfId="24" applyNumberFormat="1" applyFont="1" applyFill="1" applyBorder="1" applyAlignment="1">
      <alignment horizontal="right" vertical="top" wrapText="1"/>
    </xf>
    <xf numFmtId="0" fontId="6" fillId="3" borderId="0" xfId="15" applyFont="1" applyFill="1"/>
    <xf numFmtId="0" fontId="26" fillId="0" borderId="2" xfId="11" applyFont="1" applyBorder="1" applyAlignment="1">
      <alignment horizontal="right"/>
    </xf>
    <xf numFmtId="0" fontId="30" fillId="0" borderId="0" xfId="11"/>
    <xf numFmtId="0" fontId="5" fillId="0" borderId="0" xfId="16" applyFont="1"/>
    <xf numFmtId="0" fontId="78" fillId="9" borderId="21" xfId="0" applyFont="1" applyFill="1" applyBorder="1" applyAlignment="1">
      <alignment horizontal="left" vertical="center" wrapText="1" indent="2"/>
    </xf>
    <xf numFmtId="3" fontId="78" fillId="9" borderId="21" xfId="0" applyNumberFormat="1" applyFont="1" applyFill="1" applyBorder="1" applyAlignment="1">
      <alignment horizontal="right" vertical="center" wrapText="1" indent="2"/>
    </xf>
    <xf numFmtId="3" fontId="79" fillId="4" borderId="2" xfId="0" applyNumberFormat="1" applyFont="1" applyFill="1" applyBorder="1" applyAlignment="1">
      <alignment horizontal="center" vertical="center" wrapText="1"/>
    </xf>
    <xf numFmtId="0" fontId="4" fillId="0" borderId="0" xfId="16" applyFont="1"/>
    <xf numFmtId="3" fontId="78" fillId="9" borderId="2" xfId="0" applyNumberFormat="1" applyFont="1" applyFill="1" applyBorder="1" applyAlignment="1">
      <alignment horizontal="right" vertical="center" wrapText="1" indent="2"/>
    </xf>
    <xf numFmtId="0" fontId="3" fillId="3" borderId="0" xfId="17" applyFont="1" applyFill="1"/>
    <xf numFmtId="0" fontId="26" fillId="0" borderId="2" xfId="2" applyFont="1" applyBorder="1" applyAlignment="1" applyProtection="1">
      <alignment horizontal="right"/>
      <protection locked="0"/>
    </xf>
    <xf numFmtId="0" fontId="26" fillId="0" borderId="2" xfId="2" applyFont="1" applyBorder="1" applyAlignment="1">
      <alignment horizontal="left"/>
    </xf>
    <xf numFmtId="0" fontId="55" fillId="0" borderId="2" xfId="2" applyFont="1" applyBorder="1" applyAlignment="1">
      <alignment horizontal="left"/>
    </xf>
    <xf numFmtId="180" fontId="26" fillId="0" borderId="2" xfId="4" applyNumberFormat="1" applyBorder="1" applyAlignment="1">
      <alignment horizontal="center"/>
    </xf>
    <xf numFmtId="0" fontId="48" fillId="3" borderId="19" xfId="0" applyFont="1" applyFill="1" applyBorder="1"/>
    <xf numFmtId="0" fontId="48" fillId="3" borderId="0" xfId="0" applyFont="1" applyFill="1" applyAlignment="1">
      <alignment horizontal="left"/>
    </xf>
    <xf numFmtId="0" fontId="47" fillId="3" borderId="0" xfId="0" applyFont="1" applyFill="1" applyAlignment="1">
      <alignment horizontal="right"/>
    </xf>
    <xf numFmtId="0" fontId="47" fillId="3" borderId="0" xfId="0" applyFont="1" applyFill="1"/>
    <xf numFmtId="4" fontId="48" fillId="3" borderId="20" xfId="0" applyNumberFormat="1" applyFont="1" applyFill="1" applyBorder="1" applyAlignment="1">
      <alignment horizontal="center" vertical="top"/>
    </xf>
    <xf numFmtId="0" fontId="48" fillId="3" borderId="0" xfId="0" applyFont="1" applyFill="1" applyAlignment="1">
      <alignment horizontal="right" vertical="top"/>
    </xf>
    <xf numFmtId="0" fontId="48" fillId="3" borderId="0" xfId="0" applyFont="1" applyFill="1" applyAlignment="1">
      <alignment horizontal="justify" vertical="top"/>
    </xf>
    <xf numFmtId="0" fontId="48" fillId="3" borderId="20" xfId="0" applyFont="1" applyFill="1" applyBorder="1" applyAlignment="1">
      <alignment horizontal="center" vertical="top" wrapText="1"/>
    </xf>
    <xf numFmtId="4" fontId="48" fillId="3" borderId="0" xfId="0" applyNumberFormat="1" applyFont="1" applyFill="1" applyAlignment="1">
      <alignment vertical="top"/>
    </xf>
    <xf numFmtId="3" fontId="48" fillId="3" borderId="0" xfId="0" applyNumberFormat="1" applyFont="1" applyFill="1" applyAlignment="1">
      <alignment vertical="top"/>
    </xf>
    <xf numFmtId="0" fontId="48" fillId="3" borderId="19" xfId="0" applyFont="1" applyFill="1" applyBorder="1" applyAlignment="1">
      <alignment horizontal="center" vertical="top"/>
    </xf>
    <xf numFmtId="0" fontId="48" fillId="3" borderId="0" xfId="0" applyFont="1" applyFill="1" applyAlignment="1">
      <alignment vertical="top"/>
    </xf>
    <xf numFmtId="4" fontId="48" fillId="3" borderId="20" xfId="0" applyNumberFormat="1" applyFont="1" applyFill="1" applyBorder="1" applyAlignment="1">
      <alignment horizontal="center" vertical="top" wrapText="1"/>
    </xf>
    <xf numFmtId="0" fontId="48" fillId="3" borderId="20" xfId="0" applyFont="1" applyFill="1" applyBorder="1" applyAlignment="1">
      <alignment horizontal="center" vertical="top"/>
    </xf>
    <xf numFmtId="0" fontId="48" fillId="3" borderId="0" xfId="0" applyFont="1" applyFill="1" applyAlignment="1">
      <alignment horizontal="justify"/>
    </xf>
    <xf numFmtId="0" fontId="48" fillId="3" borderId="26" xfId="0" applyFont="1" applyFill="1" applyBorder="1" applyAlignment="1">
      <alignment horizontal="left"/>
    </xf>
    <xf numFmtId="4" fontId="48" fillId="3" borderId="27" xfId="0" applyNumberFormat="1" applyFont="1" applyFill="1" applyBorder="1" applyAlignment="1">
      <alignment horizontal="center"/>
    </xf>
    <xf numFmtId="3" fontId="48" fillId="3" borderId="27" xfId="0" applyNumberFormat="1" applyFont="1" applyFill="1" applyBorder="1" applyAlignment="1">
      <alignment horizontal="center"/>
    </xf>
    <xf numFmtId="4" fontId="48" fillId="3" borderId="0" xfId="0" applyNumberFormat="1" applyFont="1" applyFill="1" applyAlignment="1">
      <alignment horizontal="right"/>
    </xf>
    <xf numFmtId="10" fontId="48" fillId="3" borderId="19" xfId="26" applyNumberFormat="1" applyFont="1" applyFill="1" applyBorder="1" applyAlignment="1">
      <alignment horizontal="center"/>
    </xf>
    <xf numFmtId="4" fontId="48" fillId="3" borderId="1" xfId="0" applyNumberFormat="1" applyFont="1" applyFill="1" applyBorder="1"/>
    <xf numFmtId="4" fontId="48" fillId="3" borderId="33" xfId="0" applyNumberFormat="1" applyFont="1" applyFill="1" applyBorder="1"/>
    <xf numFmtId="3" fontId="48" fillId="3" borderId="33" xfId="0" applyNumberFormat="1" applyFont="1" applyFill="1" applyBorder="1"/>
    <xf numFmtId="0" fontId="97" fillId="3" borderId="0" xfId="0" applyFont="1" applyFill="1" applyAlignment="1">
      <alignment horizontal="center"/>
    </xf>
    <xf numFmtId="0" fontId="48" fillId="3" borderId="33" xfId="0" applyFont="1" applyFill="1" applyBorder="1" applyAlignment="1">
      <alignment horizontal="left"/>
    </xf>
    <xf numFmtId="0" fontId="48" fillId="3" borderId="33" xfId="0" applyFont="1" applyFill="1" applyBorder="1"/>
    <xf numFmtId="3" fontId="50" fillId="13" borderId="21" xfId="0" applyNumberFormat="1" applyFont="1" applyFill="1" applyBorder="1" applyAlignment="1">
      <alignment horizontal="left" vertical="center" wrapText="1"/>
    </xf>
    <xf numFmtId="0" fontId="50" fillId="13" borderId="21" xfId="0" applyFont="1" applyFill="1" applyBorder="1" applyAlignment="1">
      <alignment horizontal="left" vertical="center" wrapText="1"/>
    </xf>
    <xf numFmtId="0" fontId="79" fillId="13" borderId="21" xfId="0" applyFont="1" applyFill="1" applyBorder="1" applyAlignment="1">
      <alignment horizontal="right" vertical="center" wrapText="1" indent="1"/>
    </xf>
    <xf numFmtId="172" fontId="79" fillId="13" borderId="21" xfId="9" applyNumberFormat="1" applyFont="1" applyFill="1" applyBorder="1" applyAlignment="1">
      <alignment horizontal="right" vertical="center" wrapText="1" indent="1"/>
    </xf>
    <xf numFmtId="0" fontId="96" fillId="0" borderId="0" xfId="2" applyFont="1"/>
    <xf numFmtId="2" fontId="26" fillId="0" borderId="2" xfId="2" applyNumberFormat="1" applyFont="1" applyBorder="1" applyAlignment="1" applyProtection="1">
      <alignment horizontal="right"/>
      <protection locked="0"/>
    </xf>
    <xf numFmtId="0" fontId="45" fillId="3" borderId="6" xfId="5" applyFont="1" applyFill="1" applyBorder="1" applyAlignment="1">
      <alignment horizontal="right"/>
    </xf>
    <xf numFmtId="0" fontId="45" fillId="3" borderId="6" xfId="5" applyFont="1" applyFill="1" applyBorder="1"/>
    <xf numFmtId="0" fontId="107" fillId="11" borderId="57" xfId="1" applyFont="1" applyFill="1" applyBorder="1" applyAlignment="1">
      <alignment horizontal="center" vertical="center" wrapText="1"/>
    </xf>
    <xf numFmtId="0" fontId="108" fillId="12" borderId="58" xfId="1" applyFont="1" applyFill="1" applyBorder="1" applyAlignment="1">
      <alignment horizontal="left" vertical="center" wrapText="1" indent="1"/>
    </xf>
    <xf numFmtId="0" fontId="108" fillId="12" borderId="58" xfId="1" applyFont="1" applyFill="1" applyBorder="1" applyAlignment="1">
      <alignment horizontal="right" vertical="center" wrapText="1"/>
    </xf>
    <xf numFmtId="0" fontId="107" fillId="11" borderId="58" xfId="1" applyFont="1" applyFill="1" applyBorder="1" applyAlignment="1">
      <alignment horizontal="left" vertical="center" wrapText="1" indent="1"/>
    </xf>
    <xf numFmtId="176" fontId="107" fillId="11" borderId="58" xfId="1" applyNumberFormat="1" applyFont="1" applyFill="1" applyBorder="1" applyAlignment="1">
      <alignment vertical="center" wrapText="1"/>
    </xf>
    <xf numFmtId="0" fontId="107" fillId="11" borderId="58" xfId="1" applyFont="1" applyFill="1" applyBorder="1" applyAlignment="1">
      <alignment horizontal="right" vertical="center" wrapText="1"/>
    </xf>
    <xf numFmtId="0" fontId="108" fillId="12" borderId="58" xfId="1" applyFont="1" applyFill="1" applyBorder="1" applyAlignment="1">
      <alignment vertical="center" wrapText="1"/>
    </xf>
    <xf numFmtId="0" fontId="107" fillId="12" borderId="58" xfId="1" applyFont="1" applyFill="1" applyBorder="1" applyAlignment="1">
      <alignment horizontal="left" vertical="center" wrapText="1" indent="2"/>
    </xf>
    <xf numFmtId="176" fontId="107" fillId="12" borderId="58" xfId="1" applyNumberFormat="1" applyFont="1" applyFill="1" applyBorder="1" applyAlignment="1">
      <alignment vertical="center" wrapText="1"/>
    </xf>
    <xf numFmtId="0" fontId="107" fillId="12" borderId="58" xfId="1" applyFont="1" applyFill="1" applyBorder="1" applyAlignment="1">
      <alignment horizontal="right" vertical="center" wrapText="1"/>
    </xf>
    <xf numFmtId="0" fontId="108" fillId="12" borderId="58" xfId="1" applyFont="1" applyFill="1" applyBorder="1" applyAlignment="1">
      <alignment horizontal="left" vertical="center" wrapText="1" indent="3"/>
    </xf>
    <xf numFmtId="176" fontId="108" fillId="12" borderId="58" xfId="1" applyNumberFormat="1" applyFont="1" applyFill="1" applyBorder="1" applyAlignment="1">
      <alignment vertical="center" wrapText="1"/>
    </xf>
    <xf numFmtId="0" fontId="108" fillId="12" borderId="58" xfId="1" applyFont="1" applyFill="1" applyBorder="1" applyAlignment="1">
      <alignment horizontal="left" vertical="center" wrapText="1" indent="2"/>
    </xf>
    <xf numFmtId="0" fontId="107" fillId="12" borderId="58" xfId="1" applyFont="1" applyFill="1" applyBorder="1" applyAlignment="1">
      <alignment horizontal="left" vertical="center" wrapText="1" indent="3"/>
    </xf>
    <xf numFmtId="177" fontId="108" fillId="12" borderId="58" xfId="1" applyNumberFormat="1" applyFont="1" applyFill="1" applyBorder="1" applyAlignment="1">
      <alignment vertical="center" wrapText="1"/>
    </xf>
    <xf numFmtId="177" fontId="107" fillId="12" borderId="58" xfId="1" applyNumberFormat="1" applyFont="1" applyFill="1" applyBorder="1" applyAlignment="1">
      <alignment vertical="center" wrapText="1"/>
    </xf>
    <xf numFmtId="0" fontId="108" fillId="12" borderId="58" xfId="1" applyFont="1" applyFill="1" applyBorder="1" applyAlignment="1">
      <alignment horizontal="left" vertical="center" wrapText="1"/>
    </xf>
    <xf numFmtId="0" fontId="108" fillId="12" borderId="58" xfId="1" applyFont="1" applyFill="1" applyBorder="1" applyAlignment="1">
      <alignment horizontal="center" vertical="center" wrapText="1"/>
    </xf>
    <xf numFmtId="176" fontId="107" fillId="11" borderId="57" xfId="1" applyNumberFormat="1" applyFont="1" applyFill="1" applyBorder="1" applyAlignment="1">
      <alignment horizontal="right" vertical="center" wrapText="1"/>
    </xf>
    <xf numFmtId="0" fontId="107" fillId="11" borderId="57" xfId="1" applyFont="1" applyFill="1" applyBorder="1" applyAlignment="1">
      <alignment horizontal="right" vertical="center" wrapText="1"/>
    </xf>
    <xf numFmtId="0" fontId="109" fillId="11" borderId="57" xfId="1" applyFont="1" applyFill="1" applyBorder="1" applyAlignment="1">
      <alignment horizontal="center" vertical="center" wrapText="1"/>
    </xf>
    <xf numFmtId="0" fontId="107" fillId="12" borderId="57" xfId="1" applyFont="1" applyFill="1" applyBorder="1" applyAlignment="1">
      <alignment horizontal="left" vertical="center" wrapText="1" indent="1"/>
    </xf>
    <xf numFmtId="176" fontId="107" fillId="12" borderId="57" xfId="1" applyNumberFormat="1" applyFont="1" applyFill="1" applyBorder="1" applyAlignment="1">
      <alignment horizontal="right" vertical="center" wrapText="1"/>
    </xf>
    <xf numFmtId="176" fontId="110" fillId="12" borderId="58" xfId="1" applyNumberFormat="1" applyFont="1" applyFill="1" applyBorder="1" applyAlignment="1">
      <alignment horizontal="right" vertical="center" wrapText="1"/>
    </xf>
    <xf numFmtId="176" fontId="108" fillId="12" borderId="58" xfId="1" applyNumberFormat="1" applyFont="1" applyFill="1" applyBorder="1" applyAlignment="1">
      <alignment horizontal="right" vertical="center" wrapText="1"/>
    </xf>
    <xf numFmtId="177" fontId="108" fillId="12" borderId="58" xfId="1" applyNumberFormat="1" applyFont="1" applyFill="1" applyBorder="1" applyAlignment="1">
      <alignment horizontal="right" vertical="center" wrapText="1"/>
    </xf>
    <xf numFmtId="0" fontId="107" fillId="12" borderId="58" xfId="1" applyFont="1" applyFill="1" applyBorder="1" applyAlignment="1">
      <alignment horizontal="left" vertical="center" wrapText="1" indent="1"/>
    </xf>
    <xf numFmtId="176" fontId="107" fillId="12" borderId="58" xfId="1" applyNumberFormat="1" applyFont="1" applyFill="1" applyBorder="1" applyAlignment="1">
      <alignment horizontal="right" vertical="center" wrapText="1"/>
    </xf>
    <xf numFmtId="177" fontId="107" fillId="12" borderId="58" xfId="1" applyNumberFormat="1" applyFont="1" applyFill="1" applyBorder="1" applyAlignment="1">
      <alignment horizontal="right" vertical="center" wrapText="1"/>
    </xf>
    <xf numFmtId="0" fontId="111" fillId="12" borderId="58" xfId="1" applyFont="1" applyFill="1" applyBorder="1" applyAlignment="1">
      <alignment horizontal="left" vertical="center" wrapText="1" indent="4"/>
    </xf>
    <xf numFmtId="176" fontId="111" fillId="12" borderId="58" xfId="1" applyNumberFormat="1" applyFont="1" applyFill="1" applyBorder="1" applyAlignment="1">
      <alignment vertical="center" wrapText="1"/>
    </xf>
    <xf numFmtId="177" fontId="111" fillId="12" borderId="58" xfId="1" applyNumberFormat="1" applyFont="1" applyFill="1" applyBorder="1" applyAlignment="1">
      <alignment vertical="center" wrapText="1"/>
    </xf>
    <xf numFmtId="0" fontId="108" fillId="12" borderId="0" xfId="1" applyFont="1" applyFill="1" applyAlignment="1">
      <alignment horizontal="right" vertical="center" wrapText="1"/>
    </xf>
    <xf numFmtId="0" fontId="108" fillId="12" borderId="65" xfId="1" applyFont="1" applyFill="1" applyBorder="1" applyAlignment="1">
      <alignment horizontal="left" vertical="center" wrapText="1" indent="1"/>
    </xf>
    <xf numFmtId="176" fontId="108" fillId="12" borderId="66" xfId="1" applyNumberFormat="1" applyFont="1" applyFill="1" applyBorder="1" applyAlignment="1">
      <alignment horizontal="right" vertical="center" wrapText="1"/>
    </xf>
    <xf numFmtId="176" fontId="108" fillId="12" borderId="67" xfId="1" applyNumberFormat="1" applyFont="1" applyFill="1" applyBorder="1" applyAlignment="1">
      <alignment horizontal="right" vertical="center" wrapText="1"/>
    </xf>
    <xf numFmtId="0" fontId="108" fillId="12" borderId="58" xfId="1" applyFont="1" applyFill="1" applyBorder="1" applyAlignment="1">
      <alignment horizontal="left" vertical="center" indent="1"/>
    </xf>
    <xf numFmtId="0" fontId="108" fillId="12" borderId="63" xfId="1" applyFont="1" applyFill="1" applyBorder="1" applyAlignment="1">
      <alignment horizontal="right" vertical="center"/>
    </xf>
    <xf numFmtId="176" fontId="107" fillId="12" borderId="63" xfId="1" applyNumberFormat="1" applyFont="1" applyFill="1" applyBorder="1" applyAlignment="1">
      <alignment vertical="center" wrapText="1"/>
    </xf>
    <xf numFmtId="0" fontId="108" fillId="12" borderId="58" xfId="1" applyFont="1" applyFill="1" applyBorder="1" applyAlignment="1">
      <alignment horizontal="left" vertical="center" indent="2"/>
    </xf>
    <xf numFmtId="0" fontId="108" fillId="12" borderId="63" xfId="1" applyFont="1" applyFill="1" applyBorder="1" applyAlignment="1">
      <alignment vertical="center"/>
    </xf>
    <xf numFmtId="0" fontId="108" fillId="12" borderId="58" xfId="1" applyFont="1" applyFill="1" applyBorder="1" applyAlignment="1">
      <alignment horizontal="left" vertical="center" wrapText="1" indent="4"/>
    </xf>
    <xf numFmtId="176" fontId="108" fillId="12" borderId="63" xfId="1" applyNumberFormat="1" applyFont="1" applyFill="1" applyBorder="1" applyAlignment="1">
      <alignment vertical="center" wrapText="1"/>
    </xf>
    <xf numFmtId="0" fontId="111" fillId="12" borderId="58" xfId="1" applyFont="1" applyFill="1" applyBorder="1" applyAlignment="1">
      <alignment horizontal="left" vertical="center" wrapText="1" indent="5"/>
    </xf>
    <xf numFmtId="176" fontId="111" fillId="12" borderId="63" xfId="1" applyNumberFormat="1" applyFont="1" applyFill="1" applyBorder="1" applyAlignment="1">
      <alignment vertical="center" wrapText="1"/>
    </xf>
    <xf numFmtId="0" fontId="108" fillId="12" borderId="63" xfId="1" applyFont="1" applyFill="1" applyBorder="1" applyAlignment="1">
      <alignment vertical="center" wrapText="1"/>
    </xf>
    <xf numFmtId="177" fontId="107" fillId="12" borderId="63" xfId="1" applyNumberFormat="1" applyFont="1" applyFill="1" applyBorder="1" applyAlignment="1">
      <alignment vertical="center" wrapText="1"/>
    </xf>
    <xf numFmtId="177" fontId="108" fillId="12" borderId="63" xfId="1" applyNumberFormat="1" applyFont="1" applyFill="1" applyBorder="1" applyAlignment="1">
      <alignment vertical="center" wrapText="1"/>
    </xf>
    <xf numFmtId="176" fontId="107" fillId="11" borderId="63" xfId="1" applyNumberFormat="1" applyFont="1" applyFill="1" applyBorder="1" applyAlignment="1">
      <alignment vertical="center" wrapText="1"/>
    </xf>
    <xf numFmtId="0" fontId="108" fillId="12" borderId="58" xfId="1" applyFont="1" applyFill="1" applyBorder="1" applyAlignment="1">
      <alignment horizontal="left" vertical="center"/>
    </xf>
    <xf numFmtId="0" fontId="107" fillId="11" borderId="57" xfId="1" applyFont="1" applyFill="1" applyBorder="1" applyAlignment="1">
      <alignment horizontal="left" vertical="center" wrapText="1" indent="1"/>
    </xf>
    <xf numFmtId="176" fontId="107" fillId="11" borderId="57" xfId="1" applyNumberFormat="1" applyFont="1" applyFill="1" applyBorder="1" applyAlignment="1">
      <alignment vertical="center" wrapText="1"/>
    </xf>
    <xf numFmtId="4" fontId="83" fillId="17" borderId="2" xfId="0" applyNumberFormat="1" applyFont="1" applyFill="1" applyBorder="1" applyAlignment="1" applyProtection="1">
      <alignment horizontal="centerContinuous" vertical="center"/>
      <protection locked="0"/>
    </xf>
    <xf numFmtId="175" fontId="83" fillId="17" borderId="5" xfId="0" applyNumberFormat="1" applyFont="1" applyFill="1" applyBorder="1" applyAlignment="1">
      <alignment horizontal="right" vertical="center"/>
    </xf>
    <xf numFmtId="3" fontId="26" fillId="0" borderId="2" xfId="4" applyNumberFormat="1" applyBorder="1" applyAlignment="1">
      <alignment vertical="top" wrapText="1"/>
    </xf>
    <xf numFmtId="3" fontId="26" fillId="3" borderId="0" xfId="4" applyNumberFormat="1" applyFill="1"/>
    <xf numFmtId="172" fontId="26" fillId="0" borderId="2" xfId="24" applyNumberFormat="1" applyFont="1" applyFill="1" applyBorder="1" applyAlignment="1">
      <alignment horizontal="right" vertical="top" wrapText="1"/>
    </xf>
    <xf numFmtId="3" fontId="1" fillId="3" borderId="0" xfId="20" applyNumberFormat="1" applyFont="1" applyFill="1"/>
    <xf numFmtId="182" fontId="26" fillId="0" borderId="2" xfId="24" applyNumberFormat="1" applyFont="1" applyFill="1" applyBorder="1" applyAlignment="1">
      <alignment vertical="top" wrapText="1"/>
    </xf>
    <xf numFmtId="0" fontId="112" fillId="3" borderId="0" xfId="20" applyFont="1" applyFill="1"/>
    <xf numFmtId="3" fontId="114" fillId="13" borderId="2" xfId="0" applyNumberFormat="1" applyFont="1" applyFill="1" applyBorder="1" applyAlignment="1">
      <alignment horizontal="right" vertical="center" wrapText="1" indent="1"/>
    </xf>
    <xf numFmtId="3" fontId="113" fillId="9" borderId="2" xfId="0" applyNumberFormat="1" applyFont="1" applyFill="1" applyBorder="1" applyAlignment="1">
      <alignment horizontal="right" vertical="center" wrapText="1" indent="1"/>
    </xf>
    <xf numFmtId="3" fontId="114" fillId="8" borderId="2" xfId="0" applyNumberFormat="1" applyFont="1" applyFill="1" applyBorder="1" applyAlignment="1">
      <alignment horizontal="right" vertical="center" wrapText="1" indent="1"/>
    </xf>
    <xf numFmtId="0" fontId="108" fillId="12" borderId="0" xfId="1" applyFont="1" applyFill="1" applyAlignment="1">
      <alignment horizontal="left" vertical="center"/>
    </xf>
    <xf numFmtId="0" fontId="108" fillId="12" borderId="0" xfId="1" applyFont="1" applyFill="1" applyAlignment="1">
      <alignment horizontal="left" vertical="center" indent="1"/>
    </xf>
    <xf numFmtId="0" fontId="108" fillId="12" borderId="0" xfId="1" applyFont="1" applyFill="1" applyAlignment="1">
      <alignment horizontal="right" vertical="center" wrapText="1"/>
    </xf>
    <xf numFmtId="0" fontId="108" fillId="11" borderId="59" xfId="1" applyFont="1" applyFill="1" applyBorder="1" applyAlignment="1">
      <alignment horizontal="center" vertical="center" wrapText="1"/>
    </xf>
    <xf numFmtId="0" fontId="108" fillId="11" borderId="62" xfId="1" applyFont="1" applyFill="1" applyBorder="1" applyAlignment="1">
      <alignment horizontal="center" vertical="center" wrapText="1"/>
    </xf>
    <xf numFmtId="0" fontId="107" fillId="11" borderId="60" xfId="1" applyFont="1" applyFill="1" applyBorder="1" applyAlignment="1">
      <alignment horizontal="center" vertical="center" wrapText="1"/>
    </xf>
    <xf numFmtId="0" fontId="107" fillId="11" borderId="61" xfId="1" applyFont="1" applyFill="1" applyBorder="1" applyAlignment="1">
      <alignment horizontal="center" vertical="center" wrapText="1"/>
    </xf>
    <xf numFmtId="0" fontId="92" fillId="12" borderId="0" xfId="0" applyFont="1" applyFill="1" applyAlignment="1">
      <alignment horizontal="left" wrapText="1"/>
    </xf>
    <xf numFmtId="0" fontId="31" fillId="3" borderId="0" xfId="2" applyFont="1" applyFill="1" applyAlignment="1">
      <alignment horizontal="justify" wrapText="1"/>
    </xf>
    <xf numFmtId="0" fontId="25" fillId="2" borderId="7" xfId="0" applyFont="1" applyFill="1" applyBorder="1" applyAlignment="1">
      <alignment horizontal="center"/>
    </xf>
    <xf numFmtId="0" fontId="25" fillId="2" borderId="9" xfId="0" applyFont="1" applyFill="1" applyBorder="1" applyAlignment="1">
      <alignment horizontal="center"/>
    </xf>
    <xf numFmtId="0" fontId="25" fillId="2" borderId="10" xfId="0" applyFont="1" applyFill="1" applyBorder="1" applyAlignment="1">
      <alignment horizontal="center"/>
    </xf>
    <xf numFmtId="0" fontId="25" fillId="2" borderId="5" xfId="0" applyFont="1" applyFill="1" applyBorder="1" applyAlignment="1">
      <alignment horizontal="center"/>
    </xf>
    <xf numFmtId="0" fontId="25" fillId="2" borderId="3" xfId="0" applyFont="1" applyFill="1" applyBorder="1" applyAlignment="1">
      <alignment horizontal="center"/>
    </xf>
    <xf numFmtId="164" fontId="25" fillId="4" borderId="3" xfId="24" applyFont="1" applyFill="1" applyBorder="1" applyAlignment="1" applyProtection="1">
      <alignment horizontal="center"/>
    </xf>
    <xf numFmtId="164" fontId="25" fillId="4" borderId="5" xfId="24" applyFont="1" applyFill="1" applyBorder="1" applyAlignment="1" applyProtection="1">
      <alignment horizontal="center"/>
    </xf>
    <xf numFmtId="164" fontId="26" fillId="0" borderId="3" xfId="24" applyFont="1" applyFill="1" applyBorder="1" applyAlignment="1" applyProtection="1">
      <alignment horizontal="center"/>
    </xf>
    <xf numFmtId="164" fontId="26" fillId="0" borderId="5" xfId="24" applyFont="1" applyFill="1" applyBorder="1" applyAlignment="1" applyProtection="1">
      <alignment horizontal="center"/>
    </xf>
    <xf numFmtId="164" fontId="26" fillId="0" borderId="3" xfId="24" applyFont="1" applyFill="1" applyBorder="1" applyAlignment="1" applyProtection="1">
      <alignment horizontal="center"/>
      <protection locked="0"/>
    </xf>
    <xf numFmtId="164" fontId="26" fillId="0" borderId="5" xfId="24" applyFont="1" applyFill="1" applyBorder="1" applyAlignment="1" applyProtection="1">
      <alignment horizontal="center"/>
      <protection locked="0"/>
    </xf>
    <xf numFmtId="0" fontId="26" fillId="3" borderId="3" xfId="2" applyFont="1" applyFill="1" applyBorder="1" applyAlignment="1">
      <alignment horizontal="left"/>
    </xf>
    <xf numFmtId="0" fontId="26" fillId="3" borderId="5" xfId="2" applyFont="1" applyFill="1" applyBorder="1" applyAlignment="1">
      <alignment horizontal="left"/>
    </xf>
    <xf numFmtId="0" fontId="25" fillId="2" borderId="7" xfId="2" applyFont="1" applyFill="1" applyBorder="1" applyAlignment="1">
      <alignment horizontal="left" vertical="center"/>
    </xf>
    <xf numFmtId="0" fontId="25" fillId="2" borderId="9" xfId="2" applyFont="1" applyFill="1" applyBorder="1" applyAlignment="1">
      <alignment horizontal="left" vertical="center"/>
    </xf>
    <xf numFmtId="0" fontId="25" fillId="2" borderId="12" xfId="2" applyFont="1" applyFill="1" applyBorder="1" applyAlignment="1">
      <alignment horizontal="left" vertical="center"/>
    </xf>
    <xf numFmtId="0" fontId="25" fillId="2" borderId="15" xfId="2" applyFont="1" applyFill="1" applyBorder="1" applyAlignment="1">
      <alignment horizontal="left" vertical="center"/>
    </xf>
    <xf numFmtId="0" fontId="25" fillId="2" borderId="4" xfId="2" applyFont="1" applyFill="1" applyBorder="1" applyAlignment="1">
      <alignment horizontal="left" vertical="center"/>
    </xf>
    <xf numFmtId="0" fontId="25" fillId="2" borderId="6" xfId="2" applyFont="1" applyFill="1" applyBorder="1" applyAlignment="1">
      <alignment horizontal="left" vertical="center"/>
    </xf>
    <xf numFmtId="0" fontId="25" fillId="2" borderId="7" xfId="2" applyFont="1" applyFill="1" applyBorder="1" applyAlignment="1">
      <alignment horizontal="left" vertical="center" wrapText="1"/>
    </xf>
    <xf numFmtId="0" fontId="25" fillId="2" borderId="9" xfId="2" applyFont="1" applyFill="1" applyBorder="1" applyAlignment="1">
      <alignment horizontal="left" vertical="center" wrapText="1"/>
    </xf>
    <xf numFmtId="0" fontId="25" fillId="2" borderId="12" xfId="2" applyFont="1" applyFill="1" applyBorder="1" applyAlignment="1">
      <alignment horizontal="left" vertical="center" wrapText="1"/>
    </xf>
    <xf numFmtId="0" fontId="25" fillId="2" borderId="15" xfId="2" applyFont="1" applyFill="1" applyBorder="1" applyAlignment="1">
      <alignment horizontal="left" vertical="center" wrapText="1"/>
    </xf>
    <xf numFmtId="0" fontId="25" fillId="2" borderId="3" xfId="2" applyFont="1" applyFill="1" applyBorder="1" applyAlignment="1">
      <alignment horizontal="center" vertical="top" wrapText="1"/>
    </xf>
    <xf numFmtId="0" fontId="25" fillId="2" borderId="10" xfId="2" applyFont="1" applyFill="1" applyBorder="1" applyAlignment="1">
      <alignment horizontal="center" vertical="top" wrapText="1"/>
    </xf>
    <xf numFmtId="0" fontId="25" fillId="2" borderId="5" xfId="2" applyFont="1" applyFill="1" applyBorder="1" applyAlignment="1">
      <alignment horizontal="center" vertical="top" wrapText="1"/>
    </xf>
    <xf numFmtId="0" fontId="25" fillId="2" borderId="4" xfId="2" applyFont="1" applyFill="1" applyBorder="1" applyAlignment="1">
      <alignment horizontal="left" vertical="center" wrapText="1"/>
    </xf>
    <xf numFmtId="0" fontId="25" fillId="2" borderId="6" xfId="2" applyFont="1" applyFill="1" applyBorder="1" applyAlignment="1">
      <alignment horizontal="left" vertical="center" wrapText="1"/>
    </xf>
    <xf numFmtId="0" fontId="25" fillId="4" borderId="3" xfId="2" applyFont="1" applyFill="1" applyBorder="1" applyAlignment="1">
      <alignment horizontal="left"/>
    </xf>
    <xf numFmtId="0" fontId="25" fillId="4" borderId="5" xfId="2" applyFont="1" applyFill="1" applyBorder="1" applyAlignment="1">
      <alignment horizontal="left"/>
    </xf>
    <xf numFmtId="165" fontId="25" fillId="2" borderId="4" xfId="2" applyNumberFormat="1" applyFont="1" applyFill="1" applyBorder="1" applyAlignment="1">
      <alignment horizontal="left" vertical="center"/>
    </xf>
    <xf numFmtId="165" fontId="25" fillId="2" borderId="6" xfId="2" applyNumberFormat="1" applyFont="1" applyFill="1" applyBorder="1" applyAlignment="1">
      <alignment horizontal="left" vertical="center"/>
    </xf>
    <xf numFmtId="168" fontId="25" fillId="4" borderId="3" xfId="2" applyNumberFormat="1" applyFont="1" applyFill="1" applyBorder="1" applyAlignment="1">
      <alignment horizontal="center"/>
    </xf>
    <xf numFmtId="168" fontId="25" fillId="4" borderId="10" xfId="2" applyNumberFormat="1" applyFont="1" applyFill="1" applyBorder="1" applyAlignment="1">
      <alignment horizontal="center"/>
    </xf>
    <xf numFmtId="168" fontId="25" fillId="4" borderId="5" xfId="2" applyNumberFormat="1" applyFont="1" applyFill="1" applyBorder="1" applyAlignment="1">
      <alignment horizontal="center"/>
    </xf>
    <xf numFmtId="168" fontId="25" fillId="2" borderId="3" xfId="2" applyNumberFormat="1" applyFont="1" applyFill="1" applyBorder="1" applyAlignment="1">
      <alignment horizontal="center"/>
    </xf>
    <xf numFmtId="168" fontId="25" fillId="2" borderId="10" xfId="2" applyNumberFormat="1" applyFont="1" applyFill="1" applyBorder="1" applyAlignment="1">
      <alignment horizontal="center"/>
    </xf>
    <xf numFmtId="168" fontId="25" fillId="2" borderId="5" xfId="2" applyNumberFormat="1" applyFont="1" applyFill="1" applyBorder="1" applyAlignment="1">
      <alignment horizontal="center"/>
    </xf>
    <xf numFmtId="0" fontId="25" fillId="3" borderId="3" xfId="2" applyFont="1" applyFill="1" applyBorder="1" applyAlignment="1">
      <alignment horizontal="left"/>
    </xf>
    <xf numFmtId="0" fontId="25" fillId="3" borderId="10" xfId="2" applyFont="1" applyFill="1" applyBorder="1" applyAlignment="1">
      <alignment horizontal="left"/>
    </xf>
    <xf numFmtId="0" fontId="25" fillId="3" borderId="5" xfId="2" applyFont="1" applyFill="1" applyBorder="1" applyAlignment="1">
      <alignment horizontal="left"/>
    </xf>
    <xf numFmtId="0" fontId="25" fillId="2" borderId="2" xfId="2" applyFont="1" applyFill="1" applyBorder="1" applyAlignment="1">
      <alignment horizontal="center"/>
    </xf>
    <xf numFmtId="0" fontId="25" fillId="2" borderId="4" xfId="2" applyFont="1" applyFill="1" applyBorder="1" applyAlignment="1">
      <alignment horizontal="center"/>
    </xf>
    <xf numFmtId="0" fontId="25" fillId="2" borderId="8" xfId="2" applyFont="1" applyFill="1" applyBorder="1" applyAlignment="1">
      <alignment horizontal="left" vertical="center"/>
    </xf>
    <xf numFmtId="0" fontId="30" fillId="3" borderId="11" xfId="2" applyFill="1" applyBorder="1" applyAlignment="1">
      <alignment horizontal="center" vertical="center" wrapText="1"/>
    </xf>
    <xf numFmtId="0" fontId="30" fillId="3" borderId="0" xfId="2" applyFill="1" applyAlignment="1">
      <alignment horizontal="center" vertical="center" wrapText="1"/>
    </xf>
    <xf numFmtId="0" fontId="34" fillId="2" borderId="35" xfId="2" applyFont="1" applyFill="1" applyBorder="1" applyAlignment="1">
      <alignment horizontal="center" vertical="center" wrapText="1"/>
    </xf>
    <xf numFmtId="0" fontId="34" fillId="2" borderId="38" xfId="2" applyFont="1" applyFill="1" applyBorder="1" applyAlignment="1">
      <alignment horizontal="center" vertical="center" wrapText="1"/>
    </xf>
    <xf numFmtId="0" fontId="67" fillId="3" borderId="0" xfId="2" applyFont="1" applyFill="1" applyAlignment="1">
      <alignment horizontal="left" vertical="center" wrapText="1"/>
    </xf>
    <xf numFmtId="0" fontId="34" fillId="2" borderId="34" xfId="2" applyFont="1" applyFill="1" applyBorder="1" applyAlignment="1">
      <alignment horizontal="center" vertical="center" wrapText="1"/>
    </xf>
    <xf numFmtId="0" fontId="34" fillId="2" borderId="36" xfId="2" applyFont="1" applyFill="1" applyBorder="1" applyAlignment="1">
      <alignment horizontal="center" vertical="center" wrapText="1"/>
    </xf>
    <xf numFmtId="0" fontId="34" fillId="2" borderId="16" xfId="2" applyFont="1" applyFill="1" applyBorder="1" applyAlignment="1">
      <alignment horizontal="center" vertical="center" wrapText="1"/>
    </xf>
    <xf numFmtId="0" fontId="34" fillId="2" borderId="17" xfId="2" applyFont="1" applyFill="1" applyBorder="1" applyAlignment="1">
      <alignment horizontal="center" vertical="center" wrapText="1"/>
    </xf>
    <xf numFmtId="0" fontId="34" fillId="2" borderId="18" xfId="2" applyFont="1" applyFill="1" applyBorder="1" applyAlignment="1">
      <alignment horizontal="center" vertical="center" wrapText="1"/>
    </xf>
    <xf numFmtId="0" fontId="25" fillId="2" borderId="2" xfId="11" applyFont="1" applyFill="1" applyBorder="1" applyAlignment="1">
      <alignment horizontal="left" vertical="center"/>
    </xf>
    <xf numFmtId="0" fontId="26" fillId="3" borderId="3" xfId="11" applyFont="1" applyFill="1" applyBorder="1" applyAlignment="1">
      <alignment horizontal="left"/>
    </xf>
    <xf numFmtId="0" fontId="26" fillId="3" borderId="5" xfId="11" applyFont="1" applyFill="1" applyBorder="1" applyAlignment="1">
      <alignment horizontal="left"/>
    </xf>
    <xf numFmtId="0" fontId="25" fillId="2" borderId="3" xfId="11" applyFont="1" applyFill="1" applyBorder="1" applyAlignment="1">
      <alignment horizontal="left" vertical="center"/>
    </xf>
    <xf numFmtId="0" fontId="25" fillId="2" borderId="5" xfId="11" applyFont="1" applyFill="1" applyBorder="1" applyAlignment="1">
      <alignment horizontal="left" vertical="center"/>
    </xf>
    <xf numFmtId="0" fontId="25" fillId="2" borderId="3" xfId="11" applyFont="1" applyFill="1" applyBorder="1" applyAlignment="1">
      <alignment horizontal="left"/>
    </xf>
    <xf numFmtId="0" fontId="25" fillId="2" borderId="5" xfId="11" applyFont="1" applyFill="1" applyBorder="1" applyAlignment="1">
      <alignment horizontal="left"/>
    </xf>
    <xf numFmtId="0" fontId="26" fillId="3" borderId="4" xfId="11" applyFont="1" applyFill="1" applyBorder="1" applyAlignment="1" applyProtection="1">
      <alignment horizontal="left" vertical="center"/>
      <protection locked="0"/>
    </xf>
    <xf numFmtId="0" fontId="26" fillId="3" borderId="6" xfId="11" applyFont="1" applyFill="1" applyBorder="1" applyAlignment="1" applyProtection="1">
      <alignment horizontal="left" vertical="center"/>
      <protection locked="0"/>
    </xf>
    <xf numFmtId="170" fontId="26" fillId="3" borderId="4" xfId="11" applyNumberFormat="1" applyFont="1" applyFill="1" applyBorder="1" applyAlignment="1" applyProtection="1">
      <alignment horizontal="left" vertical="center"/>
      <protection locked="0"/>
    </xf>
    <xf numFmtId="170" fontId="26" fillId="3" borderId="6" xfId="11" applyNumberFormat="1" applyFont="1" applyFill="1" applyBorder="1" applyAlignment="1" applyProtection="1">
      <alignment horizontal="left" vertical="center"/>
      <protection locked="0"/>
    </xf>
    <xf numFmtId="0" fontId="26" fillId="0" borderId="4" xfId="11" applyFont="1" applyBorder="1" applyAlignment="1" applyProtection="1">
      <alignment horizontal="left" vertical="center"/>
      <protection locked="0"/>
    </xf>
    <xf numFmtId="0" fontId="26" fillId="0" borderId="6" xfId="11" applyFont="1" applyBorder="1" applyAlignment="1" applyProtection="1">
      <alignment horizontal="left" vertical="center"/>
      <protection locked="0"/>
    </xf>
    <xf numFmtId="0" fontId="26" fillId="0" borderId="2" xfId="11" applyFont="1" applyBorder="1" applyAlignment="1" applyProtection="1">
      <alignment horizontal="left" vertical="center"/>
      <protection locked="0"/>
    </xf>
    <xf numFmtId="0" fontId="26" fillId="0" borderId="4" xfId="11" applyFont="1" applyBorder="1" applyAlignment="1" applyProtection="1">
      <alignment vertical="center"/>
      <protection locked="0"/>
    </xf>
    <xf numFmtId="0" fontId="26" fillId="0" borderId="6" xfId="11" applyFont="1" applyBorder="1" applyAlignment="1" applyProtection="1">
      <alignment vertical="center"/>
      <protection locked="0"/>
    </xf>
    <xf numFmtId="0" fontId="26" fillId="0" borderId="7" xfId="11" applyFont="1" applyBorder="1" applyAlignment="1" applyProtection="1">
      <alignment vertical="center"/>
      <protection locked="0"/>
    </xf>
    <xf numFmtId="0" fontId="26" fillId="0" borderId="12" xfId="11" applyFont="1" applyBorder="1" applyAlignment="1" applyProtection="1">
      <alignment vertical="center"/>
      <protection locked="0"/>
    </xf>
    <xf numFmtId="170" fontId="26" fillId="0" borderId="7" xfId="11" applyNumberFormat="1" applyFont="1" applyBorder="1" applyAlignment="1" applyProtection="1">
      <alignment horizontal="left" vertical="center"/>
      <protection locked="0"/>
    </xf>
    <xf numFmtId="170" fontId="26" fillId="0" borderId="12" xfId="11" applyNumberFormat="1" applyFont="1" applyBorder="1" applyAlignment="1" applyProtection="1">
      <alignment horizontal="left" vertical="center"/>
      <protection locked="0"/>
    </xf>
    <xf numFmtId="0" fontId="26" fillId="3" borderId="7" xfId="11" applyFont="1" applyFill="1" applyBorder="1" applyAlignment="1" applyProtection="1">
      <alignment vertical="center"/>
      <protection locked="0"/>
    </xf>
    <xf numFmtId="0" fontId="26" fillId="3" borderId="12" xfId="11" applyFont="1" applyFill="1" applyBorder="1" applyAlignment="1" applyProtection="1">
      <alignment vertical="center"/>
      <protection locked="0"/>
    </xf>
    <xf numFmtId="4" fontId="26" fillId="3" borderId="4" xfId="11" quotePrefix="1" applyNumberFormat="1" applyFont="1" applyFill="1" applyBorder="1" applyAlignment="1" applyProtection="1">
      <alignment horizontal="left" vertical="center"/>
      <protection locked="0"/>
    </xf>
    <xf numFmtId="4" fontId="26" fillId="3" borderId="6" xfId="11" quotePrefix="1" applyNumberFormat="1" applyFont="1" applyFill="1" applyBorder="1" applyAlignment="1" applyProtection="1">
      <alignment horizontal="left" vertical="center"/>
      <protection locked="0"/>
    </xf>
    <xf numFmtId="170" fontId="26" fillId="3" borderId="4" xfId="11" applyNumberFormat="1" applyFont="1" applyFill="1" applyBorder="1" applyAlignment="1" applyProtection="1">
      <alignment horizontal="left" wrapText="1"/>
      <protection locked="0"/>
    </xf>
    <xf numFmtId="170" fontId="26" fillId="3" borderId="6" xfId="11" applyNumberFormat="1" applyFont="1" applyFill="1" applyBorder="1" applyAlignment="1" applyProtection="1">
      <alignment horizontal="left" wrapText="1"/>
      <protection locked="0"/>
    </xf>
    <xf numFmtId="170" fontId="26" fillId="0" borderId="4" xfId="11" applyNumberFormat="1" applyFont="1" applyBorder="1" applyAlignment="1" applyProtection="1">
      <alignment horizontal="left" vertical="center"/>
      <protection locked="0"/>
    </xf>
    <xf numFmtId="170" fontId="26" fillId="0" borderId="6" xfId="11" applyNumberFormat="1" applyFont="1" applyBorder="1" applyAlignment="1" applyProtection="1">
      <alignment horizontal="left" vertical="center"/>
      <protection locked="0"/>
    </xf>
    <xf numFmtId="0" fontId="26" fillId="3" borderId="2" xfId="11" applyFont="1" applyFill="1" applyBorder="1" applyAlignment="1">
      <alignment horizontal="center" vertical="center"/>
    </xf>
    <xf numFmtId="165" fontId="26" fillId="3" borderId="2" xfId="11" applyNumberFormat="1" applyFont="1" applyFill="1" applyBorder="1" applyAlignment="1" applyProtection="1">
      <alignment horizontal="center" vertical="center"/>
      <protection locked="0"/>
    </xf>
    <xf numFmtId="0" fontId="26" fillId="3" borderId="2" xfId="11" applyFont="1" applyFill="1" applyBorder="1" applyAlignment="1" applyProtection="1">
      <alignment horizontal="left" vertical="center" wrapText="1"/>
      <protection locked="0"/>
    </xf>
    <xf numFmtId="0" fontId="25" fillId="2" borderId="3" xfId="11" applyFont="1" applyFill="1" applyBorder="1" applyAlignment="1">
      <alignment horizontal="center"/>
    </xf>
    <xf numFmtId="0" fontId="25" fillId="2" borderId="10" xfId="11" applyFont="1" applyFill="1" applyBorder="1" applyAlignment="1">
      <alignment horizontal="center"/>
    </xf>
    <xf numFmtId="0" fontId="25" fillId="2" borderId="5" xfId="11" applyFont="1" applyFill="1" applyBorder="1" applyAlignment="1">
      <alignment horizontal="center"/>
    </xf>
    <xf numFmtId="0" fontId="26" fillId="4" borderId="3" xfId="11" applyFont="1" applyFill="1" applyBorder="1" applyAlignment="1">
      <alignment horizontal="left"/>
    </xf>
    <xf numFmtId="0" fontId="26" fillId="4" borderId="10" xfId="11" applyFont="1" applyFill="1" applyBorder="1" applyAlignment="1">
      <alignment horizontal="left"/>
    </xf>
    <xf numFmtId="0" fontId="26" fillId="4" borderId="5" xfId="11" applyFont="1" applyFill="1" applyBorder="1" applyAlignment="1">
      <alignment horizontal="left"/>
    </xf>
    <xf numFmtId="0" fontId="26" fillId="4" borderId="3" xfId="11" applyFont="1" applyFill="1" applyBorder="1" applyAlignment="1">
      <alignment horizontal="center"/>
    </xf>
    <xf numFmtId="0" fontId="26" fillId="4" borderId="10" xfId="11" applyFont="1" applyFill="1" applyBorder="1" applyAlignment="1">
      <alignment horizontal="center"/>
    </xf>
    <xf numFmtId="0" fontId="26" fillId="4" borderId="5" xfId="11" applyFont="1" applyFill="1" applyBorder="1" applyAlignment="1">
      <alignment horizontal="center"/>
    </xf>
    <xf numFmtId="0" fontId="23" fillId="3" borderId="2" xfId="5" applyFill="1" applyBorder="1" applyAlignment="1">
      <alignment horizontal="left"/>
    </xf>
    <xf numFmtId="0" fontId="8" fillId="3" borderId="2" xfId="5" applyFont="1" applyFill="1" applyBorder="1" applyAlignment="1">
      <alignment horizontal="left"/>
    </xf>
    <xf numFmtId="0" fontId="23" fillId="0" borderId="2" xfId="5" applyBorder="1" applyAlignment="1">
      <alignment horizontal="right"/>
    </xf>
    <xf numFmtId="3" fontId="23" fillId="0" borderId="2" xfId="5" applyNumberFormat="1" applyBorder="1" applyAlignment="1">
      <alignment horizontal="right"/>
    </xf>
    <xf numFmtId="0" fontId="54" fillId="3" borderId="2" xfId="5" applyFont="1" applyFill="1" applyBorder="1" applyAlignment="1">
      <alignment horizontal="left"/>
    </xf>
    <xf numFmtId="0" fontId="23" fillId="3" borderId="2" xfId="5" applyFill="1" applyBorder="1" applyAlignment="1">
      <alignment horizontal="right"/>
    </xf>
    <xf numFmtId="0" fontId="8" fillId="3" borderId="2" xfId="5" applyFont="1" applyFill="1" applyBorder="1" applyAlignment="1">
      <alignment horizontal="right"/>
    </xf>
    <xf numFmtId="0" fontId="66" fillId="3" borderId="2" xfId="5" applyFont="1" applyFill="1" applyBorder="1" applyAlignment="1">
      <alignment horizontal="left"/>
    </xf>
    <xf numFmtId="0" fontId="66" fillId="3" borderId="2" xfId="5" applyFont="1" applyFill="1" applyBorder="1" applyAlignment="1">
      <alignment horizontal="right"/>
    </xf>
    <xf numFmtId="0" fontId="91" fillId="3" borderId="2" xfId="5" applyFont="1" applyFill="1" applyBorder="1" applyAlignment="1">
      <alignment horizontal="right"/>
    </xf>
    <xf numFmtId="0" fontId="66" fillId="2" borderId="2" xfId="5" applyFont="1" applyFill="1" applyBorder="1" applyAlignment="1">
      <alignment horizontal="left"/>
    </xf>
    <xf numFmtId="0" fontId="25" fillId="2" borderId="3" xfId="4" applyFont="1" applyFill="1" applyBorder="1" applyAlignment="1">
      <alignment horizontal="left" vertical="center" wrapText="1"/>
    </xf>
    <xf numFmtId="0" fontId="25" fillId="2" borderId="5" xfId="4" applyFont="1" applyFill="1" applyBorder="1" applyAlignment="1">
      <alignment horizontal="left" vertical="center" wrapText="1"/>
    </xf>
    <xf numFmtId="0" fontId="45" fillId="3" borderId="2" xfId="5" applyFont="1" applyFill="1" applyBorder="1" applyAlignment="1">
      <alignment horizontal="left"/>
    </xf>
    <xf numFmtId="0" fontId="23" fillId="0" borderId="3" xfId="5" applyBorder="1"/>
    <xf numFmtId="0" fontId="23" fillId="0" borderId="5" xfId="5" applyBorder="1"/>
    <xf numFmtId="0" fontId="23" fillId="3" borderId="3" xfId="5" applyFill="1" applyBorder="1" applyAlignment="1">
      <alignment horizontal="left"/>
    </xf>
    <xf numFmtId="0" fontId="23" fillId="3" borderId="5" xfId="5" applyFill="1" applyBorder="1" applyAlignment="1">
      <alignment horizontal="left"/>
    </xf>
    <xf numFmtId="0" fontId="7" fillId="3" borderId="3" xfId="5" applyFont="1" applyFill="1" applyBorder="1" applyAlignment="1">
      <alignment horizontal="left"/>
    </xf>
    <xf numFmtId="0" fontId="8" fillId="3" borderId="3" xfId="5" applyFont="1" applyFill="1" applyBorder="1" applyAlignment="1">
      <alignment horizontal="left"/>
    </xf>
    <xf numFmtId="3" fontId="23" fillId="3" borderId="2" xfId="5" applyNumberFormat="1" applyFill="1" applyBorder="1" applyAlignment="1">
      <alignment horizontal="right"/>
    </xf>
    <xf numFmtId="0" fontId="45" fillId="0" borderId="3" xfId="5" applyFont="1" applyBorder="1" applyAlignment="1">
      <alignment horizontal="right"/>
    </xf>
    <xf numFmtId="0" fontId="45" fillId="0" borderId="5" xfId="5" applyFont="1" applyBorder="1" applyAlignment="1">
      <alignment horizontal="right"/>
    </xf>
    <xf numFmtId="0" fontId="26" fillId="3" borderId="13" xfId="6" applyFont="1" applyFill="1" applyBorder="1"/>
    <xf numFmtId="0" fontId="26" fillId="3" borderId="9" xfId="6" applyFont="1" applyFill="1" applyBorder="1"/>
    <xf numFmtId="0" fontId="26" fillId="3" borderId="0" xfId="6" applyFont="1" applyFill="1"/>
    <xf numFmtId="0" fontId="26" fillId="3" borderId="14" xfId="6" applyFont="1" applyFill="1" applyBorder="1"/>
    <xf numFmtId="0" fontId="26" fillId="3" borderId="1" xfId="6" applyFont="1" applyFill="1" applyBorder="1"/>
    <xf numFmtId="0" fontId="26" fillId="3" borderId="15" xfId="6" applyFont="1" applyFill="1" applyBorder="1"/>
    <xf numFmtId="0" fontId="26" fillId="3" borderId="2" xfId="6" applyFont="1" applyFill="1" applyBorder="1" applyAlignment="1">
      <alignment vertical="center"/>
    </xf>
    <xf numFmtId="0" fontId="26" fillId="3" borderId="2" xfId="6" applyFont="1" applyFill="1" applyBorder="1" applyAlignment="1">
      <alignment horizontal="left" vertical="center"/>
    </xf>
    <xf numFmtId="0" fontId="26" fillId="3" borderId="7" xfId="6" applyFont="1" applyFill="1" applyBorder="1" applyAlignment="1">
      <alignment horizontal="left"/>
    </xf>
    <xf numFmtId="0" fontId="26" fillId="3" borderId="9" xfId="6" applyFont="1" applyFill="1" applyBorder="1" applyAlignment="1">
      <alignment horizontal="left"/>
    </xf>
    <xf numFmtId="0" fontId="26" fillId="3" borderId="7" xfId="24" applyNumberFormat="1" applyFill="1" applyBorder="1" applyAlignment="1">
      <alignment horizontal="right" vertical="center"/>
    </xf>
    <xf numFmtId="0" fontId="26" fillId="3" borderId="11" xfId="24" applyNumberFormat="1" applyFill="1" applyBorder="1" applyAlignment="1">
      <alignment horizontal="right" vertical="center"/>
    </xf>
    <xf numFmtId="0" fontId="26" fillId="3" borderId="12" xfId="24" applyNumberFormat="1" applyFill="1" applyBorder="1" applyAlignment="1">
      <alignment horizontal="right" vertical="center"/>
    </xf>
    <xf numFmtId="0" fontId="26" fillId="3" borderId="11" xfId="6" applyFont="1" applyFill="1" applyBorder="1" applyAlignment="1">
      <alignment horizontal="left"/>
    </xf>
    <xf numFmtId="0" fontId="26" fillId="3" borderId="14" xfId="6" applyFont="1" applyFill="1" applyBorder="1" applyAlignment="1">
      <alignment horizontal="left"/>
    </xf>
    <xf numFmtId="0" fontId="26" fillId="3" borderId="12" xfId="6" applyFont="1" applyFill="1" applyBorder="1" applyAlignment="1">
      <alignment horizontal="left"/>
    </xf>
    <xf numFmtId="0" fontId="26" fillId="3" borderId="15" xfId="6" applyFont="1" applyFill="1" applyBorder="1" applyAlignment="1">
      <alignment horizontal="left"/>
    </xf>
    <xf numFmtId="0" fontId="25" fillId="2" borderId="7" xfId="6" applyFont="1" applyFill="1" applyBorder="1" applyAlignment="1">
      <alignment horizontal="left"/>
    </xf>
    <xf numFmtId="0" fontId="25" fillId="2" borderId="9" xfId="6" applyFont="1" applyFill="1" applyBorder="1" applyAlignment="1">
      <alignment horizontal="left"/>
    </xf>
    <xf numFmtId="0" fontId="26" fillId="3" borderId="2" xfId="6" quotePrefix="1" applyFont="1" applyFill="1" applyBorder="1" applyAlignment="1" applyProtection="1">
      <alignment vertical="center"/>
      <protection locked="0"/>
    </xf>
    <xf numFmtId="0" fontId="26" fillId="3" borderId="2" xfId="6" applyFont="1" applyFill="1" applyBorder="1" applyAlignment="1" applyProtection="1">
      <alignment horizontal="left" vertical="center"/>
      <protection locked="0"/>
    </xf>
    <xf numFmtId="0" fontId="26" fillId="3" borderId="3" xfId="24" applyNumberFormat="1" applyFill="1" applyBorder="1" applyAlignment="1" applyProtection="1">
      <alignment horizontal="right" vertical="center"/>
      <protection locked="0"/>
    </xf>
    <xf numFmtId="171" fontId="26" fillId="3" borderId="7" xfId="6" applyNumberFormat="1" applyFont="1" applyFill="1" applyBorder="1" applyAlignment="1" applyProtection="1">
      <alignment horizontal="left"/>
      <protection locked="0"/>
    </xf>
    <xf numFmtId="171" fontId="26" fillId="3" borderId="9" xfId="6" applyNumberFormat="1" applyFont="1" applyFill="1" applyBorder="1" applyAlignment="1" applyProtection="1">
      <alignment horizontal="left"/>
      <protection locked="0"/>
    </xf>
    <xf numFmtId="171" fontId="26" fillId="3" borderId="11" xfId="6" applyNumberFormat="1" applyFont="1" applyFill="1" applyBorder="1" applyAlignment="1" applyProtection="1">
      <alignment horizontal="left"/>
      <protection locked="0"/>
    </xf>
    <xf numFmtId="171" fontId="26" fillId="3" borderId="14" xfId="6" applyNumberFormat="1" applyFont="1" applyFill="1" applyBorder="1" applyAlignment="1" applyProtection="1">
      <alignment horizontal="left"/>
      <protection locked="0"/>
    </xf>
    <xf numFmtId="171" fontId="26" fillId="3" borderId="12" xfId="6" applyNumberFormat="1" applyFont="1" applyFill="1" applyBorder="1" applyAlignment="1" applyProtection="1">
      <alignment horizontal="left"/>
      <protection locked="0"/>
    </xf>
    <xf numFmtId="171" fontId="26" fillId="3" borderId="15" xfId="6" applyNumberFormat="1" applyFont="1" applyFill="1" applyBorder="1" applyAlignment="1" applyProtection="1">
      <alignment horizontal="left"/>
      <protection locked="0"/>
    </xf>
    <xf numFmtId="171" fontId="26" fillId="3" borderId="2" xfId="6" applyNumberFormat="1" applyFont="1" applyFill="1" applyBorder="1" applyAlignment="1" applyProtection="1">
      <alignment horizontal="left"/>
      <protection locked="0"/>
    </xf>
    <xf numFmtId="0" fontId="26" fillId="3" borderId="7" xfId="6" applyFont="1" applyFill="1" applyBorder="1" applyAlignment="1" applyProtection="1">
      <alignment vertical="center"/>
      <protection locked="0"/>
    </xf>
    <xf numFmtId="0" fontId="26" fillId="3" borderId="11" xfId="6" applyFont="1" applyFill="1" applyBorder="1" applyAlignment="1" applyProtection="1">
      <alignment vertical="center"/>
      <protection locked="0"/>
    </xf>
    <xf numFmtId="0" fontId="26" fillId="3" borderId="12" xfId="6" applyFont="1" applyFill="1" applyBorder="1" applyAlignment="1" applyProtection="1">
      <alignment vertical="center"/>
      <protection locked="0"/>
    </xf>
    <xf numFmtId="0" fontId="26" fillId="3" borderId="4" xfId="6" applyFont="1" applyFill="1" applyBorder="1" applyAlignment="1" applyProtection="1">
      <alignment horizontal="left" vertical="center"/>
      <protection locked="0"/>
    </xf>
    <xf numFmtId="0" fontId="26" fillId="3" borderId="8" xfId="6" applyFont="1" applyFill="1" applyBorder="1" applyAlignment="1" applyProtection="1">
      <alignment horizontal="left" vertical="center"/>
      <protection locked="0"/>
    </xf>
    <xf numFmtId="0" fontId="26" fillId="3" borderId="6" xfId="6" applyFont="1" applyFill="1" applyBorder="1" applyAlignment="1" applyProtection="1">
      <alignment horizontal="left" vertical="center"/>
      <protection locked="0"/>
    </xf>
    <xf numFmtId="0" fontId="26" fillId="3" borderId="9" xfId="24" applyNumberFormat="1" applyFill="1" applyBorder="1" applyAlignment="1" applyProtection="1">
      <alignment horizontal="right" vertical="center"/>
      <protection locked="0"/>
    </xf>
    <xf numFmtId="0" fontId="26" fillId="3" borderId="14" xfId="24" applyNumberFormat="1" applyFill="1" applyBorder="1" applyAlignment="1" applyProtection="1">
      <alignment horizontal="right" vertical="center"/>
      <protection locked="0"/>
    </xf>
    <xf numFmtId="0" fontId="26" fillId="3" borderId="15" xfId="24" applyNumberFormat="1" applyFill="1" applyBorder="1" applyAlignment="1" applyProtection="1">
      <alignment horizontal="right" vertical="center"/>
      <protection locked="0"/>
    </xf>
    <xf numFmtId="0" fontId="26" fillId="3" borderId="2" xfId="6" applyFont="1" applyFill="1" applyBorder="1" applyAlignment="1" applyProtection="1">
      <alignment vertical="center"/>
      <protection locked="0"/>
    </xf>
    <xf numFmtId="0" fontId="26" fillId="3" borderId="7" xfId="24" applyNumberFormat="1" applyFill="1" applyBorder="1" applyAlignment="1" applyProtection="1">
      <alignment horizontal="right" vertical="center"/>
      <protection locked="0"/>
    </xf>
    <xf numFmtId="0" fontId="26" fillId="3" borderId="3" xfId="6" applyFont="1" applyFill="1" applyBorder="1" applyAlignment="1" applyProtection="1">
      <alignment horizontal="left" vertical="center"/>
      <protection locked="0"/>
    </xf>
    <xf numFmtId="0" fontId="26" fillId="3" borderId="8" xfId="24" applyNumberFormat="1" applyFill="1" applyBorder="1" applyAlignment="1" applyProtection="1">
      <alignment horizontal="right" vertical="top"/>
      <protection locked="0"/>
    </xf>
    <xf numFmtId="0" fontId="26" fillId="3" borderId="6" xfId="24" applyNumberFormat="1" applyFill="1" applyBorder="1" applyAlignment="1" applyProtection="1">
      <alignment horizontal="right" vertical="top"/>
      <protection locked="0"/>
    </xf>
    <xf numFmtId="0" fontId="26" fillId="3" borderId="4" xfId="6" quotePrefix="1" applyFont="1" applyFill="1" applyBorder="1" applyAlignment="1" applyProtection="1">
      <alignment horizontal="left" vertical="center"/>
      <protection locked="0"/>
    </xf>
    <xf numFmtId="0" fontId="26" fillId="3" borderId="8" xfId="6" quotePrefix="1" applyFont="1" applyFill="1" applyBorder="1" applyAlignment="1" applyProtection="1">
      <alignment horizontal="left" vertical="center"/>
      <protection locked="0"/>
    </xf>
    <xf numFmtId="0" fontId="26" fillId="3" borderId="2" xfId="24" applyNumberFormat="1" applyFill="1" applyBorder="1" applyAlignment="1" applyProtection="1">
      <alignment horizontal="right" vertical="center"/>
      <protection locked="0"/>
    </xf>
    <xf numFmtId="0" fontId="26" fillId="3" borderId="4" xfId="24" applyNumberFormat="1" applyFill="1" applyBorder="1" applyAlignment="1" applyProtection="1">
      <alignment horizontal="right" vertical="center"/>
      <protection locked="0"/>
    </xf>
    <xf numFmtId="0" fontId="26" fillId="3" borderId="6" xfId="24" applyNumberFormat="1" applyFill="1" applyBorder="1" applyAlignment="1" applyProtection="1">
      <alignment horizontal="right" vertical="center"/>
      <protection locked="0"/>
    </xf>
    <xf numFmtId="171" fontId="26" fillId="3" borderId="3" xfId="6" applyNumberFormat="1" applyFont="1" applyFill="1" applyBorder="1" applyAlignment="1" applyProtection="1">
      <alignment horizontal="left"/>
      <protection locked="0"/>
    </xf>
    <xf numFmtId="171" fontId="26" fillId="3" borderId="5" xfId="6" applyNumberFormat="1" applyFont="1" applyFill="1" applyBorder="1" applyAlignment="1" applyProtection="1">
      <alignment horizontal="left"/>
      <protection locked="0"/>
    </xf>
    <xf numFmtId="0" fontId="26" fillId="3" borderId="6" xfId="6" quotePrefix="1" applyFont="1" applyFill="1" applyBorder="1" applyAlignment="1" applyProtection="1">
      <alignment horizontal="left" vertical="center"/>
      <protection locked="0"/>
    </xf>
    <xf numFmtId="0" fontId="26" fillId="3" borderId="12" xfId="24" applyNumberFormat="1" applyFill="1" applyBorder="1" applyAlignment="1" applyProtection="1">
      <alignment horizontal="right" vertical="center"/>
      <protection locked="0"/>
    </xf>
    <xf numFmtId="0" fontId="26" fillId="3" borderId="7" xfId="6" applyFont="1" applyFill="1" applyBorder="1" applyAlignment="1" applyProtection="1">
      <alignment horizontal="left" vertical="center"/>
      <protection locked="0"/>
    </xf>
    <xf numFmtId="0" fontId="26" fillId="3" borderId="12" xfId="6" applyFont="1" applyFill="1" applyBorder="1" applyAlignment="1" applyProtection="1">
      <alignment horizontal="left" vertical="center"/>
      <protection locked="0"/>
    </xf>
    <xf numFmtId="0" fontId="26" fillId="3" borderId="11" xfId="6" applyFont="1" applyFill="1" applyBorder="1" applyAlignment="1" applyProtection="1">
      <alignment horizontal="left" vertical="center"/>
      <protection locked="0"/>
    </xf>
    <xf numFmtId="0" fontId="26" fillId="3" borderId="8" xfId="24" applyNumberFormat="1" applyFill="1" applyBorder="1" applyAlignment="1" applyProtection="1">
      <alignment horizontal="right" vertical="center"/>
      <protection locked="0"/>
    </xf>
    <xf numFmtId="0" fontId="26" fillId="3" borderId="13" xfId="6" applyFont="1" applyFill="1" applyBorder="1" applyAlignment="1" applyProtection="1">
      <alignment horizontal="left" vertical="center"/>
      <protection locked="0"/>
    </xf>
    <xf numFmtId="0" fontId="26" fillId="3" borderId="0" xfId="6" applyFont="1" applyFill="1" applyAlignment="1" applyProtection="1">
      <alignment horizontal="left" vertical="center"/>
      <protection locked="0"/>
    </xf>
    <xf numFmtId="0" fontId="26" fillId="3" borderId="1" xfId="6" applyFont="1" applyFill="1" applyBorder="1" applyAlignment="1" applyProtection="1">
      <alignment horizontal="left" vertical="center"/>
      <protection locked="0"/>
    </xf>
    <xf numFmtId="0" fontId="26" fillId="3" borderId="4" xfId="24" applyNumberFormat="1" applyFill="1" applyBorder="1" applyAlignment="1">
      <alignment horizontal="right" vertical="center"/>
    </xf>
    <xf numFmtId="0" fontId="26" fillId="3" borderId="8" xfId="24" applyNumberFormat="1" applyFill="1" applyBorder="1" applyAlignment="1">
      <alignment horizontal="right" vertical="center"/>
    </xf>
    <xf numFmtId="0" fontId="26" fillId="3" borderId="6" xfId="24" applyNumberFormat="1" applyFill="1" applyBorder="1" applyAlignment="1">
      <alignment horizontal="right" vertical="center"/>
    </xf>
    <xf numFmtId="0" fontId="45" fillId="9" borderId="2" xfId="0" applyFont="1" applyFill="1" applyBorder="1" applyAlignment="1">
      <alignment horizontal="left"/>
    </xf>
    <xf numFmtId="0" fontId="45" fillId="3" borderId="3" xfId="5" applyFont="1" applyFill="1" applyBorder="1" applyAlignment="1">
      <alignment horizontal="left"/>
    </xf>
    <xf numFmtId="0" fontId="45" fillId="3" borderId="5" xfId="5" applyFont="1" applyFill="1" applyBorder="1" applyAlignment="1">
      <alignment horizontal="left"/>
    </xf>
    <xf numFmtId="0" fontId="23" fillId="3" borderId="0" xfId="5" applyFill="1"/>
    <xf numFmtId="0" fontId="45" fillId="3" borderId="12" xfId="5" applyFont="1" applyFill="1" applyBorder="1" applyAlignment="1">
      <alignment horizontal="left"/>
    </xf>
    <xf numFmtId="0" fontId="45" fillId="3" borderId="15" xfId="5" applyFont="1" applyFill="1" applyBorder="1" applyAlignment="1">
      <alignment horizontal="left"/>
    </xf>
    <xf numFmtId="0" fontId="45" fillId="3" borderId="7" xfId="5" applyFont="1" applyFill="1" applyBorder="1" applyAlignment="1">
      <alignment horizontal="left"/>
    </xf>
    <xf numFmtId="0" fontId="45" fillId="3" borderId="9" xfId="5" applyFont="1" applyFill="1" applyBorder="1" applyAlignment="1">
      <alignment horizontal="left"/>
    </xf>
    <xf numFmtId="0" fontId="66" fillId="2" borderId="3" xfId="5" applyFont="1" applyFill="1" applyBorder="1" applyAlignment="1">
      <alignment horizontal="left"/>
    </xf>
    <xf numFmtId="0" fontId="66" fillId="2" borderId="5" xfId="5" applyFont="1" applyFill="1" applyBorder="1" applyAlignment="1">
      <alignment horizontal="left"/>
    </xf>
    <xf numFmtId="0" fontId="2" fillId="3" borderId="3" xfId="5" applyFont="1" applyFill="1" applyBorder="1" applyAlignment="1">
      <alignment horizontal="left"/>
    </xf>
    <xf numFmtId="0" fontId="2" fillId="3" borderId="5" xfId="5" applyFont="1" applyFill="1" applyBorder="1" applyAlignment="1">
      <alignment horizontal="left"/>
    </xf>
    <xf numFmtId="0" fontId="25" fillId="2" borderId="2" xfId="2" applyFont="1" applyFill="1" applyBorder="1" applyAlignment="1">
      <alignment horizontal="left" vertical="center"/>
    </xf>
    <xf numFmtId="0" fontId="25" fillId="2" borderId="2" xfId="2" applyFont="1" applyFill="1" applyBorder="1" applyAlignment="1">
      <alignment horizontal="center" vertical="center"/>
    </xf>
    <xf numFmtId="0" fontId="26" fillId="3" borderId="2" xfId="2" applyFont="1" applyFill="1" applyBorder="1" applyAlignment="1">
      <alignment horizontal="left" vertical="center" wrapText="1"/>
    </xf>
    <xf numFmtId="0" fontId="25" fillId="2" borderId="2" xfId="2" applyFont="1" applyFill="1" applyBorder="1" applyAlignment="1">
      <alignment horizontal="left" vertical="center" wrapText="1"/>
    </xf>
    <xf numFmtId="0" fontId="94" fillId="14" borderId="0" xfId="0" applyFont="1" applyFill="1" applyAlignment="1">
      <alignment horizontal="center" vertical="center"/>
    </xf>
    <xf numFmtId="0" fontId="93" fillId="14" borderId="0" xfId="0" applyFont="1" applyFill="1" applyAlignment="1">
      <alignment horizontal="center" vertical="center"/>
    </xf>
    <xf numFmtId="3" fontId="78" fillId="3" borderId="2" xfId="0" applyNumberFormat="1" applyFont="1" applyFill="1" applyBorder="1" applyAlignment="1">
      <alignment horizontal="left" vertical="center" wrapText="1"/>
    </xf>
    <xf numFmtId="0" fontId="79" fillId="7" borderId="3" xfId="0" applyFont="1" applyFill="1" applyBorder="1" applyAlignment="1">
      <alignment horizontal="left" vertical="center" wrapText="1"/>
    </xf>
    <xf numFmtId="0" fontId="79" fillId="7" borderId="5" xfId="0" applyFont="1" applyFill="1" applyBorder="1" applyAlignment="1">
      <alignment horizontal="left" vertical="center" wrapText="1"/>
    </xf>
    <xf numFmtId="3" fontId="78" fillId="3" borderId="4" xfId="0" applyNumberFormat="1" applyFont="1" applyFill="1" applyBorder="1" applyAlignment="1">
      <alignment horizontal="left" vertical="center" wrapText="1"/>
    </xf>
    <xf numFmtId="3" fontId="78" fillId="3" borderId="8" xfId="0" applyNumberFormat="1" applyFont="1" applyFill="1" applyBorder="1" applyAlignment="1">
      <alignment horizontal="left" vertical="center" wrapText="1"/>
    </xf>
    <xf numFmtId="3" fontId="78" fillId="3" borderId="6" xfId="0" applyNumberFormat="1" applyFont="1" applyFill="1" applyBorder="1" applyAlignment="1">
      <alignment horizontal="left" vertical="center" wrapText="1"/>
    </xf>
    <xf numFmtId="3" fontId="77" fillId="7" borderId="3" xfId="0" applyNumberFormat="1" applyFont="1" applyFill="1" applyBorder="1" applyAlignment="1">
      <alignment horizontal="center" vertical="center" wrapText="1"/>
    </xf>
    <xf numFmtId="3" fontId="77" fillId="7" borderId="5" xfId="0" applyNumberFormat="1" applyFont="1" applyFill="1" applyBorder="1" applyAlignment="1">
      <alignment horizontal="center" vertical="center" wrapText="1"/>
    </xf>
    <xf numFmtId="3" fontId="54" fillId="3" borderId="0" xfId="0" applyNumberFormat="1" applyFont="1" applyFill="1" applyAlignment="1">
      <alignment vertical="center"/>
    </xf>
    <xf numFmtId="3" fontId="77" fillId="7" borderId="4" xfId="0" applyNumberFormat="1" applyFont="1" applyFill="1" applyBorder="1" applyAlignment="1">
      <alignment horizontal="center" vertical="center" wrapText="1"/>
    </xf>
    <xf numFmtId="3" fontId="77" fillId="7" borderId="6" xfId="0" applyNumberFormat="1" applyFont="1" applyFill="1" applyBorder="1" applyAlignment="1">
      <alignment horizontal="center" vertical="center" wrapText="1"/>
    </xf>
    <xf numFmtId="0" fontId="78" fillId="3" borderId="4" xfId="0" applyFont="1" applyFill="1" applyBorder="1" applyAlignment="1">
      <alignment horizontal="left" vertical="center" wrapText="1"/>
    </xf>
    <xf numFmtId="0" fontId="78" fillId="3" borderId="6" xfId="0" applyFont="1" applyFill="1" applyBorder="1" applyAlignment="1">
      <alignment horizontal="left" vertical="center" wrapText="1"/>
    </xf>
    <xf numFmtId="0" fontId="78" fillId="3" borderId="2" xfId="0" applyFont="1" applyFill="1" applyBorder="1" applyAlignment="1">
      <alignment horizontal="left" vertical="center" wrapText="1"/>
    </xf>
    <xf numFmtId="0" fontId="79" fillId="4" borderId="2" xfId="0" applyFont="1" applyFill="1" applyBorder="1" applyAlignment="1">
      <alignment horizontal="left" vertical="center" wrapText="1"/>
    </xf>
    <xf numFmtId="0" fontId="77" fillId="4" borderId="2" xfId="0" applyFont="1" applyFill="1" applyBorder="1" applyAlignment="1">
      <alignment horizontal="left" vertical="center" wrapText="1"/>
    </xf>
    <xf numFmtId="3" fontId="77" fillId="7" borderId="2" xfId="0" applyNumberFormat="1" applyFont="1" applyFill="1" applyBorder="1" applyAlignment="1">
      <alignment horizontal="center" vertical="center" wrapText="1"/>
    </xf>
    <xf numFmtId="3" fontId="79" fillId="7" borderId="2" xfId="0" applyNumberFormat="1" applyFont="1" applyFill="1" applyBorder="1" applyAlignment="1">
      <alignment horizontal="center" vertical="center" wrapText="1"/>
    </xf>
    <xf numFmtId="0" fontId="77" fillId="7" borderId="7" xfId="0" applyFont="1" applyFill="1" applyBorder="1" applyAlignment="1">
      <alignment horizontal="left" vertical="center"/>
    </xf>
    <xf numFmtId="0" fontId="77" fillId="7" borderId="9" xfId="0" applyFont="1" applyFill="1" applyBorder="1" applyAlignment="1">
      <alignment horizontal="left" vertical="center"/>
    </xf>
    <xf numFmtId="0" fontId="77" fillId="7" borderId="12" xfId="0" applyFont="1" applyFill="1" applyBorder="1" applyAlignment="1">
      <alignment horizontal="left" vertical="center"/>
    </xf>
    <xf numFmtId="0" fontId="77" fillId="7" borderId="15" xfId="0" applyFont="1" applyFill="1" applyBorder="1" applyAlignment="1">
      <alignment horizontal="left" vertical="center"/>
    </xf>
    <xf numFmtId="3" fontId="78" fillId="9" borderId="4" xfId="0" applyNumberFormat="1" applyFont="1" applyFill="1"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3" fontId="77" fillId="13" borderId="2" xfId="0" applyNumberFormat="1" applyFont="1" applyFill="1" applyBorder="1" applyAlignment="1">
      <alignment horizontal="center" vertical="center" wrapText="1"/>
    </xf>
    <xf numFmtId="3" fontId="80" fillId="13" borderId="2" xfId="0" applyNumberFormat="1" applyFont="1" applyFill="1" applyBorder="1" applyAlignment="1">
      <alignment horizontal="center" vertical="center" wrapText="1"/>
    </xf>
    <xf numFmtId="3" fontId="78" fillId="9" borderId="2" xfId="0" applyNumberFormat="1" applyFont="1" applyFill="1" applyBorder="1" applyAlignment="1">
      <alignment horizontal="left" vertical="center" wrapText="1"/>
    </xf>
    <xf numFmtId="3" fontId="113" fillId="9" borderId="4" xfId="0" applyNumberFormat="1" applyFont="1" applyFill="1" applyBorder="1" applyAlignment="1">
      <alignment horizontal="left" vertical="center" wrapText="1"/>
    </xf>
    <xf numFmtId="3" fontId="78" fillId="9" borderId="8" xfId="0" applyNumberFormat="1" applyFont="1" applyFill="1" applyBorder="1" applyAlignment="1">
      <alignment horizontal="left" vertical="center" wrapText="1"/>
    </xf>
    <xf numFmtId="3" fontId="78" fillId="9" borderId="6" xfId="0" applyNumberFormat="1" applyFont="1" applyFill="1" applyBorder="1" applyAlignment="1">
      <alignment horizontal="left" vertical="center" wrapText="1"/>
    </xf>
    <xf numFmtId="3" fontId="78" fillId="9" borderId="22" xfId="0" applyNumberFormat="1" applyFont="1" applyFill="1" applyBorder="1" applyAlignment="1">
      <alignment horizontal="left" vertical="center" wrapText="1"/>
    </xf>
    <xf numFmtId="3" fontId="78" fillId="9" borderId="23" xfId="0" applyNumberFormat="1" applyFont="1" applyFill="1" applyBorder="1" applyAlignment="1">
      <alignment horizontal="left" vertical="center" wrapText="1"/>
    </xf>
    <xf numFmtId="3" fontId="78" fillId="9" borderId="24" xfId="0" applyNumberFormat="1" applyFont="1" applyFill="1" applyBorder="1" applyAlignment="1">
      <alignment horizontal="left" vertical="center" wrapText="1"/>
    </xf>
    <xf numFmtId="3" fontId="77" fillId="13" borderId="69" xfId="0" applyNumberFormat="1" applyFont="1" applyFill="1" applyBorder="1" applyAlignment="1">
      <alignment horizontal="center" vertical="center" wrapText="1"/>
    </xf>
    <xf numFmtId="3" fontId="77" fillId="13" borderId="71" xfId="0" applyNumberFormat="1" applyFont="1" applyFill="1" applyBorder="1" applyAlignment="1">
      <alignment horizontal="center" vertical="center" wrapText="1"/>
    </xf>
    <xf numFmtId="3" fontId="77" fillId="13" borderId="70" xfId="0" applyNumberFormat="1" applyFont="1" applyFill="1" applyBorder="1" applyAlignment="1">
      <alignment horizontal="center" vertical="center" wrapText="1"/>
    </xf>
    <xf numFmtId="3" fontId="77" fillId="13" borderId="76" xfId="0" applyNumberFormat="1" applyFont="1" applyFill="1" applyBorder="1" applyAlignment="1">
      <alignment horizontal="center" vertical="center"/>
    </xf>
    <xf numFmtId="3" fontId="77" fillId="13" borderId="78" xfId="0" applyNumberFormat="1" applyFont="1" applyFill="1" applyBorder="1" applyAlignment="1">
      <alignment horizontal="center" vertical="center"/>
    </xf>
    <xf numFmtId="3" fontId="77" fillId="13" borderId="79" xfId="0" applyNumberFormat="1" applyFont="1" applyFill="1" applyBorder="1" applyAlignment="1">
      <alignment horizontal="center" vertical="center"/>
    </xf>
    <xf numFmtId="3" fontId="77" fillId="13" borderId="81" xfId="0" applyNumberFormat="1" applyFont="1" applyFill="1" applyBorder="1" applyAlignment="1">
      <alignment horizontal="center" vertical="center"/>
    </xf>
    <xf numFmtId="3" fontId="77" fillId="3" borderId="73" xfId="0" applyNumberFormat="1" applyFont="1" applyFill="1" applyBorder="1" applyAlignment="1">
      <alignment horizontal="left" vertical="center" wrapText="1"/>
    </xf>
    <xf numFmtId="0" fontId="78" fillId="9" borderId="23" xfId="0" applyFont="1" applyFill="1" applyBorder="1" applyAlignment="1">
      <alignment horizontal="left" vertical="center" wrapText="1"/>
    </xf>
    <xf numFmtId="0" fontId="78" fillId="9" borderId="24" xfId="0" applyFont="1" applyFill="1" applyBorder="1" applyAlignment="1">
      <alignment horizontal="left" vertical="center" wrapText="1"/>
    </xf>
    <xf numFmtId="3" fontId="50" fillId="9" borderId="22" xfId="0" applyNumberFormat="1" applyFont="1" applyFill="1" applyBorder="1" applyAlignment="1">
      <alignment horizontal="right" vertical="center" wrapText="1"/>
    </xf>
    <xf numFmtId="3" fontId="50" fillId="9" borderId="23" xfId="0" applyNumberFormat="1" applyFont="1" applyFill="1" applyBorder="1" applyAlignment="1">
      <alignment horizontal="right" vertical="center" wrapText="1"/>
    </xf>
    <xf numFmtId="0" fontId="50" fillId="9" borderId="23" xfId="0" applyFont="1" applyFill="1" applyBorder="1" applyAlignment="1">
      <alignment horizontal="right" vertical="center" wrapText="1"/>
    </xf>
    <xf numFmtId="0" fontId="50" fillId="9" borderId="24" xfId="0" applyFont="1" applyFill="1" applyBorder="1" applyAlignment="1">
      <alignment horizontal="right" vertical="center" wrapText="1"/>
    </xf>
    <xf numFmtId="0" fontId="78" fillId="9" borderId="22" xfId="0" applyFont="1" applyFill="1" applyBorder="1" applyAlignment="1">
      <alignment horizontal="left" vertical="center" wrapText="1"/>
    </xf>
    <xf numFmtId="3" fontId="50" fillId="9" borderId="24" xfId="0" applyNumberFormat="1" applyFont="1" applyFill="1" applyBorder="1" applyAlignment="1">
      <alignment horizontal="right" vertical="center" wrapText="1"/>
    </xf>
    <xf numFmtId="3" fontId="77" fillId="13" borderId="22" xfId="0" applyNumberFormat="1" applyFont="1" applyFill="1" applyBorder="1" applyAlignment="1">
      <alignment horizontal="center" vertical="center"/>
    </xf>
    <xf numFmtId="3" fontId="77" fillId="13" borderId="24" xfId="0" applyNumberFormat="1" applyFont="1" applyFill="1" applyBorder="1" applyAlignment="1">
      <alignment horizontal="center" vertical="center"/>
    </xf>
    <xf numFmtId="3" fontId="77" fillId="13" borderId="77" xfId="0" applyNumberFormat="1" applyFont="1" applyFill="1" applyBorder="1" applyAlignment="1">
      <alignment horizontal="center" vertical="center"/>
    </xf>
    <xf numFmtId="3" fontId="77" fillId="13" borderId="80" xfId="0" applyNumberFormat="1" applyFont="1" applyFill="1" applyBorder="1" applyAlignment="1">
      <alignment horizontal="center" vertical="center"/>
    </xf>
    <xf numFmtId="3" fontId="77" fillId="13" borderId="69" xfId="0" applyNumberFormat="1" applyFont="1" applyFill="1" applyBorder="1" applyAlignment="1">
      <alignment horizontal="center" vertical="center"/>
    </xf>
    <xf numFmtId="3" fontId="77" fillId="13" borderId="70" xfId="0" applyNumberFormat="1" applyFont="1" applyFill="1" applyBorder="1" applyAlignment="1">
      <alignment horizontal="center" vertical="center"/>
    </xf>
    <xf numFmtId="3" fontId="77" fillId="7" borderId="7" xfId="0" applyNumberFormat="1" applyFont="1" applyFill="1" applyBorder="1" applyAlignment="1">
      <alignment horizontal="center" vertical="center"/>
    </xf>
    <xf numFmtId="3" fontId="77" fillId="7" borderId="9" xfId="0" applyNumberFormat="1" applyFont="1" applyFill="1" applyBorder="1" applyAlignment="1">
      <alignment horizontal="center" vertical="center"/>
    </xf>
    <xf numFmtId="3" fontId="77" fillId="7" borderId="12" xfId="0" applyNumberFormat="1" applyFont="1" applyFill="1" applyBorder="1" applyAlignment="1">
      <alignment horizontal="center" vertical="center"/>
    </xf>
    <xf numFmtId="3" fontId="77" fillId="7" borderId="15" xfId="0" applyNumberFormat="1" applyFont="1" applyFill="1" applyBorder="1" applyAlignment="1">
      <alignment horizontal="center" vertical="center"/>
    </xf>
    <xf numFmtId="3" fontId="77" fillId="7" borderId="4" xfId="0" applyNumberFormat="1" applyFont="1" applyFill="1" applyBorder="1" applyAlignment="1">
      <alignment horizontal="center" vertical="center"/>
    </xf>
    <xf numFmtId="3" fontId="77" fillId="7" borderId="6" xfId="0" applyNumberFormat="1" applyFont="1" applyFill="1" applyBorder="1" applyAlignment="1">
      <alignment horizontal="center" vertical="center"/>
    </xf>
    <xf numFmtId="0" fontId="80" fillId="13" borderId="69" xfId="0" applyFont="1" applyFill="1" applyBorder="1" applyAlignment="1">
      <alignment horizontal="center" vertical="center" wrapText="1"/>
    </xf>
    <xf numFmtId="0" fontId="80" fillId="13" borderId="71" xfId="0" applyFont="1" applyFill="1" applyBorder="1" applyAlignment="1">
      <alignment horizontal="center" vertical="center" wrapText="1"/>
    </xf>
    <xf numFmtId="0" fontId="80" fillId="13" borderId="70" xfId="0" applyFont="1" applyFill="1" applyBorder="1" applyAlignment="1">
      <alignment horizontal="center" vertical="center" wrapText="1"/>
    </xf>
    <xf numFmtId="0" fontId="78" fillId="9" borderId="2" xfId="0" applyFont="1" applyFill="1" applyBorder="1" applyAlignment="1">
      <alignment horizontal="left" vertical="center" wrapText="1"/>
    </xf>
    <xf numFmtId="3" fontId="77" fillId="7" borderId="2" xfId="0" applyNumberFormat="1" applyFont="1" applyFill="1" applyBorder="1" applyAlignment="1">
      <alignment horizontal="center" vertical="center"/>
    </xf>
    <xf numFmtId="3" fontId="77" fillId="7" borderId="13" xfId="0" applyNumberFormat="1" applyFont="1" applyFill="1" applyBorder="1" applyAlignment="1">
      <alignment horizontal="center" vertical="center"/>
    </xf>
    <xf numFmtId="3" fontId="77" fillId="7" borderId="1" xfId="0" applyNumberFormat="1" applyFont="1" applyFill="1" applyBorder="1" applyAlignment="1">
      <alignment horizontal="center" vertical="center"/>
    </xf>
    <xf numFmtId="3" fontId="77" fillId="13" borderId="7" xfId="0" applyNumberFormat="1" applyFont="1" applyFill="1" applyBorder="1" applyAlignment="1">
      <alignment horizontal="center" vertical="center"/>
    </xf>
    <xf numFmtId="3" fontId="77" fillId="13" borderId="13" xfId="0" applyNumberFormat="1" applyFont="1" applyFill="1" applyBorder="1" applyAlignment="1">
      <alignment horizontal="center" vertical="center"/>
    </xf>
    <xf numFmtId="3" fontId="77" fillId="13" borderId="9" xfId="0" applyNumberFormat="1" applyFont="1" applyFill="1" applyBorder="1" applyAlignment="1">
      <alignment horizontal="center" vertical="center"/>
    </xf>
    <xf numFmtId="3" fontId="77" fillId="13" borderId="11" xfId="0" applyNumberFormat="1" applyFont="1" applyFill="1" applyBorder="1" applyAlignment="1">
      <alignment horizontal="center" vertical="center"/>
    </xf>
    <xf numFmtId="3" fontId="77" fillId="13" borderId="0" xfId="0" applyNumberFormat="1" applyFont="1" applyFill="1" applyAlignment="1">
      <alignment horizontal="center" vertical="center"/>
    </xf>
    <xf numFmtId="3" fontId="77" fillId="13" borderId="14" xfId="0" applyNumberFormat="1" applyFont="1" applyFill="1" applyBorder="1" applyAlignment="1">
      <alignment horizontal="center" vertical="center"/>
    </xf>
    <xf numFmtId="3" fontId="77" fillId="13" borderId="12" xfId="0" applyNumberFormat="1" applyFont="1" applyFill="1" applyBorder="1" applyAlignment="1">
      <alignment horizontal="center" vertical="center"/>
    </xf>
    <xf numFmtId="3" fontId="77" fillId="13" borderId="1" xfId="0" applyNumberFormat="1" applyFont="1" applyFill="1" applyBorder="1" applyAlignment="1">
      <alignment horizontal="center" vertical="center"/>
    </xf>
    <xf numFmtId="3" fontId="77" fillId="13" borderId="15" xfId="0" applyNumberFormat="1" applyFont="1" applyFill="1" applyBorder="1" applyAlignment="1">
      <alignment horizontal="center" vertical="center"/>
    </xf>
    <xf numFmtId="3" fontId="77" fillId="13" borderId="7" xfId="0" applyNumberFormat="1" applyFont="1" applyFill="1" applyBorder="1" applyAlignment="1">
      <alignment horizontal="center" vertical="center" wrapText="1"/>
    </xf>
    <xf numFmtId="3" fontId="77" fillId="13" borderId="13" xfId="0" applyNumberFormat="1" applyFont="1" applyFill="1" applyBorder="1" applyAlignment="1">
      <alignment horizontal="center" vertical="center" wrapText="1"/>
    </xf>
    <xf numFmtId="3" fontId="77" fillId="13" borderId="9" xfId="0" applyNumberFormat="1" applyFont="1" applyFill="1" applyBorder="1" applyAlignment="1">
      <alignment horizontal="center" vertical="center" wrapText="1"/>
    </xf>
    <xf numFmtId="3" fontId="77" fillId="13" borderId="12" xfId="0" applyNumberFormat="1" applyFont="1" applyFill="1" applyBorder="1" applyAlignment="1">
      <alignment horizontal="center" vertical="center" wrapText="1"/>
    </xf>
    <xf numFmtId="3" fontId="77" fillId="13" borderId="1" xfId="0" applyNumberFormat="1" applyFont="1" applyFill="1" applyBorder="1" applyAlignment="1">
      <alignment horizontal="center" vertical="center" wrapText="1"/>
    </xf>
    <xf numFmtId="3" fontId="77" fillId="13" borderId="15" xfId="0" applyNumberFormat="1" applyFont="1" applyFill="1" applyBorder="1" applyAlignment="1">
      <alignment horizontal="center" vertical="center" wrapText="1"/>
    </xf>
    <xf numFmtId="3" fontId="77" fillId="13" borderId="2" xfId="0" applyNumberFormat="1" applyFont="1" applyFill="1" applyBorder="1" applyAlignment="1">
      <alignment horizontal="center" vertical="center"/>
    </xf>
    <xf numFmtId="0" fontId="77" fillId="3" borderId="2" xfId="0" applyFont="1" applyFill="1" applyBorder="1" applyAlignment="1">
      <alignment horizontal="left" vertical="center" wrapText="1"/>
    </xf>
    <xf numFmtId="0" fontId="77" fillId="7" borderId="2" xfId="0" applyFont="1" applyFill="1" applyBorder="1" applyAlignment="1">
      <alignment horizontal="center" vertical="center"/>
    </xf>
    <xf numFmtId="0" fontId="79" fillId="2" borderId="2" xfId="0" applyFont="1" applyFill="1" applyBorder="1" applyAlignment="1">
      <alignment horizontal="center" vertical="center" wrapText="1"/>
    </xf>
    <xf numFmtId="3" fontId="80" fillId="7" borderId="7" xfId="0" applyNumberFormat="1" applyFont="1" applyFill="1" applyBorder="1" applyAlignment="1">
      <alignment horizontal="center" vertical="center" wrapText="1"/>
    </xf>
    <xf numFmtId="3" fontId="80" fillId="7" borderId="9" xfId="0" applyNumberFormat="1" applyFont="1" applyFill="1" applyBorder="1" applyAlignment="1">
      <alignment horizontal="center" vertical="center" wrapText="1"/>
    </xf>
    <xf numFmtId="3" fontId="80" fillId="7" borderId="12" xfId="0" applyNumberFormat="1" applyFont="1" applyFill="1" applyBorder="1" applyAlignment="1">
      <alignment horizontal="center" vertical="center" wrapText="1"/>
    </xf>
    <xf numFmtId="3" fontId="80" fillId="7" borderId="15" xfId="0" applyNumberFormat="1" applyFont="1" applyFill="1" applyBorder="1" applyAlignment="1">
      <alignment horizontal="center" vertical="center" wrapText="1"/>
    </xf>
    <xf numFmtId="3" fontId="80" fillId="7" borderId="7" xfId="0" applyNumberFormat="1"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0" fillId="7" borderId="15" xfId="0" applyFill="1" applyBorder="1" applyAlignment="1">
      <alignment vertical="center" wrapText="1"/>
    </xf>
    <xf numFmtId="3" fontId="77" fillId="7" borderId="10" xfId="0" applyNumberFormat="1" applyFont="1" applyFill="1" applyBorder="1" applyAlignment="1">
      <alignment horizontal="center" vertical="center" wrapText="1"/>
    </xf>
    <xf numFmtId="0" fontId="47" fillId="5" borderId="12" xfId="18" applyFont="1" applyFill="1" applyBorder="1" applyAlignment="1">
      <alignment horizontal="center"/>
    </xf>
    <xf numFmtId="0" fontId="47" fillId="5" borderId="1" xfId="18" applyFont="1" applyFill="1" applyBorder="1" applyAlignment="1">
      <alignment horizontal="center"/>
    </xf>
    <xf numFmtId="0" fontId="0" fillId="0" borderId="1" xfId="0" applyBorder="1"/>
    <xf numFmtId="0" fontId="48" fillId="3" borderId="2" xfId="18" applyFont="1" applyFill="1" applyBorder="1" applyAlignment="1">
      <alignment horizontal="center" vertical="center" wrapText="1"/>
    </xf>
    <xf numFmtId="0" fontId="47" fillId="5" borderId="2" xfId="18" applyFont="1" applyFill="1" applyBorder="1" applyAlignment="1">
      <alignment vertical="center" wrapText="1"/>
    </xf>
    <xf numFmtId="0" fontId="48" fillId="5" borderId="2" xfId="18" applyFont="1" applyFill="1" applyBorder="1" applyAlignment="1">
      <alignment vertical="center" wrapText="1"/>
    </xf>
    <xf numFmtId="0" fontId="47" fillId="5" borderId="2" xfId="18" applyFont="1" applyFill="1" applyBorder="1" applyAlignment="1">
      <alignment horizontal="center" vertical="center" wrapText="1"/>
    </xf>
    <xf numFmtId="0" fontId="48" fillId="5" borderId="2" xfId="18" applyFont="1" applyFill="1" applyBorder="1" applyAlignment="1">
      <alignment horizontal="center" vertical="center" wrapText="1"/>
    </xf>
    <xf numFmtId="0" fontId="47" fillId="6" borderId="2" xfId="18" applyFont="1" applyFill="1" applyBorder="1" applyAlignment="1">
      <alignment horizontal="center" vertical="center" wrapText="1"/>
    </xf>
    <xf numFmtId="0" fontId="47" fillId="5" borderId="4" xfId="18" applyFont="1" applyFill="1" applyBorder="1" applyAlignment="1">
      <alignment horizontal="center" vertical="center" wrapText="1"/>
    </xf>
    <xf numFmtId="0" fontId="47" fillId="5" borderId="8" xfId="18" applyFont="1" applyFill="1" applyBorder="1" applyAlignment="1">
      <alignment horizontal="center" vertical="center" wrapText="1"/>
    </xf>
    <xf numFmtId="0" fontId="47" fillId="5" borderId="6" xfId="18" applyFont="1" applyFill="1" applyBorder="1" applyAlignment="1">
      <alignment horizontal="center" vertical="center" wrapText="1"/>
    </xf>
    <xf numFmtId="0" fontId="47" fillId="5" borderId="7" xfId="18" applyFont="1" applyFill="1" applyBorder="1" applyAlignment="1">
      <alignment horizontal="center" vertical="center" wrapText="1"/>
    </xf>
    <xf numFmtId="0" fontId="47" fillId="5" borderId="13" xfId="18" applyFont="1" applyFill="1" applyBorder="1" applyAlignment="1">
      <alignment horizontal="center" vertical="center" wrapText="1"/>
    </xf>
    <xf numFmtId="0" fontId="47" fillId="5" borderId="9" xfId="18" applyFont="1" applyFill="1" applyBorder="1" applyAlignment="1">
      <alignment horizontal="center" vertical="center" wrapText="1"/>
    </xf>
    <xf numFmtId="0" fontId="47" fillId="5" borderId="11" xfId="18" applyFont="1" applyFill="1" applyBorder="1" applyAlignment="1">
      <alignment horizontal="center" vertical="center" wrapText="1"/>
    </xf>
    <xf numFmtId="0" fontId="47" fillId="5" borderId="0" xfId="18" applyFont="1" applyFill="1" applyAlignment="1">
      <alignment horizontal="center" vertical="center" wrapText="1"/>
    </xf>
    <xf numFmtId="0" fontId="47" fillId="5" borderId="14" xfId="18" applyFont="1" applyFill="1" applyBorder="1" applyAlignment="1">
      <alignment horizontal="center" vertical="center" wrapText="1"/>
    </xf>
    <xf numFmtId="0" fontId="47" fillId="5" borderId="12" xfId="18" applyFont="1" applyFill="1" applyBorder="1" applyAlignment="1">
      <alignment horizontal="center" vertical="center" wrapText="1"/>
    </xf>
    <xf numFmtId="0" fontId="47" fillId="5" borderId="1" xfId="18" applyFont="1" applyFill="1" applyBorder="1" applyAlignment="1">
      <alignment horizontal="center" vertical="center" wrapText="1"/>
    </xf>
    <xf numFmtId="0" fontId="47" fillId="5" borderId="15" xfId="18" applyFont="1" applyFill="1" applyBorder="1" applyAlignment="1">
      <alignment horizontal="center" vertical="center" wrapText="1"/>
    </xf>
    <xf numFmtId="0" fontId="47" fillId="6" borderId="3" xfId="18" applyFont="1" applyFill="1" applyBorder="1" applyAlignment="1">
      <alignment horizontal="center" vertical="center" wrapText="1"/>
    </xf>
    <xf numFmtId="0" fontId="47" fillId="6" borderId="10" xfId="18" applyFont="1" applyFill="1" applyBorder="1" applyAlignment="1">
      <alignment horizontal="center" vertical="center" wrapText="1"/>
    </xf>
    <xf numFmtId="0" fontId="47" fillId="6" borderId="5" xfId="18" applyFont="1" applyFill="1" applyBorder="1" applyAlignment="1">
      <alignment horizontal="center" vertical="center" wrapText="1"/>
    </xf>
    <xf numFmtId="0" fontId="15" fillId="3" borderId="2" xfId="20" applyFill="1" applyBorder="1" applyAlignment="1">
      <alignment horizontal="center" vertical="center"/>
    </xf>
    <xf numFmtId="0" fontId="15" fillId="3" borderId="2" xfId="20" applyFill="1" applyBorder="1" applyAlignment="1">
      <alignment horizontal="center"/>
    </xf>
    <xf numFmtId="0" fontId="15" fillId="3" borderId="12" xfId="20" applyFill="1" applyBorder="1" applyAlignment="1">
      <alignment horizontal="center"/>
    </xf>
    <xf numFmtId="0" fontId="15" fillId="3" borderId="1" xfId="20" applyFill="1" applyBorder="1" applyAlignment="1">
      <alignment horizontal="center"/>
    </xf>
    <xf numFmtId="0" fontId="11" fillId="3" borderId="3" xfId="20" applyFont="1" applyFill="1" applyBorder="1" applyAlignment="1">
      <alignment horizontal="center"/>
    </xf>
    <xf numFmtId="0" fontId="15" fillId="3" borderId="10" xfId="20" applyFill="1" applyBorder="1" applyAlignment="1">
      <alignment horizontal="center"/>
    </xf>
    <xf numFmtId="0" fontId="15" fillId="3" borderId="5" xfId="20" applyFill="1" applyBorder="1" applyAlignment="1">
      <alignment horizontal="center"/>
    </xf>
    <xf numFmtId="0" fontId="15" fillId="3" borderId="3" xfId="20" applyFill="1" applyBorder="1" applyAlignment="1">
      <alignment horizontal="center"/>
    </xf>
    <xf numFmtId="3" fontId="77" fillId="9" borderId="22" xfId="0" applyNumberFormat="1" applyFont="1" applyFill="1" applyBorder="1" applyAlignment="1">
      <alignment horizontal="left" vertical="center" wrapText="1"/>
    </xf>
    <xf numFmtId="3" fontId="77" fillId="9" borderId="23" xfId="0" applyNumberFormat="1" applyFont="1" applyFill="1" applyBorder="1" applyAlignment="1">
      <alignment horizontal="left" vertical="center" wrapText="1"/>
    </xf>
    <xf numFmtId="3" fontId="77" fillId="9" borderId="24" xfId="0" applyNumberFormat="1" applyFont="1" applyFill="1" applyBorder="1" applyAlignment="1">
      <alignment horizontal="left" vertical="center" wrapText="1"/>
    </xf>
    <xf numFmtId="0" fontId="26" fillId="3" borderId="3" xfId="4" applyFill="1" applyBorder="1" applyAlignment="1">
      <alignment horizontal="center"/>
    </xf>
    <xf numFmtId="0" fontId="26" fillId="3" borderId="5" xfId="4" applyFill="1" applyBorder="1" applyAlignment="1">
      <alignment horizontal="center"/>
    </xf>
    <xf numFmtId="0" fontId="25" fillId="3" borderId="3" xfId="4" applyFont="1" applyFill="1" applyBorder="1" applyAlignment="1">
      <alignment horizontal="center"/>
    </xf>
    <xf numFmtId="0" fontId="25" fillId="3" borderId="5" xfId="4" applyFont="1" applyFill="1" applyBorder="1" applyAlignment="1">
      <alignment horizontal="center"/>
    </xf>
    <xf numFmtId="0" fontId="25" fillId="4" borderId="3" xfId="4" applyFont="1" applyFill="1" applyBorder="1" applyAlignment="1">
      <alignment horizontal="left"/>
    </xf>
    <xf numFmtId="0" fontId="25" fillId="4" borderId="10" xfId="4" applyFont="1" applyFill="1" applyBorder="1" applyAlignment="1">
      <alignment horizontal="left"/>
    </xf>
    <xf numFmtId="0" fontId="25" fillId="4" borderId="5" xfId="4" applyFont="1" applyFill="1" applyBorder="1" applyAlignment="1">
      <alignment horizontal="left"/>
    </xf>
    <xf numFmtId="0" fontId="25" fillId="2" borderId="3" xfId="4" applyFont="1" applyFill="1" applyBorder="1" applyAlignment="1">
      <alignment horizontal="center" vertical="center"/>
    </xf>
    <xf numFmtId="0" fontId="25" fillId="2" borderId="5" xfId="4" applyFont="1" applyFill="1" applyBorder="1" applyAlignment="1">
      <alignment horizontal="center" vertical="center"/>
    </xf>
    <xf numFmtId="0" fontId="25" fillId="2" borderId="7" xfId="4" applyFont="1" applyFill="1" applyBorder="1" applyAlignment="1">
      <alignment horizontal="center"/>
    </xf>
    <xf numFmtId="0" fontId="25" fillId="2" borderId="9" xfId="4" applyFont="1" applyFill="1" applyBorder="1" applyAlignment="1">
      <alignment horizontal="center"/>
    </xf>
  </cellXfs>
  <cellStyles count="31">
    <cellStyle name="Celda de comprobación" xfId="30" builtinId="23"/>
    <cellStyle name="Entrada" xfId="29" builtinId="20"/>
    <cellStyle name="Millares" xfId="9" builtinId="3"/>
    <cellStyle name="Millares 2" xfId="24" xr:uid="{00000000-0005-0000-0000-000001000000}"/>
    <cellStyle name="Normal" xfId="0" builtinId="0"/>
    <cellStyle name="Normal 10" xfId="13" xr:uid="{00000000-0005-0000-0000-000003000000}"/>
    <cellStyle name="Normal 11" xfId="14" xr:uid="{00000000-0005-0000-0000-000004000000}"/>
    <cellStyle name="Normal 12" xfId="15" xr:uid="{00000000-0005-0000-0000-000005000000}"/>
    <cellStyle name="Normal 13" xfId="16" xr:uid="{00000000-0005-0000-0000-000006000000}"/>
    <cellStyle name="Normal 13 2" xfId="22" xr:uid="{00000000-0005-0000-0000-000007000000}"/>
    <cellStyle name="Normal 13 2 2" xfId="27" xr:uid="{00000000-0005-0000-0000-000008000000}"/>
    <cellStyle name="Normal 14" xfId="17" xr:uid="{00000000-0005-0000-0000-000009000000}"/>
    <cellStyle name="Normal 15" xfId="20" xr:uid="{00000000-0005-0000-0000-00000A000000}"/>
    <cellStyle name="Normal 16" xfId="21" xr:uid="{00000000-0005-0000-0000-00000B000000}"/>
    <cellStyle name="Normal 17" xfId="25" xr:uid="{00000000-0005-0000-0000-00000C000000}"/>
    <cellStyle name="Normal 2" xfId="1" xr:uid="{00000000-0005-0000-0000-00000D000000}"/>
    <cellStyle name="Normal 2 2" xfId="6" xr:uid="{00000000-0005-0000-0000-00000E000000}"/>
    <cellStyle name="Normal 2 3" xfId="18" xr:uid="{00000000-0005-0000-0000-00000F000000}"/>
    <cellStyle name="Normal 3" xfId="2" xr:uid="{00000000-0005-0000-0000-000010000000}"/>
    <cellStyle name="Normal 3 2" xfId="19" xr:uid="{00000000-0005-0000-0000-000011000000}"/>
    <cellStyle name="Normal 4" xfId="3" xr:uid="{00000000-0005-0000-0000-000012000000}"/>
    <cellStyle name="Normal 4 2" xfId="11" xr:uid="{00000000-0005-0000-0000-000013000000}"/>
    <cellStyle name="Normal 5" xfId="4" xr:uid="{00000000-0005-0000-0000-000014000000}"/>
    <cellStyle name="Normal 6" xfId="5" xr:uid="{00000000-0005-0000-0000-000015000000}"/>
    <cellStyle name="Normal 6 2" xfId="23" xr:uid="{00000000-0005-0000-0000-000016000000}"/>
    <cellStyle name="Normal 6 2 2" xfId="28" xr:uid="{00000000-0005-0000-0000-000017000000}"/>
    <cellStyle name="Normal 7" xfId="8" xr:uid="{00000000-0005-0000-0000-000018000000}"/>
    <cellStyle name="Normal 8" xfId="10" xr:uid="{00000000-0005-0000-0000-000019000000}"/>
    <cellStyle name="Normal 9" xfId="12" xr:uid="{00000000-0005-0000-0000-00001A000000}"/>
    <cellStyle name="Porcentaje" xfId="26" builtinId="5"/>
    <cellStyle name="Porcentual 2" xfId="7" xr:uid="{00000000-0005-0000-0000-00001C000000}"/>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onnections" Target="connections.xml"/><Relationship Id="rId95"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Tráfico de mercancías </a:t>
            </a:r>
          </a:p>
          <a:p>
            <a:pPr>
              <a:defRPr/>
            </a:pPr>
            <a:r>
              <a:rPr lang="es-ES"/>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'4.10.1'!$A$8</c:f>
              <c:strCache>
                <c:ptCount val="1"/>
                <c:pt idx="0">
                  <c:v>GRANELES LÍQUIDOS</c:v>
                </c:pt>
              </c:strCache>
            </c:strRef>
          </c:tx>
          <c:spPr>
            <a:solidFill>
              <a:schemeClr val="accent1"/>
            </a:solidFill>
            <a:ln>
              <a:noFill/>
            </a:ln>
            <a:effectLst/>
          </c:spPr>
          <c:invertIfNegative val="0"/>
          <c:cat>
            <c:numRef>
              <c:f>'4.10.1'!$E$7:$O$7</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'4.10.1'!$E$8:$O$8</c:f>
              <c:numCache>
                <c:formatCode>#,##0</c:formatCode>
                <c:ptCount val="11"/>
                <c:pt idx="0">
                  <c:v>21488717.510000002</c:v>
                </c:pt>
                <c:pt idx="1">
                  <c:v>21863371.93</c:v>
                </c:pt>
                <c:pt idx="2">
                  <c:v>21598676</c:v>
                </c:pt>
                <c:pt idx="3">
                  <c:v>24136062.359999999</c:v>
                </c:pt>
                <c:pt idx="4">
                  <c:v>24904547</c:v>
                </c:pt>
                <c:pt idx="5">
                  <c:v>25119930.949999999</c:v>
                </c:pt>
                <c:pt idx="6">
                  <c:v>26675733</c:v>
                </c:pt>
                <c:pt idx="7">
                  <c:v>23486206</c:v>
                </c:pt>
                <c:pt idx="8">
                  <c:v>24181628</c:v>
                </c:pt>
                <c:pt idx="9">
                  <c:v>24871239</c:v>
                </c:pt>
                <c:pt idx="10">
                  <c:v>22655157</c:v>
                </c:pt>
              </c:numCache>
            </c:numRef>
          </c:val>
          <c:extLst>
            <c:ext xmlns:c16="http://schemas.microsoft.com/office/drawing/2014/chart" uri="{C3380CC4-5D6E-409C-BE32-E72D297353CC}">
              <c16:uniqueId val="{00000000-51A2-4282-B3E3-8BCE624D882E}"/>
            </c:ext>
          </c:extLst>
        </c:ser>
        <c:ser>
          <c:idx val="1"/>
          <c:order val="1"/>
          <c:tx>
            <c:strRef>
              <c:f>'4.10.1'!$A$9</c:f>
              <c:strCache>
                <c:ptCount val="1"/>
                <c:pt idx="0">
                  <c:v>GRANELES SÓLIDOS</c:v>
                </c:pt>
              </c:strCache>
            </c:strRef>
          </c:tx>
          <c:spPr>
            <a:solidFill>
              <a:schemeClr val="accent2"/>
            </a:solidFill>
            <a:ln>
              <a:noFill/>
            </a:ln>
            <a:effectLst/>
          </c:spPr>
          <c:invertIfNegative val="0"/>
          <c:cat>
            <c:numRef>
              <c:f>'4.10.1'!$E$7:$O$7</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'4.10.1'!$E$9:$O$9</c:f>
              <c:numCache>
                <c:formatCode>#,##0</c:formatCode>
                <c:ptCount val="11"/>
                <c:pt idx="0">
                  <c:v>4145909.3600000003</c:v>
                </c:pt>
                <c:pt idx="1">
                  <c:v>4662814.16</c:v>
                </c:pt>
                <c:pt idx="2">
                  <c:v>5137350.37</c:v>
                </c:pt>
                <c:pt idx="3">
                  <c:v>5759382.7799999993</c:v>
                </c:pt>
                <c:pt idx="4">
                  <c:v>6487378</c:v>
                </c:pt>
                <c:pt idx="5">
                  <c:v>6662398.7800000003</c:v>
                </c:pt>
                <c:pt idx="6">
                  <c:v>5755664</c:v>
                </c:pt>
                <c:pt idx="7">
                  <c:v>4886834</c:v>
                </c:pt>
                <c:pt idx="8">
                  <c:v>5029739</c:v>
                </c:pt>
                <c:pt idx="9">
                  <c:v>5711606</c:v>
                </c:pt>
                <c:pt idx="10">
                  <c:v>5671421</c:v>
                </c:pt>
              </c:numCache>
            </c:numRef>
          </c:val>
          <c:extLst>
            <c:ext xmlns:c16="http://schemas.microsoft.com/office/drawing/2014/chart" uri="{C3380CC4-5D6E-409C-BE32-E72D297353CC}">
              <c16:uniqueId val="{00000001-51A2-4282-B3E3-8BCE624D882E}"/>
            </c:ext>
          </c:extLst>
        </c:ser>
        <c:ser>
          <c:idx val="2"/>
          <c:order val="2"/>
          <c:tx>
            <c:strRef>
              <c:f>'4.10.1'!$A$10</c:f>
              <c:strCache>
                <c:ptCount val="1"/>
                <c:pt idx="0">
                  <c:v>MERCANCÍA GENERAL</c:v>
                </c:pt>
              </c:strCache>
            </c:strRef>
          </c:tx>
          <c:spPr>
            <a:solidFill>
              <a:schemeClr val="accent3"/>
            </a:solidFill>
            <a:ln>
              <a:noFill/>
            </a:ln>
            <a:effectLst/>
          </c:spPr>
          <c:invertIfNegative val="0"/>
          <c:cat>
            <c:numRef>
              <c:f>'4.10.1'!$E$7:$O$7</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'4.10.1'!$E$10:$O$10</c:f>
              <c:numCache>
                <c:formatCode>#,##0</c:formatCode>
                <c:ptCount val="11"/>
                <c:pt idx="0">
                  <c:v>734875.96</c:v>
                </c:pt>
                <c:pt idx="1">
                  <c:v>719893.82</c:v>
                </c:pt>
                <c:pt idx="2">
                  <c:v>480024.16</c:v>
                </c:pt>
                <c:pt idx="3">
                  <c:v>485783.93</c:v>
                </c:pt>
                <c:pt idx="4">
                  <c:v>785447</c:v>
                </c:pt>
                <c:pt idx="5">
                  <c:v>984753.86</c:v>
                </c:pt>
                <c:pt idx="6">
                  <c:v>1145359</c:v>
                </c:pt>
                <c:pt idx="7">
                  <c:v>1299903</c:v>
                </c:pt>
                <c:pt idx="8">
                  <c:v>1190359</c:v>
                </c:pt>
                <c:pt idx="9">
                  <c:v>1296694</c:v>
                </c:pt>
                <c:pt idx="10">
                  <c:v>1459115</c:v>
                </c:pt>
              </c:numCache>
            </c:numRef>
          </c:val>
          <c:extLst>
            <c:ext xmlns:c16="http://schemas.microsoft.com/office/drawing/2014/chart" uri="{C3380CC4-5D6E-409C-BE32-E72D297353CC}">
              <c16:uniqueId val="{00000002-51A2-4282-B3E3-8BCE624D882E}"/>
            </c:ext>
          </c:extLst>
        </c:ser>
        <c:dLbls>
          <c:showLegendKey val="0"/>
          <c:showVal val="0"/>
          <c:showCatName val="0"/>
          <c:showSerName val="0"/>
          <c:showPercent val="0"/>
          <c:showBubbleSize val="0"/>
        </c:dLbls>
        <c:gapWidth val="150"/>
        <c:axId val="394843648"/>
        <c:axId val="346911680"/>
      </c:barChart>
      <c:catAx>
        <c:axId val="39484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1680"/>
        <c:crosses val="autoZero"/>
        <c:auto val="1"/>
        <c:lblAlgn val="ctr"/>
        <c:lblOffset val="100"/>
        <c:noMultiLvlLbl val="0"/>
      </c:catAx>
      <c:valAx>
        <c:axId val="34691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48436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Contenedores</a:t>
            </a:r>
          </a:p>
          <a:p>
            <a:pPr>
              <a:defRPr/>
            </a:pPr>
            <a:r>
              <a:rPr lang="es-ES"/>
              <a:t>(TEUS)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'4.10.10'!$A$7</c:f>
              <c:strCache>
                <c:ptCount val="1"/>
                <c:pt idx="0">
                  <c:v>EN TRÁNSITO-NACIONAL</c:v>
                </c:pt>
              </c:strCache>
            </c:strRef>
          </c:tx>
          <c:spPr>
            <a:ln w="28575" cap="rnd">
              <a:solidFill>
                <a:schemeClr val="accent1"/>
              </a:solidFill>
              <a:round/>
            </a:ln>
            <a:effectLst/>
          </c:spPr>
          <c:marker>
            <c:symbol val="none"/>
          </c:marker>
          <c:cat>
            <c:strRef>
              <c:f>'4.10.10'!$E$4:$O$5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'4.10.10'!$E$7:$O$7</c:f>
              <c:numCache>
                <c:formatCode>#,##0</c:formatCode>
                <c:ptCount val="11"/>
                <c:pt idx="0">
                  <c:v>0</c:v>
                </c:pt>
                <c:pt idx="1">
                  <c:v>0</c:v>
                </c:pt>
                <c:pt idx="2">
                  <c:v>0</c:v>
                </c:pt>
                <c:pt idx="3" formatCode="General">
                  <c:v>56</c:v>
                </c:pt>
                <c:pt idx="4" formatCode="General">
                  <c:v>0</c:v>
                </c:pt>
                <c:pt idx="5" formatCode="General">
                  <c:v>16</c:v>
                </c:pt>
                <c:pt idx="6" formatCode="General">
                  <c:v>4</c:v>
                </c:pt>
                <c:pt idx="7" formatCode="General">
                  <c:v>0</c:v>
                </c:pt>
                <c:pt idx="8" formatCode="General">
                  <c:v>6</c:v>
                </c:pt>
                <c:pt idx="9" formatCode="General">
                  <c:v>60</c:v>
                </c:pt>
                <c:pt idx="10">
                  <c:v>2492</c:v>
                </c:pt>
              </c:numCache>
            </c:numRef>
          </c:val>
          <c:smooth val="1"/>
          <c:extLst>
            <c:ext xmlns:c16="http://schemas.microsoft.com/office/drawing/2014/chart" uri="{C3380CC4-5D6E-409C-BE32-E72D297353CC}">
              <c16:uniqueId val="{00000000-2F0A-45F1-87F1-4A8AD3FFD6A1}"/>
            </c:ext>
          </c:extLst>
        </c:ser>
        <c:ser>
          <c:idx val="1"/>
          <c:order val="1"/>
          <c:tx>
            <c:strRef>
              <c:f>'4.10.10'!$A$8</c:f>
              <c:strCache>
                <c:ptCount val="1"/>
                <c:pt idx="0">
                  <c:v>EN TRÁNSITO-EXTERIOR</c:v>
                </c:pt>
              </c:strCache>
            </c:strRef>
          </c:tx>
          <c:spPr>
            <a:ln w="28575" cap="rnd">
              <a:solidFill>
                <a:schemeClr val="accent2"/>
              </a:solidFill>
              <a:round/>
            </a:ln>
            <a:effectLst/>
          </c:spPr>
          <c:marker>
            <c:symbol val="none"/>
          </c:marker>
          <c:cat>
            <c:strRef>
              <c:f>'4.10.10'!$E$4:$O$5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'4.10.10'!$E$8:$O$8</c:f>
              <c:numCache>
                <c:formatCode>#,##0</c:formatCode>
                <c:ptCount val="11"/>
                <c:pt idx="0">
                  <c:v>0</c:v>
                </c:pt>
                <c:pt idx="1">
                  <c:v>0</c:v>
                </c:pt>
                <c:pt idx="2">
                  <c:v>0</c:v>
                </c:pt>
                <c:pt idx="3" formatCode="General">
                  <c:v>198</c:v>
                </c:pt>
                <c:pt idx="4" formatCode="General">
                  <c:v>750</c:v>
                </c:pt>
                <c:pt idx="5">
                  <c:v>1256</c:v>
                </c:pt>
                <c:pt idx="6" formatCode="General">
                  <c:v>4</c:v>
                </c:pt>
                <c:pt idx="7" formatCode="General">
                  <c:v>0</c:v>
                </c:pt>
                <c:pt idx="8" formatCode="General">
                  <c:v>112</c:v>
                </c:pt>
                <c:pt idx="9" formatCode="General">
                  <c:v>4</c:v>
                </c:pt>
                <c:pt idx="10">
                  <c:v>2509</c:v>
                </c:pt>
              </c:numCache>
            </c:numRef>
          </c:val>
          <c:smooth val="1"/>
          <c:extLst>
            <c:ext xmlns:c16="http://schemas.microsoft.com/office/drawing/2014/chart" uri="{C3380CC4-5D6E-409C-BE32-E72D297353CC}">
              <c16:uniqueId val="{00000001-2F0A-45F1-87F1-4A8AD3FFD6A1}"/>
            </c:ext>
          </c:extLst>
        </c:ser>
        <c:ser>
          <c:idx val="2"/>
          <c:order val="2"/>
          <c:tx>
            <c:strRef>
              <c:f>'4.10.10'!$A$9</c:f>
              <c:strCache>
                <c:ptCount val="1"/>
                <c:pt idx="0">
                  <c:v> ENTRADAS-SALIDAS NACIONAL </c:v>
                </c:pt>
              </c:strCache>
            </c:strRef>
          </c:tx>
          <c:spPr>
            <a:ln w="28575" cap="rnd">
              <a:solidFill>
                <a:schemeClr val="accent3"/>
              </a:solidFill>
              <a:round/>
            </a:ln>
            <a:effectLst/>
          </c:spPr>
          <c:marker>
            <c:symbol val="none"/>
          </c:marker>
          <c:cat>
            <c:strRef>
              <c:f>'4.10.10'!$E$4:$O$5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'4.10.10'!$E$9:$O$9</c:f>
              <c:numCache>
                <c:formatCode>#,##0</c:formatCode>
                <c:ptCount val="11"/>
                <c:pt idx="0">
                  <c:v>1561</c:v>
                </c:pt>
                <c:pt idx="1">
                  <c:v>967</c:v>
                </c:pt>
                <c:pt idx="2">
                  <c:v>2792</c:v>
                </c:pt>
                <c:pt idx="3">
                  <c:v>3342</c:v>
                </c:pt>
                <c:pt idx="4">
                  <c:v>44283</c:v>
                </c:pt>
                <c:pt idx="5">
                  <c:v>50470</c:v>
                </c:pt>
                <c:pt idx="6">
                  <c:v>59317</c:v>
                </c:pt>
                <c:pt idx="7">
                  <c:v>65863</c:v>
                </c:pt>
                <c:pt idx="8">
                  <c:v>66551</c:v>
                </c:pt>
                <c:pt idx="9">
                  <c:v>70046</c:v>
                </c:pt>
                <c:pt idx="10">
                  <c:v>75897</c:v>
                </c:pt>
              </c:numCache>
            </c:numRef>
          </c:val>
          <c:smooth val="1"/>
          <c:extLst>
            <c:ext xmlns:c16="http://schemas.microsoft.com/office/drawing/2014/chart" uri="{C3380CC4-5D6E-409C-BE32-E72D297353CC}">
              <c16:uniqueId val="{00000002-2F0A-45F1-87F1-4A8AD3FFD6A1}"/>
            </c:ext>
          </c:extLst>
        </c:ser>
        <c:ser>
          <c:idx val="3"/>
          <c:order val="3"/>
          <c:tx>
            <c:strRef>
              <c:f>'4.10.10'!$A$10</c:f>
              <c:strCache>
                <c:ptCount val="1"/>
                <c:pt idx="0">
                  <c:v> IMPORT-EXPORT EXTERIOR </c:v>
                </c:pt>
              </c:strCache>
            </c:strRef>
          </c:tx>
          <c:spPr>
            <a:ln w="28575" cap="rnd">
              <a:solidFill>
                <a:schemeClr val="accent6"/>
              </a:solidFill>
              <a:round/>
            </a:ln>
            <a:effectLst/>
          </c:spPr>
          <c:marker>
            <c:symbol val="none"/>
          </c:marker>
          <c:cat>
            <c:strRef>
              <c:f>'4.10.10'!$E$4:$O$5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'4.10.10'!$E$10:$O$10</c:f>
              <c:numCache>
                <c:formatCode>#,##0</c:formatCode>
                <c:ptCount val="11"/>
                <c:pt idx="0">
                  <c:v>1555</c:v>
                </c:pt>
                <c:pt idx="1">
                  <c:v>4807</c:v>
                </c:pt>
                <c:pt idx="2">
                  <c:v>5042</c:v>
                </c:pt>
                <c:pt idx="3">
                  <c:v>8480</c:v>
                </c:pt>
                <c:pt idx="4">
                  <c:v>13883</c:v>
                </c:pt>
                <c:pt idx="5">
                  <c:v>18546</c:v>
                </c:pt>
                <c:pt idx="6">
                  <c:v>14661</c:v>
                </c:pt>
                <c:pt idx="7">
                  <c:v>17939</c:v>
                </c:pt>
                <c:pt idx="8">
                  <c:v>14038</c:v>
                </c:pt>
                <c:pt idx="9">
                  <c:v>11297</c:v>
                </c:pt>
                <c:pt idx="10">
                  <c:v>12905</c:v>
                </c:pt>
              </c:numCache>
            </c:numRef>
          </c:val>
          <c:smooth val="0"/>
          <c:extLst>
            <c:ext xmlns:c16="http://schemas.microsoft.com/office/drawing/2014/chart" uri="{C3380CC4-5D6E-409C-BE32-E72D297353CC}">
              <c16:uniqueId val="{00000000-4BDE-4489-AE4F-0DEACFFC3ACE}"/>
            </c:ext>
          </c:extLst>
        </c:ser>
        <c:dLbls>
          <c:showLegendKey val="0"/>
          <c:showVal val="0"/>
          <c:showCatName val="0"/>
          <c:showSerName val="0"/>
          <c:showPercent val="0"/>
          <c:showBubbleSize val="0"/>
        </c:dLbls>
        <c:smooth val="0"/>
        <c:axId val="396719144"/>
        <c:axId val="346912464"/>
      </c:lineChart>
      <c:catAx>
        <c:axId val="396719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2464"/>
        <c:crosses val="autoZero"/>
        <c:auto val="1"/>
        <c:lblAlgn val="ctr"/>
        <c:lblOffset val="100"/>
        <c:noMultiLvlLbl val="0"/>
      </c:catAx>
      <c:valAx>
        <c:axId val="346912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91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w="25400">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Buques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1"/>
          <c:tx>
            <c:strRef>
              <c:f>'4.10.11'!$A$8</c:f>
              <c:strCache>
                <c:ptCount val="1"/>
                <c:pt idx="0">
                  <c:v>N.º de buques </c:v>
                </c:pt>
              </c:strCache>
            </c:strRef>
          </c:tx>
          <c:spPr>
            <a:ln w="28575" cap="rnd">
              <a:solidFill>
                <a:schemeClr val="accent2"/>
              </a:solidFill>
              <a:round/>
            </a:ln>
            <a:effectLst/>
          </c:spPr>
          <c:marker>
            <c:symbol val="none"/>
          </c:marker>
          <c:cat>
            <c:numRef>
              <c:f>'4.10.11'!$E$5:$O$5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'4.10.11'!$E$8:$O$8</c:f>
              <c:numCache>
                <c:formatCode>#,##0</c:formatCode>
                <c:ptCount val="11"/>
                <c:pt idx="0">
                  <c:v>1919</c:v>
                </c:pt>
                <c:pt idx="1">
                  <c:v>1834</c:v>
                </c:pt>
                <c:pt idx="2">
                  <c:v>1839</c:v>
                </c:pt>
                <c:pt idx="3">
                  <c:v>2191</c:v>
                </c:pt>
                <c:pt idx="4">
                  <c:v>2291</c:v>
                </c:pt>
                <c:pt idx="5">
                  <c:v>2396</c:v>
                </c:pt>
                <c:pt idx="6">
                  <c:v>2491</c:v>
                </c:pt>
                <c:pt idx="7">
                  <c:v>2216</c:v>
                </c:pt>
                <c:pt idx="8">
                  <c:v>2265</c:v>
                </c:pt>
                <c:pt idx="9">
                  <c:v>2153</c:v>
                </c:pt>
                <c:pt idx="10">
                  <c:v>2112</c:v>
                </c:pt>
              </c:numCache>
            </c:numRef>
          </c:val>
          <c:smooth val="0"/>
          <c:extLst>
            <c:ext xmlns:c16="http://schemas.microsoft.com/office/drawing/2014/chart" uri="{C3380CC4-5D6E-409C-BE32-E72D297353CC}">
              <c16:uniqueId val="{00000000-603D-477E-A264-2EC69B035553}"/>
            </c:ext>
          </c:extLst>
        </c:ser>
        <c:dLbls>
          <c:showLegendKey val="0"/>
          <c:showVal val="0"/>
          <c:showCatName val="0"/>
          <c:showSerName val="0"/>
          <c:showPercent val="0"/>
          <c:showBubbleSize val="0"/>
        </c:dLbls>
        <c:marker val="1"/>
        <c:smooth val="0"/>
        <c:axId val="397286976"/>
        <c:axId val="397286584"/>
      </c:lineChart>
      <c:lineChart>
        <c:grouping val="standard"/>
        <c:varyColors val="0"/>
        <c:ser>
          <c:idx val="0"/>
          <c:order val="0"/>
          <c:tx>
            <c:strRef>
              <c:f>'4.10.11'!$A$7</c:f>
              <c:strCache>
                <c:ptCount val="1"/>
                <c:pt idx="0">
                  <c:v>G.T. </c:v>
                </c:pt>
              </c:strCache>
            </c:strRef>
          </c:tx>
          <c:spPr>
            <a:ln w="28575" cap="rnd">
              <a:solidFill>
                <a:schemeClr val="accent1"/>
              </a:solidFill>
              <a:round/>
            </a:ln>
            <a:effectLst/>
          </c:spPr>
          <c:marker>
            <c:symbol val="none"/>
          </c:marker>
          <c:cat>
            <c:numRef>
              <c:f>'4.10.11'!$E$5:$O$5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'4.10.11'!$E$7:$O$7</c:f>
              <c:numCache>
                <c:formatCode>#,##0</c:formatCode>
                <c:ptCount val="11"/>
                <c:pt idx="0">
                  <c:v>28912000</c:v>
                </c:pt>
                <c:pt idx="1">
                  <c:v>27046208</c:v>
                </c:pt>
                <c:pt idx="2">
                  <c:v>27016518</c:v>
                </c:pt>
                <c:pt idx="3">
                  <c:v>33453338</c:v>
                </c:pt>
                <c:pt idx="4">
                  <c:v>35441146</c:v>
                </c:pt>
                <c:pt idx="5">
                  <c:v>36843807</c:v>
                </c:pt>
                <c:pt idx="6">
                  <c:v>41533238</c:v>
                </c:pt>
                <c:pt idx="7">
                  <c:v>37516958</c:v>
                </c:pt>
                <c:pt idx="8">
                  <c:v>38521089</c:v>
                </c:pt>
                <c:pt idx="9">
                  <c:v>43390353</c:v>
                </c:pt>
                <c:pt idx="10">
                  <c:v>40292269</c:v>
                </c:pt>
              </c:numCache>
            </c:numRef>
          </c:val>
          <c:smooth val="0"/>
          <c:extLst>
            <c:ext xmlns:c16="http://schemas.microsoft.com/office/drawing/2014/chart" uri="{C3380CC4-5D6E-409C-BE32-E72D297353CC}">
              <c16:uniqueId val="{00000001-603D-477E-A264-2EC69B035553}"/>
            </c:ext>
          </c:extLst>
        </c:ser>
        <c:dLbls>
          <c:showLegendKey val="0"/>
          <c:showVal val="0"/>
          <c:showCatName val="0"/>
          <c:showSerName val="0"/>
          <c:showPercent val="0"/>
          <c:showBubbleSize val="0"/>
        </c:dLbls>
        <c:marker val="1"/>
        <c:smooth val="0"/>
        <c:axId val="397286192"/>
        <c:axId val="397288936"/>
      </c:lineChart>
      <c:catAx>
        <c:axId val="39728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6584"/>
        <c:crosses val="autoZero"/>
        <c:auto val="1"/>
        <c:lblAlgn val="ctr"/>
        <c:lblOffset val="100"/>
        <c:noMultiLvlLbl val="0"/>
      </c:catAx>
      <c:valAx>
        <c:axId val="397286584"/>
        <c:scaling>
          <c:orientation val="minMax"/>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N.º</a:t>
                </a:r>
                <a:r>
                  <a:rPr lang="es-ES" baseline="0"/>
                  <a:t> de buques</a:t>
                </a:r>
                <a:endParaRPr lang="es-ES"/>
              </a:p>
            </c:rich>
          </c:tx>
          <c:layout>
            <c:manualLayout>
              <c:xMode val="edge"/>
              <c:yMode val="edge"/>
              <c:x val="5.6980065501651148E-2"/>
              <c:y val="0.364896820819555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6976"/>
        <c:crosses val="autoZero"/>
        <c:crossBetween val="between"/>
      </c:valAx>
      <c:valAx>
        <c:axId val="3972889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G.T.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6192"/>
        <c:crosses val="max"/>
        <c:crossBetween val="between"/>
      </c:valAx>
      <c:catAx>
        <c:axId val="397286192"/>
        <c:scaling>
          <c:orientation val="minMax"/>
        </c:scaling>
        <c:delete val="1"/>
        <c:axPos val="b"/>
        <c:numFmt formatCode="General" sourceLinked="1"/>
        <c:majorTickMark val="out"/>
        <c:minorTickMark val="none"/>
        <c:tickLblPos val="nextTo"/>
        <c:crossAx val="397288936"/>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r>
              <a:rPr lang="es-ES" sz="1400" b="0" i="0" u="none" strike="noStrike" kern="1200" spc="0" baseline="0">
                <a:solidFill>
                  <a:sysClr val="windowText" lastClr="000000">
                    <a:lumMod val="65000"/>
                    <a:lumOff val="35000"/>
                  </a:sysClr>
                </a:solidFill>
                <a:latin typeface="+mn-lt"/>
                <a:ea typeface="+mn-ea"/>
                <a:cs typeface="+mn-cs"/>
              </a:rPr>
              <a:t>Evolución del tráfico</a:t>
            </a:r>
          </a:p>
          <a:p>
            <a:pPr algn="ctr" rtl="0">
              <a:defRPr sz="1400" b="0" spc="0">
                <a:solidFill>
                  <a:sysClr val="windowText" lastClr="000000">
                    <a:lumMod val="65000"/>
                    <a:lumOff val="35000"/>
                  </a:sysClr>
                </a:solidFill>
              </a:defRPr>
            </a:pPr>
            <a:r>
              <a:rPr lang="es-ES" sz="1100" b="0" i="0" u="none" strike="noStrike" kern="1200" baseline="0">
                <a:solidFill>
                  <a:sysClr val="windowText" lastClr="000000">
                    <a:lumMod val="65000"/>
                    <a:lumOff val="35000"/>
                  </a:sysClr>
                </a:solidFill>
                <a:latin typeface="+mn-lt"/>
                <a:ea typeface="+mn-ea"/>
                <a:cs typeface="+mn-cs"/>
              </a:rPr>
              <a:t>(Tm)</a:t>
            </a: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lineChart>
        <c:grouping val="standard"/>
        <c:varyColors val="0"/>
        <c:ser>
          <c:idx val="0"/>
          <c:order val="0"/>
          <c:tx>
            <c:strRef>
              <c:f>'4.10.12'!$B$4</c:f>
              <c:strCache>
                <c:ptCount val="1"/>
                <c:pt idx="0">
                  <c:v>Carga</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numRef>
              <c:f>'4.10.12'!$A$5:$A$122</c:f>
              <c:numCache>
                <c:formatCode>General</c:formatCode>
                <c:ptCount val="118"/>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pt idx="113">
                  <c:v>2019</c:v>
                </c:pt>
                <c:pt idx="114">
                  <c:v>2020</c:v>
                </c:pt>
                <c:pt idx="115">
                  <c:v>2021</c:v>
                </c:pt>
                <c:pt idx="116">
                  <c:v>2022</c:v>
                </c:pt>
                <c:pt idx="117">
                  <c:v>2023</c:v>
                </c:pt>
              </c:numCache>
            </c:numRef>
          </c:cat>
          <c:val>
            <c:numRef>
              <c:f>'4.10.12'!$B$5:$B$122</c:f>
              <c:numCache>
                <c:formatCode>#,##0</c:formatCode>
                <c:ptCount val="118"/>
                <c:pt idx="0">
                  <c:v>2317818</c:v>
                </c:pt>
                <c:pt idx="1">
                  <c:v>2540138</c:v>
                </c:pt>
                <c:pt idx="2">
                  <c:v>2579431</c:v>
                </c:pt>
                <c:pt idx="3">
                  <c:v>2422416</c:v>
                </c:pt>
                <c:pt idx="4">
                  <c:v>2604468</c:v>
                </c:pt>
                <c:pt idx="5">
                  <c:v>3127562</c:v>
                </c:pt>
                <c:pt idx="6">
                  <c:v>3214333</c:v>
                </c:pt>
                <c:pt idx="7">
                  <c:v>3112345</c:v>
                </c:pt>
                <c:pt idx="8">
                  <c:v>2689974</c:v>
                </c:pt>
                <c:pt idx="9">
                  <c:v>2243399</c:v>
                </c:pt>
                <c:pt idx="10">
                  <c:v>2736190</c:v>
                </c:pt>
                <c:pt idx="11">
                  <c:v>2161366</c:v>
                </c:pt>
                <c:pt idx="12">
                  <c:v>1226633</c:v>
                </c:pt>
                <c:pt idx="13">
                  <c:v>905838</c:v>
                </c:pt>
                <c:pt idx="14">
                  <c:v>1661569</c:v>
                </c:pt>
                <c:pt idx="15">
                  <c:v>1491916</c:v>
                </c:pt>
                <c:pt idx="16">
                  <c:v>2088024</c:v>
                </c:pt>
                <c:pt idx="17">
                  <c:v>1913412</c:v>
                </c:pt>
                <c:pt idx="18">
                  <c:v>2320751</c:v>
                </c:pt>
                <c:pt idx="19">
                  <c:v>2284578</c:v>
                </c:pt>
                <c:pt idx="20">
                  <c:v>2233315</c:v>
                </c:pt>
                <c:pt idx="21">
                  <c:v>2478612</c:v>
                </c:pt>
                <c:pt idx="22">
                  <c:v>2929038</c:v>
                </c:pt>
                <c:pt idx="23">
                  <c:v>3164120</c:v>
                </c:pt>
                <c:pt idx="24">
                  <c:v>3040881</c:v>
                </c:pt>
                <c:pt idx="25">
                  <c:v>2010641</c:v>
                </c:pt>
                <c:pt idx="26">
                  <c:v>1839245</c:v>
                </c:pt>
                <c:pt idx="27">
                  <c:v>2044807</c:v>
                </c:pt>
                <c:pt idx="28">
                  <c:v>2170497</c:v>
                </c:pt>
                <c:pt idx="29">
                  <c:v>2158109</c:v>
                </c:pt>
                <c:pt idx="30">
                  <c:v>1917566</c:v>
                </c:pt>
                <c:pt idx="31">
                  <c:v>2341329</c:v>
                </c:pt>
                <c:pt idx="32">
                  <c:v>2260050</c:v>
                </c:pt>
                <c:pt idx="33">
                  <c:v>1613395</c:v>
                </c:pt>
                <c:pt idx="34">
                  <c:v>1023501</c:v>
                </c:pt>
                <c:pt idx="35">
                  <c:v>612176</c:v>
                </c:pt>
                <c:pt idx="36">
                  <c:v>546170</c:v>
                </c:pt>
                <c:pt idx="37">
                  <c:v>502918</c:v>
                </c:pt>
                <c:pt idx="38">
                  <c:v>515891</c:v>
                </c:pt>
                <c:pt idx="39">
                  <c:v>742914</c:v>
                </c:pt>
                <c:pt idx="40">
                  <c:v>854203</c:v>
                </c:pt>
                <c:pt idx="41">
                  <c:v>1199734</c:v>
                </c:pt>
                <c:pt idx="42">
                  <c:v>1387537</c:v>
                </c:pt>
                <c:pt idx="43">
                  <c:v>1399470</c:v>
                </c:pt>
                <c:pt idx="44">
                  <c:v>1548042</c:v>
                </c:pt>
                <c:pt idx="45">
                  <c:v>1981404</c:v>
                </c:pt>
                <c:pt idx="46">
                  <c:v>2090472</c:v>
                </c:pt>
                <c:pt idx="47">
                  <c:v>1624546</c:v>
                </c:pt>
                <c:pt idx="48">
                  <c:v>2019934</c:v>
                </c:pt>
                <c:pt idx="49">
                  <c:v>2107994</c:v>
                </c:pt>
                <c:pt idx="50">
                  <c:v>2168188</c:v>
                </c:pt>
                <c:pt idx="51">
                  <c:v>2258189</c:v>
                </c:pt>
                <c:pt idx="52">
                  <c:v>2050801</c:v>
                </c:pt>
                <c:pt idx="53">
                  <c:v>2238953</c:v>
                </c:pt>
                <c:pt idx="54">
                  <c:v>2735354</c:v>
                </c:pt>
                <c:pt idx="55">
                  <c:v>2527281</c:v>
                </c:pt>
                <c:pt idx="56">
                  <c:v>2191918</c:v>
                </c:pt>
                <c:pt idx="57">
                  <c:v>2044534</c:v>
                </c:pt>
                <c:pt idx="58">
                  <c:v>2352655</c:v>
                </c:pt>
                <c:pt idx="59">
                  <c:v>2404309</c:v>
                </c:pt>
                <c:pt idx="60">
                  <c:v>2218644</c:v>
                </c:pt>
                <c:pt idx="61">
                  <c:v>2821195</c:v>
                </c:pt>
                <c:pt idx="62">
                  <c:v>4112876</c:v>
                </c:pt>
                <c:pt idx="63">
                  <c:v>4515724</c:v>
                </c:pt>
                <c:pt idx="64">
                  <c:v>4919684</c:v>
                </c:pt>
                <c:pt idx="65">
                  <c:v>5172064</c:v>
                </c:pt>
                <c:pt idx="66">
                  <c:v>4587721</c:v>
                </c:pt>
                <c:pt idx="67">
                  <c:v>4548356</c:v>
                </c:pt>
                <c:pt idx="68">
                  <c:v>5163782</c:v>
                </c:pt>
                <c:pt idx="69">
                  <c:v>5261941</c:v>
                </c:pt>
                <c:pt idx="70">
                  <c:v>5115254</c:v>
                </c:pt>
                <c:pt idx="71">
                  <c:v>5534398</c:v>
                </c:pt>
                <c:pt idx="72">
                  <c:v>5231982</c:v>
                </c:pt>
                <c:pt idx="73">
                  <c:v>4290474</c:v>
                </c:pt>
                <c:pt idx="74">
                  <c:v>4694607</c:v>
                </c:pt>
                <c:pt idx="75">
                  <c:v>4826602</c:v>
                </c:pt>
                <c:pt idx="76">
                  <c:v>4295594</c:v>
                </c:pt>
                <c:pt idx="77">
                  <c:v>4338156</c:v>
                </c:pt>
                <c:pt idx="78">
                  <c:v>4241004</c:v>
                </c:pt>
                <c:pt idx="79">
                  <c:v>3292534</c:v>
                </c:pt>
                <c:pt idx="80">
                  <c:v>4687984</c:v>
                </c:pt>
                <c:pt idx="81">
                  <c:v>3865666</c:v>
                </c:pt>
                <c:pt idx="82">
                  <c:v>3949018</c:v>
                </c:pt>
                <c:pt idx="83">
                  <c:v>3437320</c:v>
                </c:pt>
                <c:pt idx="84">
                  <c:v>3198549</c:v>
                </c:pt>
                <c:pt idx="85">
                  <c:v>2539749</c:v>
                </c:pt>
                <c:pt idx="86">
                  <c:v>2966581</c:v>
                </c:pt>
                <c:pt idx="87">
                  <c:v>3327083</c:v>
                </c:pt>
                <c:pt idx="88">
                  <c:v>3139876</c:v>
                </c:pt>
                <c:pt idx="89">
                  <c:v>5949307</c:v>
                </c:pt>
                <c:pt idx="90">
                  <c:v>3846330</c:v>
                </c:pt>
                <c:pt idx="91">
                  <c:v>3745083</c:v>
                </c:pt>
                <c:pt idx="92">
                  <c:v>3674992</c:v>
                </c:pt>
                <c:pt idx="93">
                  <c:v>3776835</c:v>
                </c:pt>
                <c:pt idx="94">
                  <c:v>4488413</c:v>
                </c:pt>
                <c:pt idx="95">
                  <c:v>4151251</c:v>
                </c:pt>
                <c:pt idx="96">
                  <c:v>3244488</c:v>
                </c:pt>
                <c:pt idx="97">
                  <c:v>3176563</c:v>
                </c:pt>
                <c:pt idx="98">
                  <c:v>3386398</c:v>
                </c:pt>
                <c:pt idx="99">
                  <c:v>3703464</c:v>
                </c:pt>
                <c:pt idx="100">
                  <c:v>3941040</c:v>
                </c:pt>
                <c:pt idx="101">
                  <c:v>3905114</c:v>
                </c:pt>
                <c:pt idx="102">
                  <c:v>3983872</c:v>
                </c:pt>
                <c:pt idx="103">
                  <c:v>3782023</c:v>
                </c:pt>
                <c:pt idx="104">
                  <c:v>5384347</c:v>
                </c:pt>
                <c:pt idx="105">
                  <c:v>8129653</c:v>
                </c:pt>
                <c:pt idx="106">
                  <c:v>10200850</c:v>
                </c:pt>
                <c:pt idx="107">
                  <c:v>9985444.6400000006</c:v>
                </c:pt>
                <c:pt idx="108">
                  <c:v>10504410.130000001</c:v>
                </c:pt>
                <c:pt idx="109">
                  <c:v>9973520</c:v>
                </c:pt>
                <c:pt idx="110">
                  <c:v>11648345</c:v>
                </c:pt>
                <c:pt idx="111">
                  <c:v>11591829</c:v>
                </c:pt>
                <c:pt idx="112">
                  <c:v>12235016</c:v>
                </c:pt>
                <c:pt idx="113">
                  <c:v>12349536</c:v>
                </c:pt>
                <c:pt idx="114">
                  <c:v>11378395</c:v>
                </c:pt>
                <c:pt idx="115">
                  <c:v>11755183</c:v>
                </c:pt>
                <c:pt idx="116">
                  <c:v>11303715</c:v>
                </c:pt>
                <c:pt idx="117">
                  <c:v>10847776</c:v>
                </c:pt>
              </c:numCache>
            </c:numRef>
          </c:val>
          <c:smooth val="0"/>
          <c:extLst>
            <c:ext xmlns:c16="http://schemas.microsoft.com/office/drawing/2014/chart" uri="{C3380CC4-5D6E-409C-BE32-E72D297353CC}">
              <c16:uniqueId val="{00000000-2083-45DC-950A-B2F7A552C7B8}"/>
            </c:ext>
          </c:extLst>
        </c:ser>
        <c:ser>
          <c:idx val="1"/>
          <c:order val="1"/>
          <c:tx>
            <c:strRef>
              <c:f>'4.10.12'!$C$4</c:f>
              <c:strCache>
                <c:ptCount val="1"/>
                <c:pt idx="0">
                  <c:v>Descarga</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numRef>
              <c:f>'4.10.12'!$A$5:$A$122</c:f>
              <c:numCache>
                <c:formatCode>General</c:formatCode>
                <c:ptCount val="118"/>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pt idx="113">
                  <c:v>2019</c:v>
                </c:pt>
                <c:pt idx="114">
                  <c:v>2020</c:v>
                </c:pt>
                <c:pt idx="115">
                  <c:v>2021</c:v>
                </c:pt>
                <c:pt idx="116">
                  <c:v>2022</c:v>
                </c:pt>
                <c:pt idx="117">
                  <c:v>2023</c:v>
                </c:pt>
              </c:numCache>
            </c:numRef>
          </c:cat>
          <c:val>
            <c:numRef>
              <c:f>'4.10.12'!$C$5:$C$122</c:f>
              <c:numCache>
                <c:formatCode>#,##0</c:formatCode>
                <c:ptCount val="118"/>
                <c:pt idx="0">
                  <c:v>228816</c:v>
                </c:pt>
                <c:pt idx="1">
                  <c:v>238483</c:v>
                </c:pt>
                <c:pt idx="2">
                  <c:v>299646</c:v>
                </c:pt>
                <c:pt idx="3">
                  <c:v>305898</c:v>
                </c:pt>
                <c:pt idx="4">
                  <c:v>324046</c:v>
                </c:pt>
                <c:pt idx="5">
                  <c:v>358078</c:v>
                </c:pt>
                <c:pt idx="6">
                  <c:v>365440</c:v>
                </c:pt>
                <c:pt idx="7">
                  <c:v>360302</c:v>
                </c:pt>
                <c:pt idx="8">
                  <c:v>347255</c:v>
                </c:pt>
                <c:pt idx="9">
                  <c:v>288981</c:v>
                </c:pt>
                <c:pt idx="10">
                  <c:v>339391</c:v>
                </c:pt>
                <c:pt idx="11">
                  <c:v>322696</c:v>
                </c:pt>
                <c:pt idx="12">
                  <c:v>186283</c:v>
                </c:pt>
                <c:pt idx="13">
                  <c:v>196598</c:v>
                </c:pt>
                <c:pt idx="14">
                  <c:v>205940</c:v>
                </c:pt>
                <c:pt idx="15">
                  <c:v>231097</c:v>
                </c:pt>
                <c:pt idx="16">
                  <c:v>241587</c:v>
                </c:pt>
                <c:pt idx="17">
                  <c:v>244686</c:v>
                </c:pt>
                <c:pt idx="18">
                  <c:v>258431</c:v>
                </c:pt>
                <c:pt idx="19">
                  <c:v>292530</c:v>
                </c:pt>
                <c:pt idx="20">
                  <c:v>233280</c:v>
                </c:pt>
                <c:pt idx="21">
                  <c:v>296847</c:v>
                </c:pt>
                <c:pt idx="22">
                  <c:v>272059</c:v>
                </c:pt>
                <c:pt idx="23">
                  <c:v>312712</c:v>
                </c:pt>
                <c:pt idx="24">
                  <c:v>318193</c:v>
                </c:pt>
                <c:pt idx="25">
                  <c:v>218538</c:v>
                </c:pt>
                <c:pt idx="26">
                  <c:v>149396</c:v>
                </c:pt>
                <c:pt idx="27">
                  <c:v>199677</c:v>
                </c:pt>
                <c:pt idx="28">
                  <c:v>199446</c:v>
                </c:pt>
                <c:pt idx="29">
                  <c:v>202067</c:v>
                </c:pt>
                <c:pt idx="30">
                  <c:v>140689</c:v>
                </c:pt>
                <c:pt idx="31">
                  <c:v>178667</c:v>
                </c:pt>
                <c:pt idx="32">
                  <c:v>179883</c:v>
                </c:pt>
                <c:pt idx="33">
                  <c:v>208547</c:v>
                </c:pt>
                <c:pt idx="34">
                  <c:v>204727</c:v>
                </c:pt>
                <c:pt idx="35">
                  <c:v>274093</c:v>
                </c:pt>
                <c:pt idx="36">
                  <c:v>255485</c:v>
                </c:pt>
                <c:pt idx="37">
                  <c:v>268934</c:v>
                </c:pt>
                <c:pt idx="38">
                  <c:v>292484</c:v>
                </c:pt>
                <c:pt idx="39">
                  <c:v>217251</c:v>
                </c:pt>
                <c:pt idx="40">
                  <c:v>168155</c:v>
                </c:pt>
                <c:pt idx="41">
                  <c:v>182613</c:v>
                </c:pt>
                <c:pt idx="42">
                  <c:v>235229</c:v>
                </c:pt>
                <c:pt idx="43">
                  <c:v>224003</c:v>
                </c:pt>
                <c:pt idx="44">
                  <c:v>215926</c:v>
                </c:pt>
                <c:pt idx="45">
                  <c:v>212315</c:v>
                </c:pt>
                <c:pt idx="46">
                  <c:v>286763</c:v>
                </c:pt>
                <c:pt idx="47">
                  <c:v>283965</c:v>
                </c:pt>
                <c:pt idx="48">
                  <c:v>310106</c:v>
                </c:pt>
                <c:pt idx="49">
                  <c:v>300851</c:v>
                </c:pt>
                <c:pt idx="50">
                  <c:v>310483</c:v>
                </c:pt>
                <c:pt idx="51">
                  <c:v>325679</c:v>
                </c:pt>
                <c:pt idx="52">
                  <c:v>751819</c:v>
                </c:pt>
                <c:pt idx="53">
                  <c:v>844054</c:v>
                </c:pt>
                <c:pt idx="54">
                  <c:v>2719570</c:v>
                </c:pt>
                <c:pt idx="55">
                  <c:v>2400797</c:v>
                </c:pt>
                <c:pt idx="56">
                  <c:v>511020</c:v>
                </c:pt>
                <c:pt idx="57">
                  <c:v>520465</c:v>
                </c:pt>
                <c:pt idx="58">
                  <c:v>722869</c:v>
                </c:pt>
                <c:pt idx="59">
                  <c:v>863231</c:v>
                </c:pt>
                <c:pt idx="60">
                  <c:v>628353</c:v>
                </c:pt>
                <c:pt idx="61">
                  <c:v>1835639</c:v>
                </c:pt>
                <c:pt idx="62">
                  <c:v>2512845</c:v>
                </c:pt>
                <c:pt idx="63">
                  <c:v>3150418</c:v>
                </c:pt>
                <c:pt idx="64">
                  <c:v>3947269</c:v>
                </c:pt>
                <c:pt idx="65">
                  <c:v>4793535</c:v>
                </c:pt>
                <c:pt idx="66">
                  <c:v>5008209</c:v>
                </c:pt>
                <c:pt idx="67">
                  <c:v>5170413</c:v>
                </c:pt>
                <c:pt idx="68">
                  <c:v>5754096</c:v>
                </c:pt>
                <c:pt idx="69">
                  <c:v>5810699</c:v>
                </c:pt>
                <c:pt idx="70">
                  <c:v>5431747</c:v>
                </c:pt>
                <c:pt idx="71">
                  <c:v>6522532</c:v>
                </c:pt>
                <c:pt idx="72">
                  <c:v>6254944</c:v>
                </c:pt>
                <c:pt idx="73">
                  <c:v>6194809</c:v>
                </c:pt>
                <c:pt idx="74">
                  <c:v>5383289</c:v>
                </c:pt>
                <c:pt idx="75">
                  <c:v>6111955</c:v>
                </c:pt>
                <c:pt idx="76">
                  <c:v>5164488</c:v>
                </c:pt>
                <c:pt idx="77">
                  <c:v>5348147</c:v>
                </c:pt>
                <c:pt idx="78">
                  <c:v>5362388</c:v>
                </c:pt>
                <c:pt idx="79">
                  <c:v>5458477</c:v>
                </c:pt>
                <c:pt idx="80">
                  <c:v>6532923</c:v>
                </c:pt>
                <c:pt idx="81">
                  <c:v>6240025</c:v>
                </c:pt>
                <c:pt idx="82">
                  <c:v>6912239</c:v>
                </c:pt>
                <c:pt idx="83">
                  <c:v>7043239</c:v>
                </c:pt>
                <c:pt idx="84">
                  <c:v>6905616</c:v>
                </c:pt>
                <c:pt idx="85">
                  <c:v>6867302</c:v>
                </c:pt>
                <c:pt idx="86">
                  <c:v>7702971</c:v>
                </c:pt>
                <c:pt idx="87">
                  <c:v>7808627</c:v>
                </c:pt>
                <c:pt idx="88">
                  <c:v>9518760</c:v>
                </c:pt>
                <c:pt idx="89">
                  <c:v>10414518</c:v>
                </c:pt>
                <c:pt idx="90">
                  <c:v>11307771</c:v>
                </c:pt>
                <c:pt idx="91">
                  <c:v>10940902</c:v>
                </c:pt>
                <c:pt idx="92">
                  <c:v>10862341</c:v>
                </c:pt>
                <c:pt idx="93">
                  <c:v>11915914</c:v>
                </c:pt>
                <c:pt idx="94">
                  <c:v>13382100</c:v>
                </c:pt>
                <c:pt idx="95">
                  <c:v>14512151</c:v>
                </c:pt>
                <c:pt idx="96">
                  <c:v>14926214</c:v>
                </c:pt>
                <c:pt idx="97">
                  <c:v>14913309</c:v>
                </c:pt>
                <c:pt idx="98">
                  <c:v>14686969</c:v>
                </c:pt>
                <c:pt idx="99">
                  <c:v>17201416</c:v>
                </c:pt>
                <c:pt idx="100">
                  <c:v>17518867</c:v>
                </c:pt>
                <c:pt idx="101">
                  <c:v>17873885</c:v>
                </c:pt>
                <c:pt idx="102">
                  <c:v>16633412</c:v>
                </c:pt>
                <c:pt idx="103">
                  <c:v>13743511</c:v>
                </c:pt>
                <c:pt idx="104">
                  <c:v>16644509</c:v>
                </c:pt>
                <c:pt idx="105">
                  <c:v>18457860</c:v>
                </c:pt>
                <c:pt idx="106">
                  <c:v>18305454</c:v>
                </c:pt>
                <c:pt idx="107">
                  <c:v>16384058.189999999</c:v>
                </c:pt>
                <c:pt idx="108">
                  <c:v>16741669.77</c:v>
                </c:pt>
                <c:pt idx="109">
                  <c:v>17242531</c:v>
                </c:pt>
                <c:pt idx="110">
                  <c:v>18732884</c:v>
                </c:pt>
                <c:pt idx="111">
                  <c:v>20582488</c:v>
                </c:pt>
                <c:pt idx="112">
                  <c:v>20532067</c:v>
                </c:pt>
                <c:pt idx="113">
                  <c:v>21227220</c:v>
                </c:pt>
                <c:pt idx="114">
                  <c:v>18294547</c:v>
                </c:pt>
                <c:pt idx="115">
                  <c:v>18646543</c:v>
                </c:pt>
                <c:pt idx="116">
                  <c:v>20575825</c:v>
                </c:pt>
                <c:pt idx="117">
                  <c:v>18937917</c:v>
                </c:pt>
              </c:numCache>
            </c:numRef>
          </c:val>
          <c:smooth val="0"/>
          <c:extLst>
            <c:ext xmlns:c16="http://schemas.microsoft.com/office/drawing/2014/chart" uri="{C3380CC4-5D6E-409C-BE32-E72D297353CC}">
              <c16:uniqueId val="{00000001-2083-45DC-950A-B2F7A552C7B8}"/>
            </c:ext>
          </c:extLst>
        </c:ser>
        <c:ser>
          <c:idx val="2"/>
          <c:order val="2"/>
          <c:tx>
            <c:strRef>
              <c:f>'4.10.12'!$D$4</c:f>
              <c:strCache>
                <c:ptCount val="1"/>
                <c:pt idx="0">
                  <c:v>Total / Total</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numRef>
              <c:f>'4.10.12'!$A$5:$A$122</c:f>
              <c:numCache>
                <c:formatCode>General</c:formatCode>
                <c:ptCount val="118"/>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pt idx="112">
                  <c:v>2018</c:v>
                </c:pt>
                <c:pt idx="113">
                  <c:v>2019</c:v>
                </c:pt>
                <c:pt idx="114">
                  <c:v>2020</c:v>
                </c:pt>
                <c:pt idx="115">
                  <c:v>2021</c:v>
                </c:pt>
                <c:pt idx="116">
                  <c:v>2022</c:v>
                </c:pt>
                <c:pt idx="117">
                  <c:v>2023</c:v>
                </c:pt>
              </c:numCache>
            </c:numRef>
          </c:cat>
          <c:val>
            <c:numRef>
              <c:f>'4.10.12'!$D$5:$D$122</c:f>
              <c:numCache>
                <c:formatCode>#,##0</c:formatCode>
                <c:ptCount val="118"/>
                <c:pt idx="0">
                  <c:v>2546634</c:v>
                </c:pt>
                <c:pt idx="1">
                  <c:v>2778621</c:v>
                </c:pt>
                <c:pt idx="2">
                  <c:v>2879077</c:v>
                </c:pt>
                <c:pt idx="3">
                  <c:v>2728314</c:v>
                </c:pt>
                <c:pt idx="4">
                  <c:v>2928514</c:v>
                </c:pt>
                <c:pt idx="5">
                  <c:v>3485640</c:v>
                </c:pt>
                <c:pt idx="6">
                  <c:v>3579773</c:v>
                </c:pt>
                <c:pt idx="7">
                  <c:v>3472647</c:v>
                </c:pt>
                <c:pt idx="8">
                  <c:v>3037229</c:v>
                </c:pt>
                <c:pt idx="9">
                  <c:v>2532380</c:v>
                </c:pt>
                <c:pt idx="10">
                  <c:v>3075581</c:v>
                </c:pt>
                <c:pt idx="11">
                  <c:v>2484062</c:v>
                </c:pt>
                <c:pt idx="12">
                  <c:v>1412916</c:v>
                </c:pt>
                <c:pt idx="13">
                  <c:v>1102436</c:v>
                </c:pt>
                <c:pt idx="14">
                  <c:v>1867509</c:v>
                </c:pt>
                <c:pt idx="15">
                  <c:v>1723013</c:v>
                </c:pt>
                <c:pt idx="16">
                  <c:v>2329611</c:v>
                </c:pt>
                <c:pt idx="17">
                  <c:v>2158098</c:v>
                </c:pt>
                <c:pt idx="18">
                  <c:v>2579182</c:v>
                </c:pt>
                <c:pt idx="19">
                  <c:v>2577108</c:v>
                </c:pt>
                <c:pt idx="20">
                  <c:v>2466595</c:v>
                </c:pt>
                <c:pt idx="21">
                  <c:v>2775459</c:v>
                </c:pt>
                <c:pt idx="22">
                  <c:v>3201097</c:v>
                </c:pt>
                <c:pt idx="23">
                  <c:v>3476832</c:v>
                </c:pt>
                <c:pt idx="24">
                  <c:v>3359074</c:v>
                </c:pt>
                <c:pt idx="25">
                  <c:v>2229179</c:v>
                </c:pt>
                <c:pt idx="26">
                  <c:v>1988641</c:v>
                </c:pt>
                <c:pt idx="27">
                  <c:v>2244484</c:v>
                </c:pt>
                <c:pt idx="28">
                  <c:v>2369943</c:v>
                </c:pt>
                <c:pt idx="29">
                  <c:v>2360176</c:v>
                </c:pt>
                <c:pt idx="30">
                  <c:v>2058255</c:v>
                </c:pt>
                <c:pt idx="31">
                  <c:v>2519996</c:v>
                </c:pt>
                <c:pt idx="32">
                  <c:v>2439933</c:v>
                </c:pt>
                <c:pt idx="33">
                  <c:v>1821942</c:v>
                </c:pt>
                <c:pt idx="34">
                  <c:v>1228228</c:v>
                </c:pt>
                <c:pt idx="35">
                  <c:v>886269</c:v>
                </c:pt>
                <c:pt idx="36">
                  <c:v>801655</c:v>
                </c:pt>
                <c:pt idx="37">
                  <c:v>771852</c:v>
                </c:pt>
                <c:pt idx="38">
                  <c:v>808375</c:v>
                </c:pt>
                <c:pt idx="39">
                  <c:v>960165</c:v>
                </c:pt>
                <c:pt idx="40">
                  <c:v>1022358</c:v>
                </c:pt>
                <c:pt idx="41">
                  <c:v>1382347</c:v>
                </c:pt>
                <c:pt idx="42">
                  <c:v>1622766</c:v>
                </c:pt>
                <c:pt idx="43">
                  <c:v>1623473</c:v>
                </c:pt>
                <c:pt idx="44">
                  <c:v>1763968</c:v>
                </c:pt>
                <c:pt idx="45">
                  <c:v>2193719</c:v>
                </c:pt>
                <c:pt idx="46">
                  <c:v>2377235</c:v>
                </c:pt>
                <c:pt idx="47">
                  <c:v>1908511</c:v>
                </c:pt>
                <c:pt idx="48">
                  <c:v>2330040</c:v>
                </c:pt>
                <c:pt idx="49">
                  <c:v>2408845</c:v>
                </c:pt>
                <c:pt idx="50">
                  <c:v>2478671</c:v>
                </c:pt>
                <c:pt idx="51">
                  <c:v>2583868</c:v>
                </c:pt>
                <c:pt idx="52">
                  <c:v>2802620</c:v>
                </c:pt>
                <c:pt idx="53">
                  <c:v>3083007</c:v>
                </c:pt>
                <c:pt idx="54">
                  <c:v>5454924</c:v>
                </c:pt>
                <c:pt idx="55">
                  <c:v>4928078</c:v>
                </c:pt>
                <c:pt idx="56">
                  <c:v>2702938</c:v>
                </c:pt>
                <c:pt idx="57">
                  <c:v>2564999</c:v>
                </c:pt>
                <c:pt idx="58">
                  <c:v>3075524</c:v>
                </c:pt>
                <c:pt idx="59">
                  <c:v>3267540</c:v>
                </c:pt>
                <c:pt idx="60">
                  <c:v>2846997</c:v>
                </c:pt>
                <c:pt idx="61">
                  <c:v>4656834</c:v>
                </c:pt>
                <c:pt idx="62">
                  <c:v>6625721</c:v>
                </c:pt>
                <c:pt idx="63">
                  <c:v>7666142</c:v>
                </c:pt>
                <c:pt idx="64">
                  <c:v>8866953</c:v>
                </c:pt>
                <c:pt idx="65">
                  <c:v>9965599</c:v>
                </c:pt>
                <c:pt idx="66">
                  <c:v>9595930</c:v>
                </c:pt>
                <c:pt idx="67">
                  <c:v>9718769</c:v>
                </c:pt>
                <c:pt idx="68">
                  <c:v>10917878</c:v>
                </c:pt>
                <c:pt idx="69">
                  <c:v>11072640</c:v>
                </c:pt>
                <c:pt idx="70">
                  <c:v>10547001</c:v>
                </c:pt>
                <c:pt idx="71">
                  <c:v>12056930</c:v>
                </c:pt>
                <c:pt idx="72">
                  <c:v>11486926</c:v>
                </c:pt>
                <c:pt idx="73">
                  <c:v>10485283</c:v>
                </c:pt>
                <c:pt idx="74">
                  <c:v>10077896</c:v>
                </c:pt>
                <c:pt idx="75">
                  <c:v>10938557</c:v>
                </c:pt>
                <c:pt idx="76">
                  <c:v>9460082</c:v>
                </c:pt>
                <c:pt idx="77">
                  <c:v>9686303</c:v>
                </c:pt>
                <c:pt idx="78">
                  <c:v>9603392</c:v>
                </c:pt>
                <c:pt idx="79">
                  <c:v>8751011</c:v>
                </c:pt>
                <c:pt idx="80">
                  <c:v>11220907</c:v>
                </c:pt>
                <c:pt idx="81">
                  <c:v>10105691</c:v>
                </c:pt>
                <c:pt idx="82">
                  <c:v>10861257</c:v>
                </c:pt>
                <c:pt idx="83">
                  <c:v>10480559</c:v>
                </c:pt>
                <c:pt idx="84">
                  <c:v>10104165</c:v>
                </c:pt>
                <c:pt idx="85">
                  <c:v>9407051</c:v>
                </c:pt>
                <c:pt idx="86">
                  <c:v>10669552</c:v>
                </c:pt>
                <c:pt idx="87">
                  <c:v>11135710</c:v>
                </c:pt>
                <c:pt idx="88">
                  <c:v>12658636</c:v>
                </c:pt>
                <c:pt idx="89">
                  <c:v>16363825</c:v>
                </c:pt>
                <c:pt idx="90">
                  <c:v>15154101</c:v>
                </c:pt>
                <c:pt idx="91">
                  <c:v>14685985</c:v>
                </c:pt>
                <c:pt idx="92">
                  <c:v>14537333</c:v>
                </c:pt>
                <c:pt idx="93">
                  <c:v>15692749</c:v>
                </c:pt>
                <c:pt idx="94">
                  <c:v>17870513</c:v>
                </c:pt>
                <c:pt idx="95">
                  <c:v>18663402</c:v>
                </c:pt>
                <c:pt idx="96">
                  <c:v>18170702</c:v>
                </c:pt>
                <c:pt idx="97">
                  <c:v>18089872</c:v>
                </c:pt>
                <c:pt idx="98">
                  <c:v>18073367</c:v>
                </c:pt>
                <c:pt idx="99">
                  <c:v>20904880</c:v>
                </c:pt>
                <c:pt idx="100">
                  <c:v>21459907</c:v>
                </c:pt>
                <c:pt idx="101">
                  <c:v>21778999</c:v>
                </c:pt>
                <c:pt idx="102">
                  <c:v>20617284</c:v>
                </c:pt>
                <c:pt idx="103">
                  <c:v>17525534</c:v>
                </c:pt>
                <c:pt idx="104">
                  <c:v>22028856</c:v>
                </c:pt>
                <c:pt idx="105">
                  <c:v>26587513</c:v>
                </c:pt>
                <c:pt idx="106">
                  <c:v>28506304</c:v>
                </c:pt>
                <c:pt idx="107">
                  <c:v>26369502.829999998</c:v>
                </c:pt>
                <c:pt idx="108">
                  <c:v>27246079.899999999</c:v>
                </c:pt>
                <c:pt idx="109">
                  <c:v>27216051</c:v>
                </c:pt>
                <c:pt idx="110">
                  <c:v>30381229</c:v>
                </c:pt>
                <c:pt idx="111">
                  <c:v>32174317</c:v>
                </c:pt>
                <c:pt idx="112">
                  <c:v>32767083</c:v>
                </c:pt>
                <c:pt idx="113">
                  <c:v>33576756</c:v>
                </c:pt>
                <c:pt idx="114">
                  <c:v>29672942</c:v>
                </c:pt>
                <c:pt idx="115">
                  <c:v>30401726</c:v>
                </c:pt>
                <c:pt idx="116">
                  <c:v>31879539</c:v>
                </c:pt>
                <c:pt idx="117">
                  <c:v>29785693</c:v>
                </c:pt>
              </c:numCache>
            </c:numRef>
          </c:val>
          <c:smooth val="0"/>
          <c:extLst>
            <c:ext xmlns:c16="http://schemas.microsoft.com/office/drawing/2014/chart" uri="{C3380CC4-5D6E-409C-BE32-E72D297353CC}">
              <c16:uniqueId val="{00000002-2083-45DC-950A-B2F7A552C7B8}"/>
            </c:ext>
          </c:extLst>
        </c:ser>
        <c:dLbls>
          <c:showLegendKey val="0"/>
          <c:showVal val="0"/>
          <c:showCatName val="0"/>
          <c:showSerName val="0"/>
          <c:showPercent val="0"/>
          <c:showBubbleSize val="0"/>
        </c:dLbls>
        <c:smooth val="0"/>
        <c:axId val="397283056"/>
        <c:axId val="397289328"/>
      </c:lineChart>
      <c:catAx>
        <c:axId val="39728305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9328"/>
        <c:crosses val="autoZero"/>
        <c:auto val="0"/>
        <c:lblAlgn val="ctr"/>
        <c:lblOffset val="100"/>
        <c:tickMarkSkip val="1"/>
        <c:noMultiLvlLbl val="0"/>
      </c:catAx>
      <c:valAx>
        <c:axId val="39728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7283056"/>
        <c:crosses val="autoZero"/>
        <c:crossBetween val="midCat"/>
        <c:majorUnit val="1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oddHeader>&amp;A</c:oddHeader>
      <c:oddFooter>Página &amp;P</c:oddFooter>
    </c:headerFooter>
    <c:pageMargins b="1" l="0.75000000000000155" r="0.75000000000000155" t="1" header="0.511811024" footer="0.511811024"/>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'4.10.2'!$A$7</c:f>
              <c:strCache>
                <c:ptCount val="1"/>
                <c:pt idx="0">
                  <c:v>GRANELES LÍQUIDOS</c:v>
                </c:pt>
              </c:strCache>
            </c:strRef>
          </c:tx>
          <c:spPr>
            <a:solidFill>
              <a:schemeClr val="accent1"/>
            </a:solidFill>
            <a:ln>
              <a:noFill/>
            </a:ln>
            <a:effectLst/>
          </c:spPr>
          <c:invertIfNegative val="0"/>
          <c:cat>
            <c:numRef>
              <c:f>'4.10.2'!$E$5:$O$5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'4.10.2'!$E$7:$O$7</c:f>
              <c:numCache>
                <c:formatCode>#,##0</c:formatCode>
                <c:ptCount val="11"/>
                <c:pt idx="0">
                  <c:v>7589101.6699999999</c:v>
                </c:pt>
                <c:pt idx="1">
                  <c:v>8080095.6699999999</c:v>
                </c:pt>
                <c:pt idx="2">
                  <c:v>7707708.3499999996</c:v>
                </c:pt>
                <c:pt idx="3">
                  <c:v>8716688.4499999993</c:v>
                </c:pt>
                <c:pt idx="4">
                  <c:v>8343044</c:v>
                </c:pt>
                <c:pt idx="5">
                  <c:v>8711537.3599999994</c:v>
                </c:pt>
                <c:pt idx="6">
                  <c:v>9071493</c:v>
                </c:pt>
                <c:pt idx="7">
                  <c:v>8302516</c:v>
                </c:pt>
                <c:pt idx="8">
                  <c:v>8794547</c:v>
                </c:pt>
                <c:pt idx="9">
                  <c:v>8032983</c:v>
                </c:pt>
                <c:pt idx="10">
                  <c:v>7886850</c:v>
                </c:pt>
              </c:numCache>
            </c:numRef>
          </c:val>
          <c:extLst>
            <c:ext xmlns:c16="http://schemas.microsoft.com/office/drawing/2014/chart" uri="{C3380CC4-5D6E-409C-BE32-E72D297353CC}">
              <c16:uniqueId val="{00000002-FEAD-428B-BA2F-354BFC30B022}"/>
            </c:ext>
          </c:extLst>
        </c:ser>
        <c:ser>
          <c:idx val="3"/>
          <c:order val="3"/>
          <c:tx>
            <c:strRef>
              <c:f>'4.10.2'!$A$8</c:f>
              <c:strCache>
                <c:ptCount val="1"/>
                <c:pt idx="0">
                  <c:v>GRANELES SÓLIDOS</c:v>
                </c:pt>
              </c:strCache>
            </c:strRef>
          </c:tx>
          <c:spPr>
            <a:solidFill>
              <a:schemeClr val="accent2"/>
            </a:solidFill>
            <a:ln>
              <a:noFill/>
            </a:ln>
            <a:effectLst/>
          </c:spPr>
          <c:invertIfNegative val="0"/>
          <c:cat>
            <c:numRef>
              <c:f>'4.10.2'!$E$5:$O$5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'4.10.2'!$E$8:$O$8</c:f>
              <c:numCache>
                <c:formatCode>#,##0;[Red]#,##0</c:formatCode>
                <c:ptCount val="11"/>
                <c:pt idx="0">
                  <c:v>1802149.61</c:v>
                </c:pt>
                <c:pt idx="1">
                  <c:v>1788374.13</c:v>
                </c:pt>
                <c:pt idx="2">
                  <c:v>1862907.08</c:v>
                </c:pt>
                <c:pt idx="3">
                  <c:v>2520384.04</c:v>
                </c:pt>
                <c:pt idx="4">
                  <c:v>2630859</c:v>
                </c:pt>
                <c:pt idx="5">
                  <c:v>2727449.12</c:v>
                </c:pt>
                <c:pt idx="6">
                  <c:v>2368016</c:v>
                </c:pt>
                <c:pt idx="7">
                  <c:v>2129739</c:v>
                </c:pt>
                <c:pt idx="8">
                  <c:v>2084791</c:v>
                </c:pt>
                <c:pt idx="9">
                  <c:v>2386626</c:v>
                </c:pt>
                <c:pt idx="10">
                  <c:v>2013490</c:v>
                </c:pt>
              </c:numCache>
            </c:numRef>
          </c:val>
          <c:extLst>
            <c:ext xmlns:c16="http://schemas.microsoft.com/office/drawing/2014/chart" uri="{C3380CC4-5D6E-409C-BE32-E72D297353CC}">
              <c16:uniqueId val="{00000000-C0D9-41C0-AFA0-BA64EBF8B68D}"/>
            </c:ext>
          </c:extLst>
        </c:ser>
        <c:ser>
          <c:idx val="4"/>
          <c:order val="4"/>
          <c:tx>
            <c:strRef>
              <c:f>'4.10.2'!$A$9</c:f>
              <c:strCache>
                <c:ptCount val="1"/>
                <c:pt idx="0">
                  <c:v>MERCANCÍA GENERAL</c:v>
                </c:pt>
              </c:strCache>
            </c:strRef>
          </c:tx>
          <c:spPr>
            <a:solidFill>
              <a:schemeClr val="accent3"/>
            </a:solidFill>
            <a:ln>
              <a:noFill/>
            </a:ln>
            <a:effectLst/>
          </c:spPr>
          <c:invertIfNegative val="0"/>
          <c:cat>
            <c:numRef>
              <c:f>'4.10.2'!$E$5:$O$5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'4.10.2'!$E$9:$O$9</c:f>
              <c:numCache>
                <c:formatCode>#,##0</c:formatCode>
                <c:ptCount val="11"/>
                <c:pt idx="0">
                  <c:v>394193.36</c:v>
                </c:pt>
                <c:pt idx="1">
                  <c:v>635940.32999999996</c:v>
                </c:pt>
                <c:pt idx="2">
                  <c:v>402904.43</c:v>
                </c:pt>
                <c:pt idx="3">
                  <c:v>411272.45</c:v>
                </c:pt>
                <c:pt idx="4">
                  <c:v>617926</c:v>
                </c:pt>
                <c:pt idx="5">
                  <c:v>796029.89</c:v>
                </c:pt>
                <c:pt idx="6">
                  <c:v>910027</c:v>
                </c:pt>
                <c:pt idx="7">
                  <c:v>946140</c:v>
                </c:pt>
                <c:pt idx="8">
                  <c:v>875845</c:v>
                </c:pt>
                <c:pt idx="9">
                  <c:v>884106</c:v>
                </c:pt>
                <c:pt idx="10">
                  <c:v>947436</c:v>
                </c:pt>
              </c:numCache>
            </c:numRef>
          </c:val>
          <c:extLst>
            <c:ext xmlns:c16="http://schemas.microsoft.com/office/drawing/2014/chart" uri="{C3380CC4-5D6E-409C-BE32-E72D297353CC}">
              <c16:uniqueId val="{00000001-C0D9-41C0-AFA0-BA64EBF8B68D}"/>
            </c:ext>
          </c:extLst>
        </c:ser>
        <c:dLbls>
          <c:showLegendKey val="0"/>
          <c:showVal val="0"/>
          <c:showCatName val="0"/>
          <c:showSerName val="0"/>
          <c:showPercent val="0"/>
          <c:showBubbleSize val="0"/>
        </c:dLbls>
        <c:gapWidth val="150"/>
        <c:axId val="346915208"/>
        <c:axId val="346910504"/>
        <c:extLst>
          <c:ext xmlns:c15="http://schemas.microsoft.com/office/drawing/2012/chart" uri="{02D57815-91ED-43cb-92C2-25804820EDAC}">
            <c15:filteredBarSeries>
              <c15:ser>
                <c:idx val="0"/>
                <c:order val="0"/>
                <c:tx>
                  <c:strRef>
                    <c:extLst>
                      <c:ext uri="{02D57815-91ED-43cb-92C2-25804820EDAC}">
                        <c15:formulaRef>
                          <c15:sqref>'4.10.2'!$A$6</c15:sqref>
                        </c15:formulaRef>
                      </c:ext>
                    </c:extLst>
                    <c:strCache>
                      <c:ptCount val="1"/>
                    </c:strCache>
                  </c:strRef>
                </c:tx>
                <c:spPr>
                  <a:solidFill>
                    <a:schemeClr val="accent1"/>
                  </a:solidFill>
                  <a:ln>
                    <a:noFill/>
                  </a:ln>
                  <a:effectLst/>
                </c:spPr>
                <c:invertIfNegative val="0"/>
                <c:cat>
                  <c:numRef>
                    <c:extLst>
                      <c:ext uri="{02D57815-91ED-43cb-92C2-25804820EDAC}">
                        <c15:formulaRef>
                          <c15:sqref>'4.10.2'!$E$5:$O$5</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uri="{02D57815-91ED-43cb-92C2-25804820EDAC}">
                        <c15:formulaRef>
                          <c15:sqref>'4.10.2'!$E$6:$J$6</c15:sqref>
                        </c15:formulaRef>
                      </c:ext>
                    </c:extLst>
                    <c:numCache>
                      <c:formatCode>General</c:formatCode>
                      <c:ptCount val="6"/>
                    </c:numCache>
                  </c:numRef>
                </c:val>
                <c:extLst>
                  <c:ext xmlns:c16="http://schemas.microsoft.com/office/drawing/2014/chart" uri="{C3380CC4-5D6E-409C-BE32-E72D297353CC}">
                    <c16:uniqueId val="{00000000-FEAD-428B-BA2F-354BFC30B02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'4.10.2'!#REF!</c15:sqref>
                        </c15:formulaRef>
                      </c:ext>
                    </c:extLst>
                    <c:strCache>
                      <c:ptCount val="1"/>
                      <c:pt idx="0">
                        <c:v>#REF!</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'4.10.2'!$E$5:$O$5</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xmlns:c15="http://schemas.microsoft.com/office/drawing/2012/chart">
                      <c:ext xmlns:c15="http://schemas.microsoft.com/office/drawing/2012/chart" uri="{02D57815-91ED-43cb-92C2-25804820EDAC}">
                        <c15:formulaRef>
                          <c15:sqref>'4.10.2'!#REF!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1-FEAD-428B-BA2F-354BFC30B022}"/>
                  </c:ext>
                </c:extLst>
              </c15:ser>
            </c15:filteredBarSeries>
          </c:ext>
        </c:extLst>
      </c:barChart>
      <c:catAx>
        <c:axId val="346915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0504"/>
        <c:crosses val="autoZero"/>
        <c:auto val="1"/>
        <c:lblAlgn val="ctr"/>
        <c:lblOffset val="100"/>
        <c:noMultiLvlLbl val="0"/>
      </c:catAx>
      <c:valAx>
        <c:axId val="346910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5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Descarga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
          <c:order val="2"/>
          <c:tx>
            <c:strRef>
              <c:f>'4.10.3'!$A$7</c:f>
              <c:strCache>
                <c:ptCount val="1"/>
                <c:pt idx="0">
                  <c:v>GRANELES LÍQUIDOS</c:v>
                </c:pt>
              </c:strCache>
            </c:strRef>
          </c:tx>
          <c:spPr>
            <a:solidFill>
              <a:schemeClr val="accent1"/>
            </a:solidFill>
            <a:ln>
              <a:noFill/>
            </a:ln>
            <a:effectLst/>
          </c:spPr>
          <c:invertIfNegative val="0"/>
          <c:cat>
            <c:numRef>
              <c:f>'4.10.3'!$E$5:$O$5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'4.10.3'!$E$7:$O$7</c:f>
              <c:numCache>
                <c:formatCode>#,##0</c:formatCode>
                <c:ptCount val="11"/>
                <c:pt idx="0">
                  <c:v>13899615.84</c:v>
                </c:pt>
                <c:pt idx="1">
                  <c:v>13783276.26</c:v>
                </c:pt>
                <c:pt idx="2">
                  <c:v>13890967.98</c:v>
                </c:pt>
                <c:pt idx="3">
                  <c:v>15419373.91</c:v>
                </c:pt>
                <c:pt idx="4">
                  <c:v>16558448</c:v>
                </c:pt>
                <c:pt idx="5">
                  <c:v>16408393.59</c:v>
                </c:pt>
                <c:pt idx="6">
                  <c:v>17604240</c:v>
                </c:pt>
                <c:pt idx="7">
                  <c:v>15183691</c:v>
                </c:pt>
                <c:pt idx="8">
                  <c:v>15387081</c:v>
                </c:pt>
                <c:pt idx="9">
                  <c:v>16838257</c:v>
                </c:pt>
                <c:pt idx="10">
                  <c:v>14768308</c:v>
                </c:pt>
              </c:numCache>
            </c:numRef>
          </c:val>
          <c:extLst>
            <c:ext xmlns:c16="http://schemas.microsoft.com/office/drawing/2014/chart" uri="{C3380CC4-5D6E-409C-BE32-E72D297353CC}">
              <c16:uniqueId val="{00000002-AC57-48F3-A1D4-C9CD23E90846}"/>
            </c:ext>
          </c:extLst>
        </c:ser>
        <c:ser>
          <c:idx val="3"/>
          <c:order val="3"/>
          <c:tx>
            <c:strRef>
              <c:f>'4.10.3'!$A$8</c:f>
              <c:strCache>
                <c:ptCount val="1"/>
                <c:pt idx="0">
                  <c:v>GRANELES SÓLIDOS</c:v>
                </c:pt>
              </c:strCache>
            </c:strRef>
          </c:tx>
          <c:spPr>
            <a:solidFill>
              <a:schemeClr val="accent2"/>
            </a:solidFill>
            <a:ln>
              <a:noFill/>
            </a:ln>
            <a:effectLst/>
          </c:spPr>
          <c:invertIfNegative val="0"/>
          <c:cat>
            <c:numRef>
              <c:f>'4.10.3'!$E$5:$O$5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'4.10.3'!$E$8:$O$8</c:f>
              <c:numCache>
                <c:formatCode>#,##0</c:formatCode>
                <c:ptCount val="11"/>
                <c:pt idx="0">
                  <c:v>2343759.75</c:v>
                </c:pt>
                <c:pt idx="1">
                  <c:v>2874440.03</c:v>
                </c:pt>
                <c:pt idx="2">
                  <c:v>3274443.29</c:v>
                </c:pt>
                <c:pt idx="3">
                  <c:v>3238998.73</c:v>
                </c:pt>
                <c:pt idx="4">
                  <c:v>3856519</c:v>
                </c:pt>
                <c:pt idx="5">
                  <c:v>3934949.66</c:v>
                </c:pt>
                <c:pt idx="6">
                  <c:v>3387648</c:v>
                </c:pt>
                <c:pt idx="7">
                  <c:v>2757094</c:v>
                </c:pt>
                <c:pt idx="8">
                  <c:v>2944948</c:v>
                </c:pt>
                <c:pt idx="9">
                  <c:v>3324980</c:v>
                </c:pt>
                <c:pt idx="10">
                  <c:v>3657931</c:v>
                </c:pt>
              </c:numCache>
            </c:numRef>
          </c:val>
          <c:extLst>
            <c:ext xmlns:c16="http://schemas.microsoft.com/office/drawing/2014/chart" uri="{C3380CC4-5D6E-409C-BE32-E72D297353CC}">
              <c16:uniqueId val="{00000000-614A-4A8F-B812-126B56D9EFAA}"/>
            </c:ext>
          </c:extLst>
        </c:ser>
        <c:ser>
          <c:idx val="4"/>
          <c:order val="4"/>
          <c:tx>
            <c:strRef>
              <c:f>'4.10.3'!$A$9</c:f>
              <c:strCache>
                <c:ptCount val="1"/>
                <c:pt idx="0">
                  <c:v>MERCANCÍA GENERAL</c:v>
                </c:pt>
              </c:strCache>
            </c:strRef>
          </c:tx>
          <c:spPr>
            <a:solidFill>
              <a:schemeClr val="accent3"/>
            </a:solidFill>
            <a:ln>
              <a:noFill/>
            </a:ln>
            <a:effectLst/>
          </c:spPr>
          <c:invertIfNegative val="0"/>
          <c:cat>
            <c:numRef>
              <c:f>'4.10.3'!$E$5:$O$5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'4.10.3'!$E$9:$O$9</c:f>
              <c:numCache>
                <c:formatCode>#,##0</c:formatCode>
                <c:ptCount val="11"/>
                <c:pt idx="0">
                  <c:v>140682.6</c:v>
                </c:pt>
                <c:pt idx="1">
                  <c:v>83953.49</c:v>
                </c:pt>
                <c:pt idx="2">
                  <c:v>77119.740000000005</c:v>
                </c:pt>
                <c:pt idx="3">
                  <c:v>74511.48</c:v>
                </c:pt>
                <c:pt idx="4">
                  <c:v>167521</c:v>
                </c:pt>
                <c:pt idx="5">
                  <c:v>188723.96</c:v>
                </c:pt>
                <c:pt idx="6">
                  <c:v>235332</c:v>
                </c:pt>
                <c:pt idx="7">
                  <c:v>353762</c:v>
                </c:pt>
                <c:pt idx="8">
                  <c:v>314514</c:v>
                </c:pt>
                <c:pt idx="9">
                  <c:v>412588</c:v>
                </c:pt>
                <c:pt idx="10">
                  <c:v>511679</c:v>
                </c:pt>
              </c:numCache>
            </c:numRef>
          </c:val>
          <c:extLst>
            <c:ext xmlns:c16="http://schemas.microsoft.com/office/drawing/2014/chart" uri="{C3380CC4-5D6E-409C-BE32-E72D297353CC}">
              <c16:uniqueId val="{00000001-614A-4A8F-B812-126B56D9EFAA}"/>
            </c:ext>
          </c:extLst>
        </c:ser>
        <c:dLbls>
          <c:showLegendKey val="0"/>
          <c:showVal val="0"/>
          <c:showCatName val="0"/>
          <c:showSerName val="0"/>
          <c:showPercent val="0"/>
          <c:showBubbleSize val="0"/>
        </c:dLbls>
        <c:gapWidth val="150"/>
        <c:axId val="346912072"/>
        <c:axId val="346913640"/>
        <c:extLst>
          <c:ext xmlns:c15="http://schemas.microsoft.com/office/drawing/2012/chart" uri="{02D57815-91ED-43cb-92C2-25804820EDAC}">
            <c15:filteredBarSeries>
              <c15:ser>
                <c:idx val="0"/>
                <c:order val="0"/>
                <c:tx>
                  <c:strRef>
                    <c:extLst>
                      <c:ext uri="{02D57815-91ED-43cb-92C2-25804820EDAC}">
                        <c15:formulaRef>
                          <c15:sqref>'4.10.3'!$A$6</c15:sqref>
                        </c15:formulaRef>
                      </c:ext>
                    </c:extLst>
                    <c:strCache>
                      <c:ptCount val="1"/>
                    </c:strCache>
                  </c:strRef>
                </c:tx>
                <c:spPr>
                  <a:solidFill>
                    <a:schemeClr val="accent1"/>
                  </a:solidFill>
                  <a:ln>
                    <a:noFill/>
                  </a:ln>
                  <a:effectLst/>
                </c:spPr>
                <c:invertIfNegative val="0"/>
                <c:cat>
                  <c:numRef>
                    <c:extLst>
                      <c:ext uri="{02D57815-91ED-43cb-92C2-25804820EDAC}">
                        <c15:formulaRef>
                          <c15:sqref>'4.10.3'!$E$5:$O$5</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uri="{02D57815-91ED-43cb-92C2-25804820EDAC}">
                        <c15:formulaRef>
                          <c15:sqref>'4.10.3'!$E$6:$J$6</c15:sqref>
                        </c15:formulaRef>
                      </c:ext>
                    </c:extLst>
                    <c:numCache>
                      <c:formatCode>General</c:formatCode>
                      <c:ptCount val="6"/>
                    </c:numCache>
                  </c:numRef>
                </c:val>
                <c:extLst>
                  <c:ext xmlns:c16="http://schemas.microsoft.com/office/drawing/2014/chart" uri="{C3380CC4-5D6E-409C-BE32-E72D297353CC}">
                    <c16:uniqueId val="{00000000-AC57-48F3-A1D4-C9CD23E9084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'4.10.3'!#REF!</c15:sqref>
                        </c15:formulaRef>
                      </c:ext>
                    </c:extLst>
                    <c:strCache>
                      <c:ptCount val="1"/>
                      <c:pt idx="0">
                        <c:v>#REF!</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'4.10.3'!$E$5:$O$5</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xmlns:c15="http://schemas.microsoft.com/office/drawing/2012/chart">
                      <c:ext xmlns:c15="http://schemas.microsoft.com/office/drawing/2012/chart" uri="{02D57815-91ED-43cb-92C2-25804820EDAC}">
                        <c15:formulaRef>
                          <c15:sqref>'4.10.3'!#REF!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1-AC57-48F3-A1D4-C9CD23E90846}"/>
                  </c:ext>
                </c:extLst>
              </c15:ser>
            </c15:filteredBarSeries>
          </c:ext>
        </c:extLst>
      </c:barChart>
      <c:catAx>
        <c:axId val="346912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3640"/>
        <c:crosses val="autoZero"/>
        <c:auto val="1"/>
        <c:lblAlgn val="ctr"/>
        <c:lblOffset val="100"/>
        <c:noMultiLvlLbl val="0"/>
      </c:catAx>
      <c:valAx>
        <c:axId val="346913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2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a:t>
            </a:r>
            <a:r>
              <a:rPr lang="es-ES" baseline="0"/>
              <a:t> líquidos</a:t>
            </a:r>
          </a:p>
          <a:p>
            <a:pPr>
              <a:defRPr/>
            </a:pPr>
            <a:r>
              <a:rPr lang="es-ES" sz="1100" baseline="0"/>
              <a:t> (Tm)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'4.10.4'!$B$7</c:f>
              <c:strCache>
                <c:ptCount val="1"/>
                <c:pt idx="0">
                  <c:v>PETRÓLEO CRUDO</c:v>
                </c:pt>
              </c:strCache>
            </c:strRef>
          </c:tx>
          <c:spPr>
            <a:ln w="28575" cap="rnd">
              <a:solidFill>
                <a:schemeClr val="accent1"/>
              </a:solidFill>
              <a:round/>
            </a:ln>
            <a:effectLst/>
          </c:spPr>
          <c:marker>
            <c:symbol val="none"/>
          </c:marker>
          <c:cat>
            <c:strRef>
              <c:f>'4.10.4'!$E$5:$O$6</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'4.10.4'!$E$7:$O$7</c:f>
              <c:numCache>
                <c:formatCode>#,##0</c:formatCode>
                <c:ptCount val="11"/>
                <c:pt idx="0">
                  <c:v>8804253.9800000004</c:v>
                </c:pt>
                <c:pt idx="1">
                  <c:v>8876905.4900000002</c:v>
                </c:pt>
                <c:pt idx="2">
                  <c:v>8697291.4199999999</c:v>
                </c:pt>
                <c:pt idx="3">
                  <c:v>9404839.3699999992</c:v>
                </c:pt>
                <c:pt idx="4">
                  <c:v>9546505.6500000004</c:v>
                </c:pt>
                <c:pt idx="5">
                  <c:v>9037649</c:v>
                </c:pt>
                <c:pt idx="6">
                  <c:v>9719012</c:v>
                </c:pt>
                <c:pt idx="7">
                  <c:v>8066009</c:v>
                </c:pt>
                <c:pt idx="8">
                  <c:v>8111689</c:v>
                </c:pt>
                <c:pt idx="9">
                  <c:v>9571061</c:v>
                </c:pt>
                <c:pt idx="10">
                  <c:v>8480711</c:v>
                </c:pt>
              </c:numCache>
            </c:numRef>
          </c:val>
          <c:smooth val="0"/>
          <c:extLst>
            <c:ext xmlns:c16="http://schemas.microsoft.com/office/drawing/2014/chart" uri="{C3380CC4-5D6E-409C-BE32-E72D297353CC}">
              <c16:uniqueId val="{00000000-E607-46F6-8E5D-96C10A320997}"/>
            </c:ext>
          </c:extLst>
        </c:ser>
        <c:ser>
          <c:idx val="1"/>
          <c:order val="1"/>
          <c:tx>
            <c:strRef>
              <c:f>'4.10.4'!$B$8</c:f>
              <c:strCache>
                <c:ptCount val="1"/>
                <c:pt idx="0">
                  <c:v>RESTO PRODUCTOS PETROLÍFEROS</c:v>
                </c:pt>
              </c:strCache>
            </c:strRef>
          </c:tx>
          <c:spPr>
            <a:ln w="28575" cap="rnd">
              <a:solidFill>
                <a:schemeClr val="accent2"/>
              </a:solidFill>
              <a:round/>
            </a:ln>
            <a:effectLst/>
          </c:spPr>
          <c:marker>
            <c:symbol val="none"/>
          </c:marker>
          <c:cat>
            <c:strRef>
              <c:f>'4.10.4'!$E$5:$O$6</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'4.10.4'!$E$8:$O$8</c:f>
              <c:numCache>
                <c:formatCode>#,##0</c:formatCode>
                <c:ptCount val="11"/>
                <c:pt idx="0">
                  <c:v>5786402.7700000005</c:v>
                </c:pt>
                <c:pt idx="1">
                  <c:v>7374880.6199999992</c:v>
                </c:pt>
                <c:pt idx="2">
                  <c:v>7498643.25</c:v>
                </c:pt>
                <c:pt idx="3">
                  <c:v>8308768.8399999999</c:v>
                </c:pt>
                <c:pt idx="4">
                  <c:v>7655352.7000000002</c:v>
                </c:pt>
                <c:pt idx="5">
                  <c:v>7445026</c:v>
                </c:pt>
                <c:pt idx="6">
                  <c:v>7602519</c:v>
                </c:pt>
                <c:pt idx="7">
                  <c:v>7422112</c:v>
                </c:pt>
                <c:pt idx="8">
                  <c:v>7379968</c:v>
                </c:pt>
                <c:pt idx="9">
                  <c:v>6565878</c:v>
                </c:pt>
                <c:pt idx="10">
                  <c:v>6569944</c:v>
                </c:pt>
              </c:numCache>
            </c:numRef>
          </c:val>
          <c:smooth val="0"/>
          <c:extLst>
            <c:ext xmlns:c16="http://schemas.microsoft.com/office/drawing/2014/chart" uri="{C3380CC4-5D6E-409C-BE32-E72D297353CC}">
              <c16:uniqueId val="{00000001-E607-46F6-8E5D-96C10A320997}"/>
            </c:ext>
          </c:extLst>
        </c:ser>
        <c:ser>
          <c:idx val="2"/>
          <c:order val="2"/>
          <c:tx>
            <c:strRef>
              <c:f>'4.10.4'!$B$9</c:f>
              <c:strCache>
                <c:ptCount val="1"/>
                <c:pt idx="0">
                  <c:v>GAS NATURAL</c:v>
                </c:pt>
              </c:strCache>
            </c:strRef>
          </c:tx>
          <c:spPr>
            <a:ln w="28575" cap="rnd">
              <a:solidFill>
                <a:schemeClr val="accent3"/>
              </a:solidFill>
              <a:round/>
            </a:ln>
            <a:effectLst/>
          </c:spPr>
          <c:marker>
            <c:symbol val="none"/>
          </c:marker>
          <c:cat>
            <c:strRef>
              <c:f>'4.10.4'!$E$5:$O$6</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'4.10.4'!$E$9:$O$9</c:f>
              <c:numCache>
                <c:formatCode>#,##0</c:formatCode>
                <c:ptCount val="11"/>
                <c:pt idx="0">
                  <c:v>3243803.4</c:v>
                </c:pt>
                <c:pt idx="1">
                  <c:v>3371844</c:v>
                </c:pt>
                <c:pt idx="2">
                  <c:v>2342716.73</c:v>
                </c:pt>
                <c:pt idx="3">
                  <c:v>2584973.33</c:v>
                </c:pt>
                <c:pt idx="4">
                  <c:v>3294069.55</c:v>
                </c:pt>
                <c:pt idx="5">
                  <c:v>3162051</c:v>
                </c:pt>
                <c:pt idx="6">
                  <c:v>3646593</c:v>
                </c:pt>
                <c:pt idx="7">
                  <c:v>3236807</c:v>
                </c:pt>
                <c:pt idx="8">
                  <c:v>3569190</c:v>
                </c:pt>
                <c:pt idx="9">
                  <c:v>4541828</c:v>
                </c:pt>
                <c:pt idx="10">
                  <c:v>3120835</c:v>
                </c:pt>
              </c:numCache>
            </c:numRef>
          </c:val>
          <c:smooth val="0"/>
          <c:extLst>
            <c:ext xmlns:c16="http://schemas.microsoft.com/office/drawing/2014/chart" uri="{C3380CC4-5D6E-409C-BE32-E72D297353CC}">
              <c16:uniqueId val="{00000002-E607-46F6-8E5D-96C10A320997}"/>
            </c:ext>
          </c:extLst>
        </c:ser>
        <c:ser>
          <c:idx val="3"/>
          <c:order val="3"/>
          <c:tx>
            <c:strRef>
              <c:f>'4.10.4'!$B$10</c:f>
              <c:strCache>
                <c:ptCount val="1"/>
                <c:pt idx="0">
                  <c:v>RESTO GRANELES LÍQUIDOS</c:v>
                </c:pt>
              </c:strCache>
            </c:strRef>
          </c:tx>
          <c:spPr>
            <a:ln w="28575" cap="rnd">
              <a:solidFill>
                <a:schemeClr val="accent4"/>
              </a:solidFill>
              <a:round/>
            </a:ln>
            <a:effectLst/>
          </c:spPr>
          <c:marker>
            <c:symbol val="none"/>
          </c:marker>
          <c:cat>
            <c:strRef>
              <c:f>'4.10.4'!$E$5:$O$6</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'4.10.4'!$E$10:$O$10</c:f>
              <c:numCache>
                <c:formatCode>#,##0</c:formatCode>
                <c:ptCount val="11"/>
                <c:pt idx="0">
                  <c:v>3654257.3600000003</c:v>
                </c:pt>
                <c:pt idx="1">
                  <c:v>2239741.4600000009</c:v>
                </c:pt>
                <c:pt idx="2">
                  <c:v>3060024.9299999983</c:v>
                </c:pt>
                <c:pt idx="3">
                  <c:v>3837480.8200000003</c:v>
                </c:pt>
                <c:pt idx="4">
                  <c:v>4408619.51</c:v>
                </c:pt>
                <c:pt idx="5">
                  <c:v>5475204</c:v>
                </c:pt>
                <c:pt idx="6">
                  <c:v>5707609</c:v>
                </c:pt>
                <c:pt idx="7">
                  <c:v>4761278</c:v>
                </c:pt>
                <c:pt idx="8">
                  <c:v>5120781</c:v>
                </c:pt>
                <c:pt idx="9">
                  <c:v>4192472</c:v>
                </c:pt>
                <c:pt idx="10">
                  <c:v>4483667</c:v>
                </c:pt>
              </c:numCache>
            </c:numRef>
          </c:val>
          <c:smooth val="0"/>
          <c:extLst>
            <c:ext xmlns:c16="http://schemas.microsoft.com/office/drawing/2014/chart" uri="{C3380CC4-5D6E-409C-BE32-E72D297353CC}">
              <c16:uniqueId val="{00000003-E607-46F6-8E5D-96C10A320997}"/>
            </c:ext>
          </c:extLst>
        </c:ser>
        <c:dLbls>
          <c:showLegendKey val="0"/>
          <c:showVal val="0"/>
          <c:showCatName val="0"/>
          <c:showSerName val="0"/>
          <c:showPercent val="0"/>
          <c:showBubbleSize val="0"/>
        </c:dLbls>
        <c:smooth val="0"/>
        <c:axId val="346915600"/>
        <c:axId val="346916384"/>
        <c:extLst>
          <c:ext xmlns:c15="http://schemas.microsoft.com/office/drawing/2012/chart" uri="{02D57815-91ED-43cb-92C2-25804820EDAC}">
            <c15:filteredLineSeries>
              <c15:ser>
                <c:idx val="4"/>
                <c:order val="4"/>
                <c:tx>
                  <c:strRef>
                    <c:extLst>
                      <c:ext uri="{02D57815-91ED-43cb-92C2-25804820EDAC}">
                        <c15:formulaRef>
                          <c15:sqref>'4.10.4'!$B$11</c15:sqref>
                        </c15:formulaRef>
                      </c:ext>
                    </c:extLst>
                    <c:strCache>
                      <c:ptCount val="1"/>
                      <c:pt idx="0">
                        <c:v>TOTAL</c:v>
                      </c:pt>
                    </c:strCache>
                  </c:strRef>
                </c:tx>
                <c:spPr>
                  <a:ln w="28575" cap="rnd">
                    <a:solidFill>
                      <a:schemeClr val="accent5"/>
                    </a:solidFill>
                    <a:round/>
                  </a:ln>
                  <a:effectLst/>
                </c:spPr>
                <c:marker>
                  <c:symbol val="none"/>
                </c:marker>
                <c:cat>
                  <c:strRef>
                    <c:extLst>
                      <c:ext uri="{02D57815-91ED-43cb-92C2-25804820EDAC}">
                        <c15:formulaRef>
                          <c15:sqref>'4.10.4'!$E$5:$O$6</c15:sqref>
                        </c15:formulaRef>
                      </c:ext>
                    </c:extLst>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extLst>
                      <c:ext uri="{02D57815-91ED-43cb-92C2-25804820EDAC}">
                        <c15:formulaRef>
                          <c15:sqref>'4.10.4'!$E$11:$J$11</c15:sqref>
                        </c15:formulaRef>
                      </c:ext>
                    </c:extLst>
                    <c:numCache>
                      <c:formatCode>#,##0</c:formatCode>
                      <c:ptCount val="6"/>
                      <c:pt idx="0">
                        <c:v>21488717.510000002</c:v>
                      </c:pt>
                      <c:pt idx="1">
                        <c:v>21863371.93</c:v>
                      </c:pt>
                      <c:pt idx="2">
                        <c:v>21598676.329999998</c:v>
                      </c:pt>
                      <c:pt idx="3">
                        <c:v>24136062.359999999</c:v>
                      </c:pt>
                      <c:pt idx="4">
                        <c:v>24904547.410000004</c:v>
                      </c:pt>
                      <c:pt idx="5">
                        <c:v>25119930</c:v>
                      </c:pt>
                    </c:numCache>
                  </c:numRef>
                </c:val>
                <c:smooth val="0"/>
                <c:extLst>
                  <c:ext xmlns:c16="http://schemas.microsoft.com/office/drawing/2014/chart" uri="{C3380CC4-5D6E-409C-BE32-E72D297353CC}">
                    <c16:uniqueId val="{00000004-E607-46F6-8E5D-96C10A320997}"/>
                  </c:ext>
                </c:extLst>
              </c15:ser>
            </c15:filteredLineSeries>
          </c:ext>
        </c:extLst>
      </c:lineChart>
      <c:catAx>
        <c:axId val="346915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6384"/>
        <c:crosses val="autoZero"/>
        <c:auto val="1"/>
        <c:lblAlgn val="ctr"/>
        <c:lblOffset val="100"/>
        <c:noMultiLvlLbl val="0"/>
      </c:catAx>
      <c:valAx>
        <c:axId val="346916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56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 sólidos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'4.10.5'!$B$7</c:f>
              <c:strCache>
                <c:ptCount val="1"/>
                <c:pt idx="0">
                  <c:v>CEREALES</c:v>
                </c:pt>
              </c:strCache>
            </c:strRef>
          </c:tx>
          <c:spPr>
            <a:ln w="28575" cap="rnd">
              <a:solidFill>
                <a:schemeClr val="accent1"/>
              </a:solidFill>
              <a:round/>
            </a:ln>
            <a:effectLst/>
          </c:spPr>
          <c:marker>
            <c:symbol val="none"/>
          </c:marker>
          <c:cat>
            <c:numRef>
              <c:f>'4.10.5'!$E$5:$O$5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'4.10.5'!$E$7:$O$7</c:f>
              <c:numCache>
                <c:formatCode>#,##0</c:formatCode>
                <c:ptCount val="11"/>
                <c:pt idx="0">
                  <c:v>584073</c:v>
                </c:pt>
                <c:pt idx="1">
                  <c:v>944029.05</c:v>
                </c:pt>
                <c:pt idx="2">
                  <c:v>1219839.33</c:v>
                </c:pt>
                <c:pt idx="3">
                  <c:v>1165837</c:v>
                </c:pt>
                <c:pt idx="4">
                  <c:v>1483717</c:v>
                </c:pt>
                <c:pt idx="5">
                  <c:v>1455740</c:v>
                </c:pt>
                <c:pt idx="6">
                  <c:v>1454037</c:v>
                </c:pt>
                <c:pt idx="7">
                  <c:v>985275</c:v>
                </c:pt>
                <c:pt idx="8">
                  <c:v>1034791</c:v>
                </c:pt>
                <c:pt idx="9">
                  <c:v>1642978</c:v>
                </c:pt>
                <c:pt idx="10">
                  <c:v>2156946</c:v>
                </c:pt>
              </c:numCache>
            </c:numRef>
          </c:val>
          <c:smooth val="1"/>
          <c:extLst>
            <c:ext xmlns:c16="http://schemas.microsoft.com/office/drawing/2014/chart" uri="{C3380CC4-5D6E-409C-BE32-E72D297353CC}">
              <c16:uniqueId val="{00000000-9466-4650-866F-AD4ED3C9124C}"/>
            </c:ext>
          </c:extLst>
        </c:ser>
        <c:ser>
          <c:idx val="1"/>
          <c:order val="1"/>
          <c:tx>
            <c:strRef>
              <c:f>'4.10.5'!$B$8</c:f>
              <c:strCache>
                <c:ptCount val="1"/>
                <c:pt idx="0">
                  <c:v>CONCENTRADOS</c:v>
                </c:pt>
              </c:strCache>
            </c:strRef>
          </c:tx>
          <c:spPr>
            <a:ln w="28575" cap="rnd">
              <a:solidFill>
                <a:schemeClr val="accent2"/>
              </a:solidFill>
              <a:round/>
            </a:ln>
            <a:effectLst/>
          </c:spPr>
          <c:marker>
            <c:symbol val="none"/>
          </c:marker>
          <c:cat>
            <c:numRef>
              <c:f>'4.10.5'!$E$5:$O$5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'4.10.5'!$E$8:$O$8</c:f>
              <c:numCache>
                <c:formatCode>#,##0</c:formatCode>
                <c:ptCount val="11"/>
                <c:pt idx="0">
                  <c:v>1178079</c:v>
                </c:pt>
                <c:pt idx="1">
                  <c:v>1402185.523</c:v>
                </c:pt>
                <c:pt idx="2">
                  <c:v>1748276.3890000002</c:v>
                </c:pt>
                <c:pt idx="3">
                  <c:v>2322910</c:v>
                </c:pt>
                <c:pt idx="4">
                  <c:v>2462704</c:v>
                </c:pt>
                <c:pt idx="5">
                  <c:v>3089368</c:v>
                </c:pt>
                <c:pt idx="6">
                  <c:v>2432608</c:v>
                </c:pt>
                <c:pt idx="7">
                  <c:v>2316548</c:v>
                </c:pt>
                <c:pt idx="8">
                  <c:v>2403872</c:v>
                </c:pt>
                <c:pt idx="9">
                  <c:v>2435981</c:v>
                </c:pt>
                <c:pt idx="10">
                  <c:v>2173450</c:v>
                </c:pt>
              </c:numCache>
            </c:numRef>
          </c:val>
          <c:smooth val="1"/>
          <c:extLst>
            <c:ext xmlns:c16="http://schemas.microsoft.com/office/drawing/2014/chart" uri="{C3380CC4-5D6E-409C-BE32-E72D297353CC}">
              <c16:uniqueId val="{00000001-9466-4650-866F-AD4ED3C9124C}"/>
            </c:ext>
          </c:extLst>
        </c:ser>
        <c:ser>
          <c:idx val="2"/>
          <c:order val="2"/>
          <c:tx>
            <c:strRef>
              <c:f>'4.10.5'!$B$9</c:f>
              <c:strCache>
                <c:ptCount val="1"/>
                <c:pt idx="0">
                  <c:v>FOSFATOS</c:v>
                </c:pt>
              </c:strCache>
            </c:strRef>
          </c:tx>
          <c:spPr>
            <a:ln w="28575" cap="rnd">
              <a:solidFill>
                <a:schemeClr val="accent3"/>
              </a:solidFill>
              <a:round/>
            </a:ln>
            <a:effectLst/>
          </c:spPr>
          <c:marker>
            <c:symbol val="none"/>
          </c:marker>
          <c:cat>
            <c:numRef>
              <c:f>'4.10.5'!$E$5:$O$5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'4.10.5'!$E$9:$O$9</c:f>
              <c:numCache>
                <c:formatCode>#,##0</c:formatCode>
                <c:ptCount val="11"/>
                <c:pt idx="0">
                  <c:v>4447.04</c:v>
                </c:pt>
                <c:pt idx="1">
                  <c:v>15853.07</c:v>
                </c:pt>
                <c:pt idx="2">
                  <c:v>12572</c:v>
                </c:pt>
                <c:pt idx="3">
                  <c:v>17097.98</c:v>
                </c:pt>
                <c:pt idx="4">
                  <c:v>14285</c:v>
                </c:pt>
                <c:pt idx="5">
                  <c:v>0</c:v>
                </c:pt>
                <c:pt idx="6">
                  <c:v>22820</c:v>
                </c:pt>
                <c:pt idx="7">
                  <c:v>37276</c:v>
                </c:pt>
                <c:pt idx="8">
                  <c:v>116639</c:v>
                </c:pt>
                <c:pt idx="9">
                  <c:v>114330</c:v>
                </c:pt>
                <c:pt idx="10">
                  <c:v>57134</c:v>
                </c:pt>
              </c:numCache>
            </c:numRef>
          </c:val>
          <c:smooth val="1"/>
          <c:extLst>
            <c:ext xmlns:c16="http://schemas.microsoft.com/office/drawing/2014/chart" uri="{C3380CC4-5D6E-409C-BE32-E72D297353CC}">
              <c16:uniqueId val="{00000002-9466-4650-866F-AD4ED3C9124C}"/>
            </c:ext>
          </c:extLst>
        </c:ser>
        <c:ser>
          <c:idx val="3"/>
          <c:order val="3"/>
          <c:tx>
            <c:strRef>
              <c:f>'4.10.5'!$B$10</c:f>
              <c:strCache>
                <c:ptCount val="1"/>
                <c:pt idx="0">
                  <c:v>MINERAL DE HIERRO</c:v>
                </c:pt>
              </c:strCache>
            </c:strRef>
          </c:tx>
          <c:spPr>
            <a:ln w="28575" cap="rnd">
              <a:solidFill>
                <a:schemeClr val="accent4"/>
              </a:solidFill>
              <a:round/>
            </a:ln>
            <a:effectLst/>
          </c:spPr>
          <c:marker>
            <c:symbol val="none"/>
          </c:marker>
          <c:cat>
            <c:numRef>
              <c:f>'4.10.5'!$E$5:$O$5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'4.10.5'!$E$10:$O$10</c:f>
              <c:numCache>
                <c:formatCode>#,##0</c:formatCode>
                <c:ptCount val="11"/>
                <c:pt idx="0">
                  <c:v>281464.07</c:v>
                </c:pt>
                <c:pt idx="1">
                  <c:v>77009.42</c:v>
                </c:pt>
                <c:pt idx="2">
                  <c:v>0</c:v>
                </c:pt>
                <c:pt idx="3">
                  <c:v>0</c:v>
                </c:pt>
                <c:pt idx="4">
                  <c:v>13490</c:v>
                </c:pt>
                <c:pt idx="5">
                  <c:v>23925</c:v>
                </c:pt>
                <c:pt idx="6">
                  <c:v>64407</c:v>
                </c:pt>
                <c:pt idx="7">
                  <c:v>0</c:v>
                </c:pt>
                <c:pt idx="8">
                  <c:v>6470</c:v>
                </c:pt>
                <c:pt idx="9">
                  <c:v>41908</c:v>
                </c:pt>
                <c:pt idx="10">
                  <c:v>23148</c:v>
                </c:pt>
              </c:numCache>
            </c:numRef>
          </c:val>
          <c:smooth val="1"/>
          <c:extLst>
            <c:ext xmlns:c16="http://schemas.microsoft.com/office/drawing/2014/chart" uri="{C3380CC4-5D6E-409C-BE32-E72D297353CC}">
              <c16:uniqueId val="{00000003-9466-4650-866F-AD4ED3C9124C}"/>
            </c:ext>
          </c:extLst>
        </c:ser>
        <c:ser>
          <c:idx val="4"/>
          <c:order val="4"/>
          <c:tx>
            <c:strRef>
              <c:f>'4.10.5'!$B$11</c:f>
              <c:strCache>
                <c:ptCount val="1"/>
                <c:pt idx="0">
                  <c:v>OTROS</c:v>
                </c:pt>
              </c:strCache>
            </c:strRef>
          </c:tx>
          <c:spPr>
            <a:ln w="28575" cap="rnd">
              <a:solidFill>
                <a:schemeClr val="accent6"/>
              </a:solidFill>
              <a:round/>
            </a:ln>
            <a:effectLst/>
          </c:spPr>
          <c:marker>
            <c:symbol val="none"/>
          </c:marker>
          <c:cat>
            <c:numRef>
              <c:f>'4.10.5'!$E$5:$O$5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'4.10.5'!$E$11:$O$11</c:f>
              <c:numCache>
                <c:formatCode>#,##0</c:formatCode>
                <c:ptCount val="11"/>
                <c:pt idx="0">
                  <c:v>2097846.2500000005</c:v>
                </c:pt>
                <c:pt idx="1">
                  <c:v>2223737.0970000001</c:v>
                </c:pt>
                <c:pt idx="2">
                  <c:v>2156662.6509999996</c:v>
                </c:pt>
                <c:pt idx="3">
                  <c:v>2253537.8000000003</c:v>
                </c:pt>
                <c:pt idx="4">
                  <c:v>2526672</c:v>
                </c:pt>
                <c:pt idx="5">
                  <c:v>2093366</c:v>
                </c:pt>
                <c:pt idx="6">
                  <c:v>1781792</c:v>
                </c:pt>
                <c:pt idx="7">
                  <c:v>1547735</c:v>
                </c:pt>
                <c:pt idx="8">
                  <c:v>1467967</c:v>
                </c:pt>
                <c:pt idx="9">
                  <c:v>1476408</c:v>
                </c:pt>
                <c:pt idx="10">
                  <c:v>1260743</c:v>
                </c:pt>
              </c:numCache>
            </c:numRef>
          </c:val>
          <c:smooth val="1"/>
          <c:extLst>
            <c:ext xmlns:c16="http://schemas.microsoft.com/office/drawing/2014/chart" uri="{C3380CC4-5D6E-409C-BE32-E72D297353CC}">
              <c16:uniqueId val="{00000004-9466-4650-866F-AD4ED3C9124C}"/>
            </c:ext>
          </c:extLst>
        </c:ser>
        <c:dLbls>
          <c:showLegendKey val="0"/>
          <c:showVal val="0"/>
          <c:showCatName val="0"/>
          <c:showSerName val="0"/>
          <c:showPercent val="0"/>
          <c:showBubbleSize val="0"/>
        </c:dLbls>
        <c:smooth val="0"/>
        <c:axId val="346914816"/>
        <c:axId val="396711696"/>
      </c:lineChart>
      <c:catAx>
        <c:axId val="34691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1696"/>
        <c:crosses val="autoZero"/>
        <c:auto val="1"/>
        <c:lblAlgn val="ctr"/>
        <c:lblOffset val="100"/>
        <c:noMultiLvlLbl val="0"/>
      </c:catAx>
      <c:valAx>
        <c:axId val="396711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69148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Mercancía</a:t>
            </a:r>
            <a:r>
              <a:rPr lang="es-ES" baseline="0"/>
              <a:t> general</a:t>
            </a:r>
          </a:p>
          <a:p>
            <a:pPr>
              <a:defRPr/>
            </a:pPr>
            <a:r>
              <a:rPr lang="es-ES" sz="1100" baseline="0"/>
              <a:t>(Tm)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'4.10.6'!$B$7</c:f>
              <c:strCache>
                <c:ptCount val="1"/>
                <c:pt idx="0">
                  <c:v>CONVENCIONAL</c:v>
                </c:pt>
              </c:strCache>
            </c:strRef>
          </c:tx>
          <c:spPr>
            <a:ln w="28575" cap="rnd">
              <a:solidFill>
                <a:schemeClr val="accent1"/>
              </a:solidFill>
              <a:round/>
            </a:ln>
            <a:effectLst/>
          </c:spPr>
          <c:marker>
            <c:symbol val="none"/>
          </c:marker>
          <c:cat>
            <c:numRef>
              <c:f>'4.10.6'!$E$5:$O$5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'4.10.6'!$E$7:$O$7</c:f>
              <c:numCache>
                <c:formatCode>#,##0</c:formatCode>
                <c:ptCount val="11"/>
                <c:pt idx="0">
                  <c:v>698824.12</c:v>
                </c:pt>
                <c:pt idx="1">
                  <c:v>650827.18000000005</c:v>
                </c:pt>
                <c:pt idx="2">
                  <c:v>374840</c:v>
                </c:pt>
                <c:pt idx="3">
                  <c:v>304910.75</c:v>
                </c:pt>
                <c:pt idx="4">
                  <c:v>285627</c:v>
                </c:pt>
                <c:pt idx="5">
                  <c:v>390541</c:v>
                </c:pt>
                <c:pt idx="6">
                  <c:v>555580</c:v>
                </c:pt>
                <c:pt idx="7">
                  <c:v>658209</c:v>
                </c:pt>
                <c:pt idx="8">
                  <c:v>616246</c:v>
                </c:pt>
                <c:pt idx="9">
                  <c:v>716030</c:v>
                </c:pt>
                <c:pt idx="10">
                  <c:v>802032</c:v>
                </c:pt>
              </c:numCache>
            </c:numRef>
          </c:val>
          <c:smooth val="1"/>
          <c:extLst>
            <c:ext xmlns:c16="http://schemas.microsoft.com/office/drawing/2014/chart" uri="{C3380CC4-5D6E-409C-BE32-E72D297353CC}">
              <c16:uniqueId val="{00000000-F8D6-413B-B902-7CAD6515F2F6}"/>
            </c:ext>
          </c:extLst>
        </c:ser>
        <c:ser>
          <c:idx val="1"/>
          <c:order val="1"/>
          <c:tx>
            <c:strRef>
              <c:f>'4.10.6'!$B$8</c:f>
              <c:strCache>
                <c:ptCount val="1"/>
                <c:pt idx="0">
                  <c:v>EN CONTENEDORES</c:v>
                </c:pt>
              </c:strCache>
            </c:strRef>
          </c:tx>
          <c:spPr>
            <a:ln w="28575" cap="rnd">
              <a:solidFill>
                <a:schemeClr val="accent2"/>
              </a:solidFill>
              <a:round/>
            </a:ln>
            <a:effectLst/>
          </c:spPr>
          <c:marker>
            <c:symbol val="none"/>
          </c:marker>
          <c:cat>
            <c:numRef>
              <c:f>'4.10.6'!$E$5:$O$5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'4.10.6'!$E$8:$O$8</c:f>
              <c:numCache>
                <c:formatCode>#,##0</c:formatCode>
                <c:ptCount val="11"/>
                <c:pt idx="0">
                  <c:v>36051.839999999997</c:v>
                </c:pt>
                <c:pt idx="1">
                  <c:v>69066.63</c:v>
                </c:pt>
                <c:pt idx="2">
                  <c:v>105183.82999999996</c:v>
                </c:pt>
                <c:pt idx="3">
                  <c:v>180873.18</c:v>
                </c:pt>
                <c:pt idx="4">
                  <c:v>499820</c:v>
                </c:pt>
                <c:pt idx="5">
                  <c:v>594212</c:v>
                </c:pt>
                <c:pt idx="6">
                  <c:v>589779</c:v>
                </c:pt>
                <c:pt idx="7">
                  <c:v>641694</c:v>
                </c:pt>
                <c:pt idx="8">
                  <c:v>574113</c:v>
                </c:pt>
                <c:pt idx="9">
                  <c:v>580665</c:v>
                </c:pt>
                <c:pt idx="10">
                  <c:v>657083</c:v>
                </c:pt>
              </c:numCache>
            </c:numRef>
          </c:val>
          <c:smooth val="1"/>
          <c:extLst>
            <c:ext xmlns:c16="http://schemas.microsoft.com/office/drawing/2014/chart" uri="{C3380CC4-5D6E-409C-BE32-E72D297353CC}">
              <c16:uniqueId val="{00000001-F8D6-413B-B902-7CAD6515F2F6}"/>
            </c:ext>
          </c:extLst>
        </c:ser>
        <c:dLbls>
          <c:showLegendKey val="0"/>
          <c:showVal val="0"/>
          <c:showCatName val="0"/>
          <c:showSerName val="0"/>
          <c:showPercent val="0"/>
          <c:showBubbleSize val="0"/>
        </c:dLbls>
        <c:smooth val="0"/>
        <c:axId val="396712088"/>
        <c:axId val="396718360"/>
      </c:lineChart>
      <c:catAx>
        <c:axId val="39671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8360"/>
        <c:crosses val="autoZero"/>
        <c:auto val="1"/>
        <c:lblAlgn val="ctr"/>
        <c:lblOffset val="100"/>
        <c:noMultiLvlLbl val="0"/>
      </c:catAx>
      <c:valAx>
        <c:axId val="396718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20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a:t>Pesca</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'4.10.7'!$A$7</c:f>
              <c:strCache>
                <c:ptCount val="1"/>
                <c:pt idx="0">
                  <c:v>FRESCA</c:v>
                </c:pt>
              </c:strCache>
            </c:strRef>
          </c:tx>
          <c:spPr>
            <a:ln w="28575" cap="rnd">
              <a:solidFill>
                <a:schemeClr val="accent1"/>
              </a:solidFill>
              <a:round/>
            </a:ln>
            <a:effectLst/>
          </c:spPr>
          <c:marker>
            <c:symbol val="none"/>
          </c:marker>
          <c:cat>
            <c:numRef>
              <c:f>'4.10.7'!$E$5:$O$5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'4.10.7'!$E$7:$O$7</c:f>
              <c:numCache>
                <c:formatCode>#,##0</c:formatCode>
                <c:ptCount val="11"/>
                <c:pt idx="0">
                  <c:v>2257.2600000000002</c:v>
                </c:pt>
                <c:pt idx="1">
                  <c:v>2374.1559999999999</c:v>
                </c:pt>
                <c:pt idx="2">
                  <c:v>2293.9540000000002</c:v>
                </c:pt>
                <c:pt idx="3">
                  <c:v>2032</c:v>
                </c:pt>
                <c:pt idx="4">
                  <c:v>2010</c:v>
                </c:pt>
                <c:pt idx="5">
                  <c:v>1903</c:v>
                </c:pt>
                <c:pt idx="6">
                  <c:v>208</c:v>
                </c:pt>
                <c:pt idx="7">
                  <c:v>162</c:v>
                </c:pt>
                <c:pt idx="8">
                  <c:v>178</c:v>
                </c:pt>
                <c:pt idx="9">
                  <c:v>172</c:v>
                </c:pt>
                <c:pt idx="10">
                  <c:v>162</c:v>
                </c:pt>
              </c:numCache>
            </c:numRef>
          </c:val>
          <c:smooth val="1"/>
          <c:extLst>
            <c:ext xmlns:c16="http://schemas.microsoft.com/office/drawing/2014/chart" uri="{C3380CC4-5D6E-409C-BE32-E72D297353CC}">
              <c16:uniqueId val="{00000000-7D28-4A8C-99E2-FFA49E26DAA9}"/>
            </c:ext>
          </c:extLst>
        </c:ser>
        <c:ser>
          <c:idx val="1"/>
          <c:order val="1"/>
          <c:tx>
            <c:strRef>
              <c:f>'4.10.7'!$A$8:$D$8</c:f>
              <c:strCache>
                <c:ptCount val="4"/>
                <c:pt idx="0">
                  <c:v> CONGELADA</c:v>
                </c:pt>
              </c:strCache>
            </c:strRef>
          </c:tx>
          <c:spPr>
            <a:ln w="28575" cap="rnd">
              <a:solidFill>
                <a:schemeClr val="accent2"/>
              </a:solidFill>
              <a:round/>
            </a:ln>
            <a:effectLst/>
          </c:spPr>
          <c:marker>
            <c:symbol val="none"/>
          </c:marker>
          <c:cat>
            <c:numRef>
              <c:f>'4.10.7'!$E$5:$O$5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'4.10.7'!$E$8:$O$8</c:f>
              <c:numCache>
                <c:formatCode>#,##0</c:formatCode>
                <c:ptCount val="11"/>
                <c:pt idx="0">
                  <c:v>5340.11</c:v>
                </c:pt>
                <c:pt idx="1">
                  <c:v>5607.31</c:v>
                </c:pt>
                <c:pt idx="2">
                  <c:v>8408.6</c:v>
                </c:pt>
                <c:pt idx="3">
                  <c:v>8644</c:v>
                </c:pt>
                <c:pt idx="4">
                  <c:v>8252</c:v>
                </c:pt>
                <c:pt idx="5">
                  <c:v>7283</c:v>
                </c:pt>
                <c:pt idx="6">
                  <c:v>8273</c:v>
                </c:pt>
                <c:pt idx="7">
                  <c:v>7027</c:v>
                </c:pt>
                <c:pt idx="8">
                  <c:v>9434</c:v>
                </c:pt>
                <c:pt idx="9">
                  <c:v>9154</c:v>
                </c:pt>
                <c:pt idx="10">
                  <c:v>7497</c:v>
                </c:pt>
              </c:numCache>
            </c:numRef>
          </c:val>
          <c:smooth val="1"/>
          <c:extLst>
            <c:ext xmlns:c16="http://schemas.microsoft.com/office/drawing/2014/chart" uri="{C3380CC4-5D6E-409C-BE32-E72D297353CC}">
              <c16:uniqueId val="{00000001-7D28-4A8C-99E2-FFA49E26DAA9}"/>
            </c:ext>
          </c:extLst>
        </c:ser>
        <c:dLbls>
          <c:showLegendKey val="0"/>
          <c:showVal val="0"/>
          <c:showCatName val="0"/>
          <c:showSerName val="0"/>
          <c:showPercent val="0"/>
          <c:showBubbleSize val="0"/>
        </c:dLbls>
        <c:smooth val="0"/>
        <c:axId val="396716008"/>
        <c:axId val="396714832"/>
      </c:lineChart>
      <c:catAx>
        <c:axId val="396716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4832"/>
        <c:crossesAt val="0"/>
        <c:auto val="1"/>
        <c:lblAlgn val="ctr"/>
        <c:lblOffset val="100"/>
        <c:noMultiLvlLbl val="0"/>
      </c:catAx>
      <c:valAx>
        <c:axId val="396714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60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Avituallamiento</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'4.10.8'!$B$7</c:f>
              <c:strCache>
                <c:ptCount val="1"/>
                <c:pt idx="0">
                  <c:v>COMBUSTIBLE</c:v>
                </c:pt>
              </c:strCache>
            </c:strRef>
          </c:tx>
          <c:spPr>
            <a:ln w="28575" cap="rnd">
              <a:solidFill>
                <a:schemeClr val="accent1"/>
              </a:solidFill>
              <a:round/>
            </a:ln>
            <a:effectLst/>
          </c:spPr>
          <c:marker>
            <c:symbol val="none"/>
          </c:marker>
          <c:cat>
            <c:numRef>
              <c:f>'4.10.8'!$E$5:$O$5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'4.10.8'!$E$7:$O$7</c:f>
              <c:numCache>
                <c:formatCode>#,##0</c:formatCode>
                <c:ptCount val="11"/>
                <c:pt idx="0">
                  <c:v>112156</c:v>
                </c:pt>
                <c:pt idx="1">
                  <c:v>119722</c:v>
                </c:pt>
                <c:pt idx="2">
                  <c:v>119958</c:v>
                </c:pt>
                <c:pt idx="3">
                  <c:v>124420</c:v>
                </c:pt>
                <c:pt idx="4">
                  <c:v>128427</c:v>
                </c:pt>
                <c:pt idx="5">
                  <c:v>163869</c:v>
                </c:pt>
                <c:pt idx="6">
                  <c:v>186428</c:v>
                </c:pt>
                <c:pt idx="7">
                  <c:v>135613</c:v>
                </c:pt>
                <c:pt idx="8">
                  <c:v>190134</c:v>
                </c:pt>
                <c:pt idx="9">
                  <c:v>156675</c:v>
                </c:pt>
                <c:pt idx="10">
                  <c:v>136491</c:v>
                </c:pt>
              </c:numCache>
            </c:numRef>
          </c:val>
          <c:smooth val="1"/>
          <c:extLst>
            <c:ext xmlns:c16="http://schemas.microsoft.com/office/drawing/2014/chart" uri="{C3380CC4-5D6E-409C-BE32-E72D297353CC}">
              <c16:uniqueId val="{00000000-C0FD-4464-9423-F1DE14BA0713}"/>
            </c:ext>
          </c:extLst>
        </c:ser>
        <c:ser>
          <c:idx val="1"/>
          <c:order val="1"/>
          <c:tx>
            <c:strRef>
              <c:f>'4.10.8'!$B$8</c:f>
              <c:strCache>
                <c:ptCount val="1"/>
                <c:pt idx="0">
                  <c:v>OTROS</c:v>
                </c:pt>
              </c:strCache>
            </c:strRef>
          </c:tx>
          <c:spPr>
            <a:ln w="28575" cap="rnd">
              <a:solidFill>
                <a:schemeClr val="accent2"/>
              </a:solidFill>
              <a:round/>
            </a:ln>
            <a:effectLst/>
          </c:spPr>
          <c:marker>
            <c:symbol val="none"/>
          </c:marker>
          <c:cat>
            <c:numRef>
              <c:f>'4.10.8'!$E$5:$O$5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'4.10.8'!$E$8:$O$8</c:f>
              <c:numCache>
                <c:formatCode>#,##0</c:formatCode>
                <c:ptCount val="11"/>
                <c:pt idx="0">
                  <c:v>16370</c:v>
                </c:pt>
                <c:pt idx="1">
                  <c:v>21160</c:v>
                </c:pt>
                <c:pt idx="2">
                  <c:v>20886</c:v>
                </c:pt>
                <c:pt idx="3">
                  <c:v>18424</c:v>
                </c:pt>
                <c:pt idx="4">
                  <c:v>19147</c:v>
                </c:pt>
                <c:pt idx="5">
                  <c:v>21034</c:v>
                </c:pt>
                <c:pt idx="6">
                  <c:v>30178</c:v>
                </c:pt>
                <c:pt idx="7">
                  <c:v>21139</c:v>
                </c:pt>
                <c:pt idx="8">
                  <c:v>20618</c:v>
                </c:pt>
                <c:pt idx="9">
                  <c:v>22537</c:v>
                </c:pt>
                <c:pt idx="10">
                  <c:v>33259</c:v>
                </c:pt>
              </c:numCache>
            </c:numRef>
          </c:val>
          <c:smooth val="1"/>
          <c:extLst>
            <c:ext xmlns:c16="http://schemas.microsoft.com/office/drawing/2014/chart" uri="{C3380CC4-5D6E-409C-BE32-E72D297353CC}">
              <c16:uniqueId val="{00000001-C0FD-4464-9423-F1DE14BA0713}"/>
            </c:ext>
          </c:extLst>
        </c:ser>
        <c:dLbls>
          <c:showLegendKey val="0"/>
          <c:showVal val="0"/>
          <c:showCatName val="0"/>
          <c:showSerName val="0"/>
          <c:showPercent val="0"/>
          <c:showBubbleSize val="0"/>
        </c:dLbls>
        <c:smooth val="0"/>
        <c:axId val="396715224"/>
        <c:axId val="396713656"/>
      </c:lineChart>
      <c:catAx>
        <c:axId val="396715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3656"/>
        <c:crossesAt val="0"/>
        <c:auto val="1"/>
        <c:lblAlgn val="ctr"/>
        <c:lblOffset val="100"/>
        <c:noMultiLvlLbl val="0"/>
      </c:catAx>
      <c:valAx>
        <c:axId val="396713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52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Pasajeros</a:t>
            </a:r>
          </a:p>
          <a:p>
            <a:pPr>
              <a:defRPr/>
            </a:pPr>
            <a:r>
              <a:rPr lang="es-ES" sz="1100"/>
              <a:t>(Número)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'4.10.9'!$A$7</c:f>
              <c:strCache>
                <c:ptCount val="1"/>
                <c:pt idx="0">
                  <c:v>LÍNEA REGULAR</c:v>
                </c:pt>
              </c:strCache>
            </c:strRef>
          </c:tx>
          <c:spPr>
            <a:solidFill>
              <a:schemeClr val="accent1"/>
            </a:solidFill>
            <a:ln>
              <a:noFill/>
            </a:ln>
            <a:effectLst/>
          </c:spPr>
          <c:invertIfNegative val="0"/>
          <c:cat>
            <c:numRef>
              <c:f>'4.10.9'!$E$5:$O$5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'4.10.9'!$E$7:$O$7</c:f>
              <c:numCache>
                <c:formatCode>#,##0</c:formatCode>
                <c:ptCount val="11"/>
                <c:pt idx="0">
                  <c:v>31512</c:v>
                </c:pt>
                <c:pt idx="1">
                  <c:v>33635</c:v>
                </c:pt>
                <c:pt idx="2">
                  <c:v>33460</c:v>
                </c:pt>
                <c:pt idx="3">
                  <c:v>37287</c:v>
                </c:pt>
                <c:pt idx="4">
                  <c:v>37758</c:v>
                </c:pt>
                <c:pt idx="5">
                  <c:v>37505</c:v>
                </c:pt>
                <c:pt idx="6">
                  <c:v>43244</c:v>
                </c:pt>
                <c:pt idx="7">
                  <c:v>39911</c:v>
                </c:pt>
                <c:pt idx="8">
                  <c:v>48108</c:v>
                </c:pt>
                <c:pt idx="9">
                  <c:v>69665</c:v>
                </c:pt>
                <c:pt idx="10">
                  <c:v>68831</c:v>
                </c:pt>
              </c:numCache>
            </c:numRef>
          </c:val>
          <c:extLst>
            <c:ext xmlns:c16="http://schemas.microsoft.com/office/drawing/2014/chart" uri="{C3380CC4-5D6E-409C-BE32-E72D297353CC}">
              <c16:uniqueId val="{00000000-1CB4-482E-AC67-AE44B8FB727A}"/>
            </c:ext>
          </c:extLst>
        </c:ser>
        <c:ser>
          <c:idx val="1"/>
          <c:order val="1"/>
          <c:tx>
            <c:strRef>
              <c:f>'4.10.9'!$A$8</c:f>
              <c:strCache>
                <c:ptCount val="1"/>
                <c:pt idx="0">
                  <c:v>CRUCERO</c:v>
                </c:pt>
              </c:strCache>
            </c:strRef>
          </c:tx>
          <c:spPr>
            <a:solidFill>
              <a:schemeClr val="accent2"/>
            </a:solidFill>
            <a:ln>
              <a:noFill/>
            </a:ln>
            <a:effectLst/>
          </c:spPr>
          <c:invertIfNegative val="0"/>
          <c:cat>
            <c:numRef>
              <c:f>'4.10.9'!$E$5:$O$5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'4.10.9'!$E$8:$O$8</c:f>
              <c:numCache>
                <c:formatCode>#,##0</c:formatCode>
                <c:ptCount val="11"/>
                <c:pt idx="0">
                  <c:v>294</c:v>
                </c:pt>
                <c:pt idx="1">
                  <c:v>0</c:v>
                </c:pt>
                <c:pt idx="2">
                  <c:v>3730</c:v>
                </c:pt>
                <c:pt idx="3">
                  <c:v>19573</c:v>
                </c:pt>
                <c:pt idx="4">
                  <c:v>6359</c:v>
                </c:pt>
                <c:pt idx="5">
                  <c:v>11533</c:v>
                </c:pt>
                <c:pt idx="6">
                  <c:v>1357</c:v>
                </c:pt>
                <c:pt idx="7">
                  <c:v>934</c:v>
                </c:pt>
                <c:pt idx="8">
                  <c:v>584</c:v>
                </c:pt>
                <c:pt idx="9">
                  <c:v>1956</c:v>
                </c:pt>
                <c:pt idx="10">
                  <c:v>2024</c:v>
                </c:pt>
              </c:numCache>
            </c:numRef>
          </c:val>
          <c:extLst>
            <c:ext xmlns:c16="http://schemas.microsoft.com/office/drawing/2014/chart" uri="{C3380CC4-5D6E-409C-BE32-E72D297353CC}">
              <c16:uniqueId val="{00000001-1CB4-482E-AC67-AE44B8FB727A}"/>
            </c:ext>
          </c:extLst>
        </c:ser>
        <c:ser>
          <c:idx val="2"/>
          <c:order val="2"/>
          <c:tx>
            <c:strRef>
              <c:f>'4.10.9'!$A$9</c:f>
              <c:strCache>
                <c:ptCount val="1"/>
                <c:pt idx="0">
                  <c:v>INTERIOR</c:v>
                </c:pt>
              </c:strCache>
            </c:strRef>
          </c:tx>
          <c:spPr>
            <a:solidFill>
              <a:schemeClr val="accent3"/>
            </a:solidFill>
            <a:ln>
              <a:noFill/>
            </a:ln>
            <a:effectLst/>
          </c:spPr>
          <c:invertIfNegative val="0"/>
          <c:cat>
            <c:numRef>
              <c:f>'4.10.9'!$E$5:$O$5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'4.10.9'!$E$9:$O$9</c:f>
              <c:numCache>
                <c:formatCode>#,##0</c:formatCode>
                <c:ptCount val="11"/>
                <c:pt idx="0">
                  <c:v>6904</c:v>
                </c:pt>
                <c:pt idx="1">
                  <c:v>14327</c:v>
                </c:pt>
                <c:pt idx="2">
                  <c:v>12507</c:v>
                </c:pt>
                <c:pt idx="3">
                  <c:v>21116</c:v>
                </c:pt>
                <c:pt idx="4">
                  <c:v>21647</c:v>
                </c:pt>
                <c:pt idx="5">
                  <c:v>23445</c:v>
                </c:pt>
                <c:pt idx="6">
                  <c:v>23226</c:v>
                </c:pt>
                <c:pt idx="7">
                  <c:v>10655</c:v>
                </c:pt>
                <c:pt idx="8">
                  <c:v>21383</c:v>
                </c:pt>
                <c:pt idx="9">
                  <c:v>27068</c:v>
                </c:pt>
                <c:pt idx="10">
                  <c:v>23214</c:v>
                </c:pt>
              </c:numCache>
            </c:numRef>
          </c:val>
          <c:extLst>
            <c:ext xmlns:c16="http://schemas.microsoft.com/office/drawing/2014/chart" uri="{C3380CC4-5D6E-409C-BE32-E72D297353CC}">
              <c16:uniqueId val="{00000002-1CB4-482E-AC67-AE44B8FB727A}"/>
            </c:ext>
          </c:extLst>
        </c:ser>
        <c:dLbls>
          <c:showLegendKey val="0"/>
          <c:showVal val="0"/>
          <c:showCatName val="0"/>
          <c:showSerName val="0"/>
          <c:showPercent val="0"/>
          <c:showBubbleSize val="0"/>
        </c:dLbls>
        <c:gapWidth val="150"/>
        <c:axId val="396714048"/>
        <c:axId val="396717184"/>
      </c:barChart>
      <c:catAx>
        <c:axId val="39671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7184"/>
        <c:crosses val="autoZero"/>
        <c:auto val="1"/>
        <c:lblAlgn val="ctr"/>
        <c:lblOffset val="100"/>
        <c:noMultiLvlLbl val="0"/>
      </c:catAx>
      <c:valAx>
        <c:axId val="396717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7140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66675</xdr:rowOff>
    </xdr:from>
    <xdr:ext cx="7987242" cy="7563908"/>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61925" y="66675"/>
          <a:ext cx="7987242" cy="7563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s-ES" sz="1100">
              <a:solidFill>
                <a:schemeClr val="dk1"/>
              </a:solidFill>
              <a:effectLst/>
              <a:latin typeface="+mn-lt"/>
              <a:ea typeface="+mn-ea"/>
              <a:cs typeface="+mn-cs"/>
            </a:rPr>
            <a:t>El año 2023 ha sido muy relevante para el Puerto de Huelva, pues culminamos el 150 aniversario, una efeméride que ha revelado el importante papel de motor de desarrollo económico y social de Huelva y de la región que tiene nuestro puerto y se ha aprobado el nuevo Plan Estratégico del Puerto de Huelva 2023 a 2030, con visión a 2050.</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Se cierra así una etapa en la que se ha cumplido el horizonte temporal del anterior Plan Estratégico 2012-2017 con visión a 2022, alcanzando los objetivos de consolidación y diversificación del negocio, de aumentar la competitividad, de relación con el entorno y de integración con el medioambiente.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nuevo Plan Estratégico con visión a 2050 tiene un carácter continuista con el anterior en su apuesta por la logística, la competitividad, la digitalización y la sostenibilidad, si bien,  también es una hoja de ruta que avanza para convertirnos, como contempla su visión, en un clúster industrial y energético de valor añadido, nodo intermodal y logístico, puerto sostenible desde el punto de vista ambiental, social y económicamente, puerto integrado en su territorio y puerto tecnológico, innovador y de conocimiento.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Como clúster energético e industrial, centrado en impulsar los combustibles limpios, el peso actual de la industria energética de nuestro entorno nos posiciona en las estrategias nacionales de mayor relevancia para la descarbonización, como la del hidrógeno, metanol y amoniaco verdes. De hecho, distintas empresas ya han anunciado proyectos de energías limpias de gran envergadura.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Por otra parte, la importancia de la sostenibilidad ambiental, económica y social, junto con la digitalización en el nuevo plan, sitúa al mismo nivel las cuestiones relacionadas con el negocio y la logística con aquellos aspectos relacionados con el medio ambiente, la innovación y las personas.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cuanto a volumen de tráfico portuario, el ejercicio 2023 ha finalizado con un resultado de 30 millones de toneladas de mercancías, destacando la estabilidad en las cifras de graneles sólidos con un volumen de 5,7 millones de toneladas, frente al comportamiento al alza de la mercancía general, con un volumen de más de 1,4 millones de toneladas y un incremento del 12,54%.</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relación con el movimiento de contenedores, se han movido más de 88.802 TEUS, un 9,17 % más que en el mismo periodo del año anterior.</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Según estos datos, la apuesta del Puerto de Huelva por la diversificación de su actividad como puerto intermodal y logístico está dando sus frutos en el crecimiento de la mercancía general convencional, carga rodada y contenerizada, concentrada en la plataforma intermodal del Muelle Sur.</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Junto a estas cifras hay que destacar en 2023 la consolidación del posicionamiento del Puerto de Huelva como nodo del Corredor Atlántico de la Red Ten-T líder en las conexiones con las Islas Canarias. Por otra parte, también es relevante la reciente puesta en marcha de la conexión Huelva-Casablanca-Mediterráneo español, que se suma a las conexiones regulares marítimas de Huelva con el norte de Europa.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Pero si por algo se ha caracterizado el pasado año ha sido por la creciente actividad de las empresas de la comunidad portuaria que se ha traducido en un récord en el otorgamiento de concesiones y autorizaciones de espacio público portuario, tras alcanzar la cifra de 4,1 millones de metros cuadrados, distribuidos entre 300 empresas titulares de las mismas.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Asimismo, hemos continuado avanzando en el acercamiento del Puerto a la ciudad, mediante nuestra línea de Responsabilidad Social Empresarial, apoyando proyectos sociales, culturales y deportivos y también con actuaciones relevantes en nuestro propósito de remodelar el frente portuario para seguir conectando el puerto con los ciudadanos.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10</xdr:row>
      <xdr:rowOff>4761</xdr:rowOff>
    </xdr:from>
    <xdr:to>
      <xdr:col>8</xdr:col>
      <xdr:colOff>9524</xdr:colOff>
      <xdr:row>29</xdr:row>
      <xdr:rowOff>161924</xdr:rowOff>
    </xdr:to>
    <xdr:graphicFrame macro="">
      <xdr:nvGraphicFramePr>
        <xdr:cNvPr id="2" name="Gráfico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4761</xdr:rowOff>
    </xdr:from>
    <xdr:to>
      <xdr:col>8</xdr:col>
      <xdr:colOff>9524</xdr:colOff>
      <xdr:row>29</xdr:row>
      <xdr:rowOff>161924</xdr:rowOff>
    </xdr:to>
    <xdr:graphicFrame macro="">
      <xdr:nvGraphicFramePr>
        <xdr:cNvPr id="2" name="Gráfico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11</xdr:row>
      <xdr:rowOff>142874</xdr:rowOff>
    </xdr:from>
    <xdr:to>
      <xdr:col>8</xdr:col>
      <xdr:colOff>19050</xdr:colOff>
      <xdr:row>30</xdr:row>
      <xdr:rowOff>76199</xdr:rowOff>
    </xdr:to>
    <xdr:graphicFrame macro="">
      <xdr:nvGraphicFramePr>
        <xdr:cNvPr id="2" name="Gráfico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12</xdr:row>
      <xdr:rowOff>4762</xdr:rowOff>
    </xdr:from>
    <xdr:to>
      <xdr:col>7</xdr:col>
      <xdr:colOff>742950</xdr:colOff>
      <xdr:row>28</xdr:row>
      <xdr:rowOff>76200</xdr:rowOff>
    </xdr:to>
    <xdr:graphicFrame macro="">
      <xdr:nvGraphicFramePr>
        <xdr:cNvPr id="3" name="Gráfico 2">
          <a:extLst>
            <a:ext uri="{FF2B5EF4-FFF2-40B4-BE49-F238E27FC236}">
              <a16:creationId xmlns:a16="http://schemas.microsoft.com/office/drawing/2014/main" id="{00000000-0008-0000-4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161923</xdr:colOff>
      <xdr:row>9</xdr:row>
      <xdr:rowOff>33336</xdr:rowOff>
    </xdr:from>
    <xdr:to>
      <xdr:col>10</xdr:col>
      <xdr:colOff>733425</xdr:colOff>
      <xdr:row>30</xdr:row>
      <xdr:rowOff>57149</xdr:rowOff>
    </xdr:to>
    <xdr:graphicFrame macro="">
      <xdr:nvGraphicFramePr>
        <xdr:cNvPr id="2" name="Gráfico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507998</xdr:colOff>
      <xdr:row>5</xdr:row>
      <xdr:rowOff>79374</xdr:rowOff>
    </xdr:from>
    <xdr:to>
      <xdr:col>41</xdr:col>
      <xdr:colOff>154780</xdr:colOff>
      <xdr:row>89</xdr:row>
      <xdr:rowOff>15875</xdr:rowOff>
    </xdr:to>
    <xdr:graphicFrame macro="">
      <xdr:nvGraphicFramePr>
        <xdr:cNvPr id="2" name="Chart 7">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88</xdr:row>
      <xdr:rowOff>135732</xdr:rowOff>
    </xdr:from>
    <xdr:to>
      <xdr:col>11</xdr:col>
      <xdr:colOff>85725</xdr:colOff>
      <xdr:row>308</xdr:row>
      <xdr:rowOff>130968</xdr:rowOff>
    </xdr:to>
    <xdr:sp macro="" textlink="">
      <xdr:nvSpPr>
        <xdr:cNvPr id="3" name="CuadroTexto 2">
          <a:extLst>
            <a:ext uri="{FF2B5EF4-FFF2-40B4-BE49-F238E27FC236}">
              <a16:creationId xmlns:a16="http://schemas.microsoft.com/office/drawing/2014/main" id="{F8CEB604-B5D2-4A51-B3EA-A54DE7C3525A}"/>
            </a:ext>
          </a:extLst>
        </xdr:cNvPr>
        <xdr:cNvSpPr txBox="1"/>
      </xdr:nvSpPr>
      <xdr:spPr>
        <a:xfrm>
          <a:off x="0" y="16221076"/>
          <a:ext cx="9360694" cy="34047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La Autoridad Portuaria de Huelva, durante el año 2023, ha realizado una inversión de 32,96 millones de euros con el fin de acondicionar sus infraestructuras a las necesidades existentes.</a:t>
          </a:r>
        </a:p>
        <a:p>
          <a:r>
            <a:rPr lang="es-ES" sz="1100">
              <a:solidFill>
                <a:schemeClr val="dk1"/>
              </a:solidFill>
              <a:effectLst/>
              <a:latin typeface="+mn-lt"/>
              <a:ea typeface="+mn-ea"/>
              <a:cs typeface="+mn-cs"/>
            </a:rPr>
            <a:t> </a:t>
          </a:r>
        </a:p>
        <a:p>
          <a:r>
            <a:rPr lang="es-ES" sz="1100" b="1">
              <a:solidFill>
                <a:schemeClr val="dk1"/>
              </a:solidFill>
              <a:effectLst/>
              <a:latin typeface="+mn-lt"/>
              <a:ea typeface="+mn-ea"/>
              <a:cs typeface="+mn-cs"/>
            </a:rPr>
            <a:t>Este año se han finalizado las siguientes actuaciones relevantes:</a:t>
          </a:r>
          <a:endParaRPr lang="es-ES" sz="1100">
            <a:solidFill>
              <a:schemeClr val="dk1"/>
            </a:solidFill>
            <a:effectLst/>
            <a:latin typeface="+mn-lt"/>
            <a:ea typeface="+mn-ea"/>
            <a:cs typeface="+mn-cs"/>
          </a:endParaRPr>
        </a:p>
        <a:p>
          <a:pPr lvl="0"/>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rPr>
            <a:t>1. Ampliación Norte del Muelle sur.</a:t>
          </a:r>
        </a:p>
        <a:p>
          <a:pPr lvl="0"/>
          <a:r>
            <a:rPr lang="es-ES" sz="1100">
              <a:solidFill>
                <a:schemeClr val="dk1"/>
              </a:solidFill>
              <a:effectLst/>
              <a:latin typeface="+mn-lt"/>
              <a:ea typeface="+mn-ea"/>
              <a:cs typeface="+mn-cs"/>
            </a:rPr>
            <a:t>2. Instalación de cámaras de videovigilancia para operaciones portuarias en el Puerto de Huelva</a:t>
          </a:r>
        </a:p>
        <a:p>
          <a:pPr lvl="0"/>
          <a:r>
            <a:rPr lang="es-ES" sz="1100">
              <a:solidFill>
                <a:schemeClr val="dk1"/>
              </a:solidFill>
              <a:effectLst/>
              <a:latin typeface="+mn-lt"/>
              <a:ea typeface="+mn-ea"/>
              <a:cs typeface="+mn-cs"/>
            </a:rPr>
            <a:t>3. Obras de Remodelación del entorno del Monumento a la Fe Descubridora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 continuación, se hace una breve descripción de las mismas:</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1.</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Ampliación Norte del Muelle Sur</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obras han consistido en ampliar el actual Muelle Sur del Puerto de Huelva, en una longitud de 526 m. La tipología estructural es de muelle de pantalla con una pantalla principal anclada a una pantalla de anclaje en el trasdós. Ambas pantallas son de tablestacas.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obra ha contemplado dos zonas de calado diferente, una de 10 m de calado (mitad sur) y otra de 6 m de calado (mitad norte). No obstante, el diseño del muelle permite ir adaptando el calado del mismo a las necesidades futuras de la Autoridad Portuaria de Huelva hasta un máximo de 17 metros de calado.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cota de coronación del muelle es la cota +6,50 m (aproximadamente, dado que el firme tiene pendientes de drenaje). La viga cantil y la viga carril trasera de la grúa portacontenedores son de hormigón armado y funcionan como vigas de atado de las pantallas de tablestacas.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Además, se ha pavimentado una zona con una anchura de 40,75 m incluyendo la viga cantil y las vigas carriles mediante hormigón armado HP-40 con espesor 0,28 m ejecutado sobre explanada de todo uno y una capa de zahorra artificial. A partir de aquí la terminación es provisional con una capa de 1,25 m de espesor de material todo uno de cantera.</a:t>
          </a:r>
        </a:p>
        <a:p>
          <a:pPr lvl="0"/>
          <a:endParaRPr lang="es-ES" sz="1100" b="1">
            <a:solidFill>
              <a:schemeClr val="dk1"/>
            </a:solidFill>
            <a:effectLst/>
            <a:latin typeface="+mn-lt"/>
            <a:ea typeface="+mn-ea"/>
            <a:cs typeface="+mn-cs"/>
          </a:endParaRPr>
        </a:p>
        <a:p>
          <a:pPr lvl="0"/>
          <a:r>
            <a:rPr lang="es-ES" sz="1100" b="1">
              <a:solidFill>
                <a:schemeClr val="dk1"/>
              </a:solidFill>
              <a:effectLst/>
              <a:latin typeface="+mn-lt"/>
              <a:ea typeface="+mn-ea"/>
              <a:cs typeface="+mn-cs"/>
            </a:rPr>
            <a:t>2. Instalación de cámaras de videovigilancia</a:t>
          </a:r>
          <a:r>
            <a:rPr lang="es-ES" sz="1100" b="1" baseline="0">
              <a:solidFill>
                <a:schemeClr val="dk1"/>
              </a:solidFill>
              <a:effectLst/>
              <a:latin typeface="+mn-lt"/>
              <a:ea typeface="+mn-ea"/>
              <a:cs typeface="+mn-cs"/>
            </a:rPr>
            <a:t> para operaciones portuarias en el Puerto de Huelva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Puerto de Huelva, ante el importante crecimiento en el movimiento de mercancías y en la diversidad de sus tráficos, se ha convertido en un nodo logístico industrial de referencia en la Península y por hoy es el primer enclave industrial en Andalucía, segundo de España y, lo que es más importante, motor económico de Huelva y su entorno. Por tanto, este proyecto adquiere especial relevancia por la necesidad de alcanzar el nivel de protección y seguridad de las operaciones portuarias y el tráfico marítimo.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tráfico marítimo que opera en el Puerto de Huelva es cada vez más abundante, con embarcaciones de diversas tipologías (grandes buques gaseros y petroleros, graneles, cruceros, contenedores, embarcaciones recreativas, etc) que acceden a Puerto a lo largo de una línea de atraques de más de 15 kilómetros, con entrada/salida desde mar abierto a través del Canal del Padre Santo.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 pesar de que el Puerto de Huelva cuenta con modernos sistemas específicos para el control y gestión del tráfico marítimo por el Canal, se hacía necesario incorporar nuevos sistemas de videovigilancia dotados de analítica de video inteligente que permitan visualizar todas las operaciones portuarias que tengan lugar en tiempo real y en cualquier situación (día, noche, lluvia, niebla, etc.), posibilitando un mayor control de los flujos de tráfico.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Para ello, se ha conformado una red de videovigilancia en el margen derecho de la ría, a lo largo de toda la carretera del Dique Juan Carlos I y sus inmediaciones, con un reparto de cámaras que consigue una cobertura continua de imágenes de los buques o embarcaciones en todo su recorrido, ya esté en la zona de fondeo o el propio puerto interior.</a:t>
          </a:r>
        </a:p>
        <a:p>
          <a:endParaRPr lang="es-ES" sz="1100">
            <a:solidFill>
              <a:schemeClr val="dk1"/>
            </a:solidFill>
            <a:effectLst/>
            <a:latin typeface="+mn-lt"/>
            <a:ea typeface="+mn-ea"/>
            <a:cs typeface="+mn-cs"/>
          </a:endParaRPr>
        </a:p>
        <a:p>
          <a:pPr lvl="0"/>
          <a:r>
            <a:rPr lang="es-ES" sz="1100" b="1">
              <a:solidFill>
                <a:schemeClr val="dk1"/>
              </a:solidFill>
              <a:effectLst/>
              <a:latin typeface="+mn-lt"/>
              <a:ea typeface="+mn-ea"/>
              <a:cs typeface="+mn-cs"/>
            </a:rPr>
            <a:t>3. Obras de Remodelación del entorno del Monumento a</a:t>
          </a:r>
          <a:r>
            <a:rPr lang="es-ES" sz="1100" b="1" baseline="0">
              <a:solidFill>
                <a:schemeClr val="dk1"/>
              </a:solidFill>
              <a:effectLst/>
              <a:latin typeface="+mn-lt"/>
              <a:ea typeface="+mn-ea"/>
              <a:cs typeface="+mn-cs"/>
            </a:rPr>
            <a:t> la Fe Descubridora</a:t>
          </a:r>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Habiendo finalizado los trabajos de Rehabilitación del Monumento a la Fe Descubridora en verano de 2020, se ha ejecutado el proyecto de Remodelación del Entorno al Monumento a Colón, el espacio que arropa la simbólica figura cubista situada en la Punta del Sebo, poniendo en valor toda la zona de la confluencia entre los ríos Tinto y Odiel.</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remodelación ha conllevado la creación de un nuevo eje multifuncional para realizar actividades en la zona del paseo previo al monumento. Se ha aumentado la superficie peatonal existente hasta el monumento y su plaza. Asimismo, todo el espacio se ha dotado de nuevo mobiliario urbano a semejanza del Paseo de la Ría y la Avenida Francisco Montenegro, además de instalarse luminarias LED, balizas y señaléticas. El proyecto efectuado en esta zona ha tratado de humanizar y transformar ambientalmente la llegada del peatón, eliminando el tráfico rodado y conectando la marisma con la zona ajardinada, generando un espacio público multifuncional que se convierta en un atractivo y fomente el tránsito peatonal entre la ciudad y la Punta del Sebo, pasando por el Muelle de Río Tinto, el Paseo de la Ría, la avenida Francisco Montenegro y las distintas sendas peatonales. El último sector de actuación ha sido el paseo marítimo Punta del Sebo buscando recuperar el histórico paseo de eucaliptos. En la estrategia de sostenibilidad del Puerto de Huelva, se ha instalado además un sistema de riego más sostenible, que permitirá regar las zonas verdes con agua bruta.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Otras actuaciones que se iniciaron en años anteriores y que </a:t>
          </a:r>
          <a:r>
            <a:rPr lang="es-ES" sz="1100" b="1">
              <a:solidFill>
                <a:schemeClr val="dk1"/>
              </a:solidFill>
              <a:effectLst/>
              <a:latin typeface="+mn-lt"/>
              <a:ea typeface="+mn-ea"/>
              <a:cs typeface="+mn-cs"/>
            </a:rPr>
            <a:t>continúan en ejecución</a:t>
          </a:r>
          <a:r>
            <a:rPr lang="es-ES" sz="1100">
              <a:solidFill>
                <a:schemeClr val="dk1"/>
              </a:solidFill>
              <a:effectLst/>
              <a:latin typeface="+mn-lt"/>
              <a:ea typeface="+mn-ea"/>
              <a:cs typeface="+mn-cs"/>
            </a:rPr>
            <a:t> son:</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1. Demolición parcial de la lonja y de las naves de exportadores.</a:t>
          </a:r>
        </a:p>
        <a:p>
          <a:pPr lvl="0"/>
          <a:r>
            <a:rPr lang="es-ES" sz="1100">
              <a:solidFill>
                <a:schemeClr val="dk1"/>
              </a:solidFill>
              <a:effectLst/>
              <a:latin typeface="+mn-lt"/>
              <a:ea typeface="+mn-ea"/>
              <a:cs typeface="+mn-cs"/>
            </a:rPr>
            <a:t>2. Rehabilitación para garantizar la estabilidad y seguridad estructural del Muelle de Carga de la Compañía Española de Minas de Tharsis.</a:t>
          </a:r>
        </a:p>
        <a:p>
          <a:pPr lvl="0"/>
          <a:r>
            <a:rPr lang="es-ES" sz="1100">
              <a:solidFill>
                <a:schemeClr val="dk1"/>
              </a:solidFill>
              <a:effectLst/>
              <a:latin typeface="+mn-lt"/>
              <a:ea typeface="+mn-ea"/>
              <a:cs typeface="+mn-cs"/>
            </a:rPr>
            <a:t>3. Nueva Plataforma Ro-Ro en el Muelle Sur del Puerto de Huelva</a:t>
          </a:r>
        </a:p>
        <a:p>
          <a:pPr lvl="0"/>
          <a:r>
            <a:rPr lang="es-ES" sz="1100">
              <a:solidFill>
                <a:schemeClr val="dk1"/>
              </a:solidFill>
              <a:effectLst/>
              <a:latin typeface="+mn-lt"/>
              <a:ea typeface="+mn-ea"/>
              <a:cs typeface="+mn-cs"/>
            </a:rPr>
            <a:t>4. Obras de conexión Saneamiento Muelle Sur</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 continuación, se hace una breve descripción de estas actuaciones:</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1. Demolición parcial</a:t>
          </a:r>
          <a:r>
            <a:rPr lang="es-ES" sz="1100" b="1" baseline="0">
              <a:solidFill>
                <a:schemeClr val="dk1"/>
              </a:solidFill>
              <a:effectLst/>
              <a:latin typeface="+mn-lt"/>
              <a:ea typeface="+mn-ea"/>
              <a:cs typeface="+mn-cs"/>
            </a:rPr>
            <a:t> de la lonja y de las naves de exportadores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los últimos años la Autoridad Portuaria de Huelva viene realizando un importante esfuerzo en la integración Puerto–Ciudad. Dentro de este ámbito está previsto la remodelación integral del Muelle de Levante. Para ello se están llevando a cabo algunas actuaciones entre las que se encuentran el derribo parcial de la lonja y de los locales de exportadores, la construcción de la nueva lonja y de nuevas naves para exportadores de pescado y marisco.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Tanto la nueva lonja como las nuevas naves de exportadores ya están finalizadas, por lo que el objeto de esta actuación es la demolición restante consistente en el derribo parcial de la antigua lonja y de los locales de exportadores que aún quedan por derribar, para poder seguir avanzando en la remodelación integral del muelle.</a:t>
          </a:r>
        </a:p>
        <a:p>
          <a:endParaRPr lang="es-ES" sz="1100">
            <a:solidFill>
              <a:schemeClr val="dk1"/>
            </a:solidFill>
            <a:effectLst/>
            <a:latin typeface="+mn-lt"/>
            <a:ea typeface="+mn-ea"/>
            <a:cs typeface="+mn-cs"/>
          </a:endParaRPr>
        </a:p>
        <a:p>
          <a:pPr lvl="0"/>
          <a:r>
            <a:rPr lang="es-ES" sz="1100" b="1">
              <a:solidFill>
                <a:schemeClr val="dk1"/>
              </a:solidFill>
              <a:effectLst/>
              <a:latin typeface="+mn-lt"/>
              <a:ea typeface="+mn-ea"/>
              <a:cs typeface="+mn-cs"/>
            </a:rPr>
            <a:t>2. Rehabilitación para garantizar la estabilidad y seguridad estructural del Muelle de Carga de la Compañía</a:t>
          </a:r>
          <a:r>
            <a:rPr lang="es-ES" sz="1100" b="1" baseline="0">
              <a:solidFill>
                <a:schemeClr val="dk1"/>
              </a:solidFill>
              <a:effectLst/>
              <a:latin typeface="+mn-lt"/>
              <a:ea typeface="+mn-ea"/>
              <a:cs typeface="+mn-cs"/>
            </a:rPr>
            <a:t> Española de Minas de Tharsis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muelle de carga de la Compañía Española de Minas de Tharsis es un elemento simbólico importante para la ciudad de Huelva, por su importante papel en la evolución económica y social del entorno y la vinculación con su historia reciente. Constituye una seña de identidad que reclama la ciudadanía sea rehabilitada.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obras conllevan un conjunto de actuaciones necesarias para la garantizar la estabilidad y seguridad estructural del Muelle de Carga ya que actualmente el estado de deterioro general de la estructura del muelle es muy avanzado.</a:t>
          </a:r>
        </a:p>
        <a:p>
          <a:endParaRPr lang="es-ES" sz="1100">
            <a:solidFill>
              <a:schemeClr val="dk1"/>
            </a:solidFill>
            <a:effectLst/>
            <a:latin typeface="+mn-lt"/>
            <a:ea typeface="+mn-ea"/>
            <a:cs typeface="+mn-cs"/>
          </a:endParaRPr>
        </a:p>
        <a:p>
          <a:pPr lvl="0"/>
          <a:r>
            <a:rPr lang="es-ES" sz="1100" b="1">
              <a:solidFill>
                <a:schemeClr val="dk1"/>
              </a:solidFill>
              <a:effectLst/>
              <a:latin typeface="+mn-lt"/>
              <a:ea typeface="+mn-ea"/>
              <a:cs typeface="+mn-cs"/>
            </a:rPr>
            <a:t>3. Nueva Plataforma Ro-Ro en el Muelle Sur del Puerto de Huelva</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Gran parte de las operaciones de carga y descarga del Muelle Sur se realizan mediante medios rodantes a través de portalones localizados en la popa de los buques. En la actualidad el muelle cuenta con una rampa para buques Ro-Ro a 200 m del extremo sur, con capacidad para 2 buques, que permiten la operación de buques de unos 175 m de eslora y 27 de manga.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Debido al reciente incremento de este tipo de tráfico, tras la implantación de una nueva línea regular con las Islas canarias, y dada las previsiones de crecimiento y de implantación de nuevas líneas regulares de carga rodada con el norte de África, se hace necesario mejorar la operativa del muelle mediante la construcción de una nueva rampa Ro-Ro en el extremo más al sur del muelle y compatible con la rampa actual, y así poder operar en un futuro hasta cuatro buques Ro-ro simultáneamente.</a:t>
          </a:r>
        </a:p>
        <a:p>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a:solidFill>
                <a:schemeClr val="dk1"/>
              </a:solidFill>
              <a:effectLst/>
              <a:latin typeface="+mn-lt"/>
              <a:ea typeface="+mn-ea"/>
              <a:cs typeface="+mn-cs"/>
            </a:rPr>
            <a:t>4. Obras</a:t>
          </a:r>
          <a:r>
            <a:rPr lang="es-ES" sz="1100" b="1" baseline="0">
              <a:solidFill>
                <a:schemeClr val="dk1"/>
              </a:solidFill>
              <a:effectLst/>
              <a:latin typeface="+mn-lt"/>
              <a:ea typeface="+mn-ea"/>
              <a:cs typeface="+mn-cs"/>
            </a:rPr>
            <a:t> de conexión Saneamiento Muelle Sur</a:t>
          </a:r>
        </a:p>
        <a:p>
          <a:pPr marL="0" marR="0" lvl="0" indent="0" defTabSz="914400" eaLnBrk="1" fontAlgn="auto" latinLnBrk="0" hangingPunct="1">
            <a:lnSpc>
              <a:spcPct val="100000"/>
            </a:lnSpc>
            <a:spcBef>
              <a:spcPts val="0"/>
            </a:spcBef>
            <a:spcAft>
              <a:spcPts val="0"/>
            </a:spcAft>
            <a:buClrTx/>
            <a:buSzTx/>
            <a:buFontTx/>
            <a:buNone/>
            <a:tabLst/>
            <a:defRPr/>
          </a:pPr>
          <a:endParaRPr lang="es-ES" sz="1100" b="1" baseline="0">
            <a:solidFill>
              <a:schemeClr val="dk1"/>
            </a:solidFill>
            <a:effectLst/>
            <a:latin typeface="+mn-lt"/>
            <a:ea typeface="+mn-ea"/>
            <a:cs typeface="+mn-cs"/>
          </a:endParaRPr>
        </a:p>
        <a:p>
          <a:r>
            <a:rPr lang="es-ES" sz="1100">
              <a:solidFill>
                <a:schemeClr val="dk1"/>
              </a:solidFill>
              <a:effectLst/>
              <a:latin typeface="+mn-lt"/>
              <a:ea typeface="+mn-ea"/>
              <a:cs typeface="+mn-cs"/>
            </a:rPr>
            <a:t>Actualmente, el Muelle Sur dispone de un sistema de saneamiento mediante acumulación en depósitos, insuficiente a medio plazo para albergar las instalaciones que se están desarrollando en él, como el Edificio Multifuncional y la nueva Reordenación de Accesos al Muelle Sur, que alberga varios edificios. existen varios pozos de decantación donde se vierten las aguas residuales que son vaciados con periodicidad, que no se encuentran conectados con la Red Básica.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Por tanto, esta actuación desarrollará un sistema de recogida de aguas fecales que conecte el muelle sur con la Red Básica, concretamente en el bombeo de Villafría, desde donde se bombea a la estación de depuración.</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actuación está financiada con fondos del Mecanismo para la Recuperación y la Resiliencia (MRR).</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Además se inciciaron las siguientes actuaciones:</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1. Nuevo acceso único al Puerto Exterior</a:t>
          </a:r>
        </a:p>
        <a:p>
          <a:pPr lvl="0"/>
          <a:r>
            <a:rPr lang="es-ES" sz="1100">
              <a:solidFill>
                <a:schemeClr val="dk1"/>
              </a:solidFill>
              <a:effectLst/>
              <a:latin typeface="+mn-lt"/>
              <a:ea typeface="+mn-ea"/>
              <a:cs typeface="+mn-cs"/>
            </a:rPr>
            <a:t>2. Ampliación de pavimento y potencia eléctrica del Muelle de Minerales</a:t>
          </a:r>
        </a:p>
        <a:p>
          <a:pPr lvl="0"/>
          <a:r>
            <a:rPr lang="es-ES" sz="1100">
              <a:solidFill>
                <a:schemeClr val="dk1"/>
              </a:solidFill>
              <a:effectLst/>
              <a:latin typeface="+mn-lt"/>
              <a:ea typeface="+mn-ea"/>
              <a:cs typeface="+mn-cs"/>
            </a:rPr>
            <a:t>3. Obras del proyecto constructivo para permitir la operación de trenes de 550 m. de longitud en el complejo de Majarabique</a:t>
          </a:r>
        </a:p>
        <a:p>
          <a:pPr lvl="0"/>
          <a:r>
            <a:rPr lang="es-ES" sz="1100">
              <a:solidFill>
                <a:schemeClr val="dk1"/>
              </a:solidFill>
              <a:effectLst/>
              <a:latin typeface="+mn-lt"/>
              <a:ea typeface="+mn-ea"/>
              <a:cs typeface="+mn-cs"/>
            </a:rPr>
            <a:t>4. Rehabilitación de la vía 2S2</a:t>
          </a:r>
        </a:p>
        <a:p>
          <a:pPr lvl="0"/>
          <a:r>
            <a:rPr lang="es-ES" sz="1100">
              <a:solidFill>
                <a:schemeClr val="dk1"/>
              </a:solidFill>
              <a:effectLst/>
              <a:latin typeface="+mn-lt"/>
              <a:ea typeface="+mn-ea"/>
              <a:cs typeface="+mn-cs"/>
            </a:rPr>
            <a:t>5. Ampliación de aparcamiento en la punta del sebo</a:t>
          </a:r>
        </a:p>
        <a:p>
          <a:pPr lvl="0"/>
          <a:r>
            <a:rPr lang="es-ES" sz="1100">
              <a:solidFill>
                <a:schemeClr val="dk1"/>
              </a:solidFill>
              <a:effectLst/>
              <a:latin typeface="+mn-lt"/>
              <a:ea typeface="+mn-ea"/>
              <a:cs typeface="+mn-cs"/>
            </a:rPr>
            <a:t>6. Rehabilitación Casa del Vigía</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1. Nuevo</a:t>
          </a:r>
          <a:r>
            <a:rPr lang="es-ES" sz="1100" b="1" baseline="0">
              <a:solidFill>
                <a:schemeClr val="dk1"/>
              </a:solidFill>
              <a:effectLst/>
              <a:latin typeface="+mn-lt"/>
              <a:ea typeface="+mn-ea"/>
              <a:cs typeface="+mn-cs"/>
            </a:rPr>
            <a:t> acceso único al Puerto Exterior</a:t>
          </a:r>
        </a:p>
        <a:p>
          <a:pPr lvl="0"/>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obras incluidas en el presente proyecto se corresponden con la ejecución de un acceso al Puerto Exterior desde la intersección a nivel existente tipo glorieta ovalada, de la N-442 con la H-624 a Palos de la Frontera y la instalación de un nuevo y moderno control de accesos. El trazado previsto será adaptable al nuevo trazado futuro de la N-442 planteada por el Ministerio de Fomento.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Se incluye un vial con un paso a distinto nivel para salvar el actual ferrocarril que discurre paralelo a la linde del dominio público de la Autoridad Portuaria. </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2. Ampliación de pavimento y potencia eléctrica del Muelle de Minerales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obras consisten en la pavimentación del muelle de Minerales para ampliar la superficie de explotación que se encuentra actualmente en terrizo; ejecutar una nueva red de drenaje que vierta a los colectores que conectan con el tanque de retención recientemente ejecutado, así como líneas de media tensión para el suministro a nuevo centro de transformación e instalación de baja tensión, para el cumplimiento con el Plan de Innovación para el transporte e Infraestructuras 2017-2025 del Ministerio de Transportes, Movilidad y Agenda Urbana. </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3. Obras del proyecto constructivo para permitir la operación de trenes de 550 m. de longitud en</a:t>
          </a:r>
          <a:r>
            <a:rPr lang="es-ES" sz="1100" b="1" baseline="0">
              <a:solidFill>
                <a:schemeClr val="dk1"/>
              </a:solidFill>
              <a:effectLst/>
              <a:latin typeface="+mn-lt"/>
              <a:ea typeface="+mn-ea"/>
              <a:cs typeface="+mn-cs"/>
            </a:rPr>
            <a:t> el complejo de Majarabique</a:t>
          </a:r>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 Terminal Intermodal de Majarabique constituye una Plataforma Logística completamente integrada con la terminal del Muelle Sur del Puerto de Huelva, cuyo desarrollo y especialización constituye una prioridad para la APH por su ubicación y características.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Atendiendo a la necesidad de mejora de dicha plataforma intermodal, es objeto llevar a cabo el diseño de la remodelación de la cabecera norte de los Depósitos Comerciales de la Estación de Majarabique para obtener una longitud de vía útil de 550m en las dos vías concesionadas a la APH, lo que supone la modificación y desplazamiento de los aparatos de vía actualmente instalados para la reordenación de la cabecera del haz de vías.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actuación está financiada con fondos del Mecanismo para la Recuperación y la Resiliencia (MRR). </a:t>
          </a:r>
        </a:p>
        <a:p>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lvl="0"/>
          <a:r>
            <a:rPr lang="es-ES" sz="1100" b="1">
              <a:solidFill>
                <a:schemeClr val="dk1"/>
              </a:solidFill>
              <a:effectLst/>
              <a:latin typeface="+mn-lt"/>
              <a:ea typeface="+mn-ea"/>
              <a:cs typeface="+mn-cs"/>
            </a:rPr>
            <a:t>4. Rehabilitación de la vía 2S2</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Desde la entrada en vigor de la Ley 39/2003, de 17 de noviembre, del Sector Ferroviario, las Autoridades Portuarias de cada Puerto de Interés General, ejercen determinadas funciones asignadas al administrador de infraestructuras ferroviarias respecto de las infraestructuras ferroviarias existentes en los Puertos de Interés General.</a:t>
          </a:r>
        </a:p>
        <a:p>
          <a:r>
            <a:rPr lang="es-ES" sz="1100">
              <a:solidFill>
                <a:schemeClr val="dk1"/>
              </a:solidFill>
              <a:effectLst/>
              <a:latin typeface="+mn-lt"/>
              <a:ea typeface="+mn-ea"/>
              <a:cs typeface="+mn-cs"/>
            </a:rPr>
            <a:t>Por ello, la Autoridad Portuaria de Huelva tomó la decisión de mejorar la infraestructura ferroviaria, heredada de la antigua RENFE en un estado deficiente, y ha ido realizando actuaciones para mejora de toda la infraestructura.</a:t>
          </a:r>
        </a:p>
        <a:p>
          <a:r>
            <a:rPr lang="es-ES" sz="1100">
              <a:solidFill>
                <a:schemeClr val="dk1"/>
              </a:solidFill>
              <a:effectLst/>
              <a:latin typeface="+mn-lt"/>
              <a:ea typeface="+mn-ea"/>
              <a:cs typeface="+mn-cs"/>
            </a:rPr>
            <a:t>El objeto de la presente actuación es la renovación de la vía 2S2 en los siguientes tramos: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Tramo I: Vía 2S2-2 del p.k. 0+080 al p.k. 1+178</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Tramo II: Vía 2S2-1 del p.k. 2+970 al p.k 3+740</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Tramo III: Vía 2S2-2 del p.k. 4+380 al p.k. 6+340</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dichos tramos se procede a la renovación y rehabilitación de las capas de asiento actuales: sub-balasto y balasto, así como a la sustitución las actuales traviesas de madera y del carril tipo RN-45.</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actuación está financiada con fondos del Mecanismo para la Recuperación y la Resiliencia (MRR).</a:t>
          </a:r>
        </a:p>
        <a:p>
          <a:r>
            <a:rPr lang="es-ES"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s-ES" sz="1100" b="1">
              <a:solidFill>
                <a:schemeClr val="dk1"/>
              </a:solidFill>
              <a:effectLst/>
              <a:latin typeface="+mn-lt"/>
              <a:ea typeface="+mn-ea"/>
              <a:cs typeface="+mn-cs"/>
            </a:rPr>
            <a:t>5. Ampliación de aparcamiento en</a:t>
          </a:r>
          <a:r>
            <a:rPr lang="es-ES" sz="1100" b="1" baseline="0">
              <a:solidFill>
                <a:schemeClr val="dk1"/>
              </a:solidFill>
              <a:effectLst/>
              <a:latin typeface="+mn-lt"/>
              <a:ea typeface="+mn-ea"/>
              <a:cs typeface="+mn-cs"/>
            </a:rPr>
            <a:t> la punta del sebo</a:t>
          </a:r>
        </a:p>
        <a:p>
          <a:pPr marL="0" marR="0" lvl="0" indent="0" defTabSz="914400" eaLnBrk="1" fontAlgn="auto" latinLnBrk="0" hangingPunct="1">
            <a:lnSpc>
              <a:spcPct val="100000"/>
            </a:lnSpc>
            <a:spcBef>
              <a:spcPts val="0"/>
            </a:spcBef>
            <a:spcAft>
              <a:spcPts val="0"/>
            </a:spcAft>
            <a:buClrTx/>
            <a:buSzTx/>
            <a:buFontTx/>
            <a:buNone/>
            <a:tabLst/>
            <a:defRPr/>
          </a:pPr>
          <a:endParaRPr lang="es-ES" sz="1100" b="1" baseline="0">
            <a:solidFill>
              <a:schemeClr val="dk1"/>
            </a:solidFill>
            <a:effectLst/>
            <a:latin typeface="+mn-lt"/>
            <a:ea typeface="+mn-ea"/>
            <a:cs typeface="+mn-cs"/>
          </a:endParaRPr>
        </a:p>
        <a:p>
          <a:r>
            <a:rPr lang="es-ES" sz="1100">
              <a:solidFill>
                <a:schemeClr val="dk1"/>
              </a:solidFill>
              <a:effectLst/>
              <a:latin typeface="+mn-lt"/>
              <a:ea typeface="+mn-ea"/>
              <a:cs typeface="+mn-cs"/>
            </a:rPr>
            <a:t>Esta actuación pretende cubrir las necesidades de número de plazas de aparcamiento disponibles, por lo que el número total de plazas de aparcamiento serán las siguientes: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Plazas aparcamiento vehículos: 129 unidades </a:t>
          </a:r>
        </a:p>
        <a:p>
          <a:r>
            <a:rPr lang="es-ES" sz="1100">
              <a:solidFill>
                <a:schemeClr val="dk1"/>
              </a:solidFill>
              <a:effectLst/>
              <a:latin typeface="+mn-lt"/>
              <a:ea typeface="+mn-ea"/>
              <a:cs typeface="+mn-cs"/>
            </a:rPr>
            <a:t>- Plazas de aparcamiento personas movilidad reducida: 4 unidades </a:t>
          </a:r>
        </a:p>
        <a:p>
          <a:r>
            <a:rPr lang="es-ES" sz="1100">
              <a:solidFill>
                <a:schemeClr val="dk1"/>
              </a:solidFill>
              <a:effectLst/>
              <a:latin typeface="+mn-lt"/>
              <a:ea typeface="+mn-ea"/>
              <a:cs typeface="+mn-cs"/>
            </a:rPr>
            <a:t>- Plazas de aparcamiento motoristas: 6 unidades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Para la ampliación de dichos aparcamientos se utilizará la parcela colindante que se encuentra sin urbanizar y en la cual habrá que demoler y desmontar pavimentos en calzadas y aceras existentes, ejecutar movimiento de tierras para acondicionar el terreno y posteriormente ejecutar firmes y pavimentos con la dotación de red de drenaje, red de alumbrado y señalización vertical y horizontal.</a:t>
          </a: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a:solidFill>
                <a:schemeClr val="dk1"/>
              </a:solidFill>
              <a:effectLst/>
              <a:latin typeface="+mn-lt"/>
              <a:ea typeface="+mn-ea"/>
              <a:cs typeface="+mn-cs"/>
            </a:rPr>
            <a:t>6. Rehabilitación</a:t>
          </a:r>
          <a:r>
            <a:rPr lang="es-ES" sz="1100" b="1" baseline="0">
              <a:solidFill>
                <a:schemeClr val="dk1"/>
              </a:solidFill>
              <a:effectLst/>
              <a:latin typeface="+mn-lt"/>
              <a:ea typeface="+mn-ea"/>
              <a:cs typeface="+mn-cs"/>
            </a:rPr>
            <a:t> Casa del Vigia</a:t>
          </a:r>
        </a:p>
        <a:p>
          <a:pPr marL="0" marR="0" lvl="0" indent="0" defTabSz="914400" eaLnBrk="1" fontAlgn="auto" latinLnBrk="0" hangingPunct="1">
            <a:lnSpc>
              <a:spcPct val="100000"/>
            </a:lnSpc>
            <a:spcBef>
              <a:spcPts val="0"/>
            </a:spcBef>
            <a:spcAft>
              <a:spcPts val="0"/>
            </a:spcAft>
            <a:buClrTx/>
            <a:buSzTx/>
            <a:buFontTx/>
            <a:buNone/>
            <a:tabLst/>
            <a:defRPr/>
          </a:pPr>
          <a:endParaRPr lang="es-ES" sz="1100" b="1" baseline="0">
            <a:solidFill>
              <a:schemeClr val="dk1"/>
            </a:solidFill>
            <a:effectLst/>
            <a:latin typeface="+mn-lt"/>
            <a:ea typeface="+mn-ea"/>
            <a:cs typeface="+mn-cs"/>
          </a:endParaRPr>
        </a:p>
        <a:p>
          <a:r>
            <a:rPr lang="es-ES" sz="1100">
              <a:solidFill>
                <a:schemeClr val="dk1"/>
              </a:solidFill>
              <a:effectLst/>
              <a:latin typeface="+mn-lt"/>
              <a:ea typeface="+mn-ea"/>
              <a:cs typeface="+mn-cs"/>
            </a:rPr>
            <a:t>El edificio de la Casa del Vigía fue restaurado por la Autoridad Portuaria de Huelva en el año 2006, y cedido al Ayuntamiento de Palos de la Frontera, junto con la Casa de los Prácticos y la Pasarela de Pesca Deportiva, por veinte años prorrogables. Sin embargo, antes de la finalización de esos veinte años, se produce la reversión al Puerto de Huelva de estas estructuras.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Una vez revertido el edificio, se hacen estudios de patologías para determinar el estado en el que se encuentra. Estos estudios concluyen que se trata de “estructuras con deterioros o patologías que se pueden traducir en una modificación del comportamiento resistente o una reducción importante de los niveles de servicio” por lo que se requiere una actuación de rehabilitación.</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actuación tiene como objeto la rehabilitación de la edificación de la “Casa del Vigía” propiedad de la Autoridad Portuaria de Huelva, sito en el municipio de Palos de la Frontera (Huelva).</a:t>
          </a: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r>
            <a:rPr lang="es-ES" sz="1100">
              <a:solidFill>
                <a:schemeClr val="dk1"/>
              </a:solidFill>
              <a:effectLst/>
              <a:latin typeface="+mn-lt"/>
              <a:ea typeface="+mn-ea"/>
              <a:cs typeface="+mn-cs"/>
            </a:rPr>
            <a:t>Junto a los proyectos necesarios para ejecutar algunas de las inversiones descritas anteriormente, se han redactado algunos proyectos durante 2023, estando algunos de ellos aún en ejecución, entre los que destacan:</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Proyecto de Habilitación de la canal a nuevos tráficos</a:t>
          </a:r>
        </a:p>
        <a:p>
          <a:pPr lvl="0"/>
          <a:r>
            <a:rPr lang="es-ES" sz="1100">
              <a:solidFill>
                <a:schemeClr val="dk1"/>
              </a:solidFill>
              <a:effectLst/>
              <a:latin typeface="+mn-lt"/>
              <a:ea typeface="+mn-ea"/>
              <a:cs typeface="+mn-cs"/>
            </a:rPr>
            <a:t>- Proyecto de Ampliación de la terminal ferroviaria</a:t>
          </a:r>
        </a:p>
        <a:p>
          <a:pPr lvl="0"/>
          <a:r>
            <a:rPr lang="es-ES" sz="1100">
              <a:solidFill>
                <a:schemeClr val="dk1"/>
              </a:solidFill>
              <a:effectLst/>
              <a:latin typeface="+mn-lt"/>
              <a:ea typeface="+mn-ea"/>
              <a:cs typeface="+mn-cs"/>
            </a:rPr>
            <a:t>- Proyecto de Remodelación del Muelle de Levante</a:t>
          </a:r>
        </a:p>
        <a:p>
          <a:pPr lvl="0"/>
          <a:r>
            <a:rPr lang="es-ES" sz="1100">
              <a:solidFill>
                <a:schemeClr val="dk1"/>
              </a:solidFill>
              <a:effectLst/>
              <a:latin typeface="+mn-lt"/>
              <a:ea typeface="+mn-ea"/>
              <a:cs typeface="+mn-cs"/>
            </a:rPr>
            <a:t>- Proyecto de Muelle para terminal de graneles líquidos al sur del Muelle Ingeniero Juan Gonzalo</a:t>
          </a:r>
        </a:p>
        <a:p>
          <a:endParaRPr lang="es-E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66676</xdr:rowOff>
    </xdr:from>
    <xdr:to>
      <xdr:col>7</xdr:col>
      <xdr:colOff>9525</xdr:colOff>
      <xdr:row>48</xdr:row>
      <xdr:rowOff>0</xdr:rowOff>
    </xdr:to>
    <xdr:sp macro="" textlink="">
      <xdr:nvSpPr>
        <xdr:cNvPr id="6" name="CuadroTexto 5">
          <a:extLst>
            <a:ext uri="{FF2B5EF4-FFF2-40B4-BE49-F238E27FC236}">
              <a16:creationId xmlns:a16="http://schemas.microsoft.com/office/drawing/2014/main" id="{00000000-0008-0000-1800-000006000000}"/>
            </a:ext>
          </a:extLst>
        </xdr:cNvPr>
        <xdr:cNvSpPr txBox="1"/>
      </xdr:nvSpPr>
      <xdr:spPr>
        <a:xfrm>
          <a:off x="0" y="504826"/>
          <a:ext cx="8991600" cy="9163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9525</xdr:colOff>
      <xdr:row>48</xdr:row>
      <xdr:rowOff>0</xdr:rowOff>
    </xdr:to>
    <xdr:sp macro="" textlink="">
      <xdr:nvSpPr>
        <xdr:cNvPr id="4" name="CuadroTexto 3">
          <a:extLst>
            <a:ext uri="{FF2B5EF4-FFF2-40B4-BE49-F238E27FC236}">
              <a16:creationId xmlns:a16="http://schemas.microsoft.com/office/drawing/2014/main" id="{762B7B96-89AE-4E10-B8F7-81BFD1FAD9DF}"/>
            </a:ext>
          </a:extLst>
        </xdr:cNvPr>
        <xdr:cNvSpPr txBox="1"/>
      </xdr:nvSpPr>
      <xdr:spPr>
        <a:xfrm>
          <a:off x="0" y="504826"/>
          <a:ext cx="8991600"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0</xdr:colOff>
      <xdr:row>48</xdr:row>
      <xdr:rowOff>0</xdr:rowOff>
    </xdr:to>
    <xdr:sp macro="" textlink="">
      <xdr:nvSpPr>
        <xdr:cNvPr id="8" name="CuadroTexto 7">
          <a:extLst>
            <a:ext uri="{FF2B5EF4-FFF2-40B4-BE49-F238E27FC236}">
              <a16:creationId xmlns:a16="http://schemas.microsoft.com/office/drawing/2014/main" id="{99EEF35E-7254-4223-8ABD-C9EDB38F2D0D}"/>
            </a:ext>
          </a:extLst>
        </xdr:cNvPr>
        <xdr:cNvSpPr txBox="1"/>
      </xdr:nvSpPr>
      <xdr:spPr>
        <a:xfrm>
          <a:off x="0" y="504826"/>
          <a:ext cx="8524875"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0</xdr:colOff>
      <xdr:row>48</xdr:row>
      <xdr:rowOff>0</xdr:rowOff>
    </xdr:to>
    <xdr:sp macro="" textlink="">
      <xdr:nvSpPr>
        <xdr:cNvPr id="10" name="CuadroTexto 9">
          <a:extLst>
            <a:ext uri="{FF2B5EF4-FFF2-40B4-BE49-F238E27FC236}">
              <a16:creationId xmlns:a16="http://schemas.microsoft.com/office/drawing/2014/main" id="{FB47F742-3B89-4C43-87C1-E3E89F164D83}"/>
            </a:ext>
          </a:extLst>
        </xdr:cNvPr>
        <xdr:cNvSpPr txBox="1"/>
      </xdr:nvSpPr>
      <xdr:spPr>
        <a:xfrm>
          <a:off x="0" y="504826"/>
          <a:ext cx="8524875"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9525</xdr:colOff>
      <xdr:row>48</xdr:row>
      <xdr:rowOff>0</xdr:rowOff>
    </xdr:to>
    <xdr:sp macro="" textlink="">
      <xdr:nvSpPr>
        <xdr:cNvPr id="12" name="CuadroTexto 11">
          <a:extLst>
            <a:ext uri="{FF2B5EF4-FFF2-40B4-BE49-F238E27FC236}">
              <a16:creationId xmlns:a16="http://schemas.microsoft.com/office/drawing/2014/main" id="{55F2C7BF-4867-45B9-AE42-EDD7A48D30E1}"/>
            </a:ext>
          </a:extLst>
        </xdr:cNvPr>
        <xdr:cNvSpPr txBox="1"/>
      </xdr:nvSpPr>
      <xdr:spPr>
        <a:xfrm>
          <a:off x="0" y="504826"/>
          <a:ext cx="8534400"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9525</xdr:colOff>
      <xdr:row>48</xdr:row>
      <xdr:rowOff>0</xdr:rowOff>
    </xdr:to>
    <xdr:sp macro="" textlink="">
      <xdr:nvSpPr>
        <xdr:cNvPr id="13" name="CuadroTexto 12">
          <a:extLst>
            <a:ext uri="{FF2B5EF4-FFF2-40B4-BE49-F238E27FC236}">
              <a16:creationId xmlns:a16="http://schemas.microsoft.com/office/drawing/2014/main" id="{F8B1E1B7-75B1-495C-997C-490644499F8D}"/>
            </a:ext>
          </a:extLst>
        </xdr:cNvPr>
        <xdr:cNvSpPr txBox="1"/>
      </xdr:nvSpPr>
      <xdr:spPr>
        <a:xfrm>
          <a:off x="0" y="504826"/>
          <a:ext cx="8534400"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2</xdr:row>
      <xdr:rowOff>66676</xdr:rowOff>
    </xdr:from>
    <xdr:to>
      <xdr:col>7</xdr:col>
      <xdr:colOff>0</xdr:colOff>
      <xdr:row>48</xdr:row>
      <xdr:rowOff>0</xdr:rowOff>
    </xdr:to>
    <xdr:sp macro="" textlink="">
      <xdr:nvSpPr>
        <xdr:cNvPr id="14" name="CuadroTexto 13">
          <a:extLst>
            <a:ext uri="{FF2B5EF4-FFF2-40B4-BE49-F238E27FC236}">
              <a16:creationId xmlns:a16="http://schemas.microsoft.com/office/drawing/2014/main" id="{9DD0437B-2970-4C99-9158-3A2DEAC621F6}"/>
            </a:ext>
          </a:extLst>
        </xdr:cNvPr>
        <xdr:cNvSpPr txBox="1"/>
      </xdr:nvSpPr>
      <xdr:spPr>
        <a:xfrm>
          <a:off x="0" y="504826"/>
          <a:ext cx="8524875"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95</xdr:row>
      <xdr:rowOff>152400</xdr:rowOff>
    </xdr:from>
    <xdr:to>
      <xdr:col>6</xdr:col>
      <xdr:colOff>733425</xdr:colOff>
      <xdr:row>111</xdr:row>
      <xdr:rowOff>114300</xdr:rowOff>
    </xdr:to>
    <xdr:sp macro="" textlink="">
      <xdr:nvSpPr>
        <xdr:cNvPr id="15" name="CuadroTexto 14">
          <a:extLst>
            <a:ext uri="{FF2B5EF4-FFF2-40B4-BE49-F238E27FC236}">
              <a16:creationId xmlns:a16="http://schemas.microsoft.com/office/drawing/2014/main" id="{58023099-3B33-426F-984F-CBFFD0C1EFEF}"/>
            </a:ext>
          </a:extLst>
        </xdr:cNvPr>
        <xdr:cNvSpPr txBox="1"/>
      </xdr:nvSpPr>
      <xdr:spPr>
        <a:xfrm>
          <a:off x="0" y="18802350"/>
          <a:ext cx="8496300"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acceso ferroviario al puerto de Huelva se realiza a partir de un ramal de la RFIG</a:t>
          </a:r>
          <a:r>
            <a:rPr lang="es-ES" sz="1100" baseline="0">
              <a:solidFill>
                <a:schemeClr val="dk1"/>
              </a:solidFill>
              <a:effectLst/>
              <a:latin typeface="+mn-lt"/>
              <a:ea typeface="+mn-ea"/>
              <a:cs typeface="+mn-cs"/>
            </a:rPr>
            <a:t> de </a:t>
          </a:r>
          <a:r>
            <a:rPr lang="es-ES" sz="1100">
              <a:solidFill>
                <a:schemeClr val="dk1"/>
              </a:solidFill>
              <a:effectLst/>
              <a:latin typeface="+mn-lt"/>
              <a:ea typeface="+mn-ea"/>
              <a:cs typeface="+mn-cs"/>
            </a:rPr>
            <a:t>la línea Sevilla-Huelva, y desde la que se enlaza también con la línea Huelva-Zafra.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partir de este ramal se da servicio a la zona industrial del puerto interior en sus fachadas oriental y occidental, al Muelle Ingeniero Juan Gonzalo del puerto exterior, y a la zona industrial asociada (Polígono Industrial Nuevo Puerto, Refinería, etc).</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De la línea Zafra-Huelva parte el ramal de mercancía Zafra-Jerez de los Caballeros a través del cual se abastece de chatarra y clínker al grupo Gallardo (siderúrgica y cementera).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Las distancias desde Huelva a los centros ferroviarios citados son:</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Huelva-Sevilla 109 Km</a:t>
          </a:r>
          <a:endParaRPr lang="es-ES">
            <a:effectLst/>
          </a:endParaRPr>
        </a:p>
        <a:p>
          <a:r>
            <a:rPr lang="es-ES" sz="1100">
              <a:solidFill>
                <a:schemeClr val="dk1"/>
              </a:solidFill>
              <a:effectLst/>
              <a:latin typeface="+mn-lt"/>
              <a:ea typeface="+mn-ea"/>
              <a:cs typeface="+mn-cs"/>
            </a:rPr>
            <a:t>		Huelva-Zafra 179 Km</a:t>
          </a:r>
          <a:endParaRPr lang="es-ES">
            <a:effectLst/>
          </a:endParaRPr>
        </a:p>
        <a:p>
          <a:r>
            <a:rPr lang="es-ES" sz="1100">
              <a:solidFill>
                <a:schemeClr val="dk1"/>
              </a:solidFill>
              <a:effectLst/>
              <a:latin typeface="+mn-lt"/>
              <a:ea typeface="+mn-ea"/>
              <a:cs typeface="+mn-cs"/>
            </a:rPr>
            <a:t> </a:t>
          </a:r>
        </a:p>
        <a:p>
          <a:endParaRPr lang="es-ES" sz="1100"/>
        </a:p>
      </xdr:txBody>
    </xdr:sp>
    <xdr:clientData/>
  </xdr:twoCellAnchor>
  <xdr:twoCellAnchor>
    <xdr:from>
      <xdr:col>0</xdr:col>
      <xdr:colOff>0</xdr:colOff>
      <xdr:row>2</xdr:row>
      <xdr:rowOff>66676</xdr:rowOff>
    </xdr:from>
    <xdr:to>
      <xdr:col>7</xdr:col>
      <xdr:colOff>0</xdr:colOff>
      <xdr:row>48</xdr:row>
      <xdr:rowOff>0</xdr:rowOff>
    </xdr:to>
    <xdr:sp macro="" textlink="">
      <xdr:nvSpPr>
        <xdr:cNvPr id="16" name="CuadroTexto 15">
          <a:extLst>
            <a:ext uri="{FF2B5EF4-FFF2-40B4-BE49-F238E27FC236}">
              <a16:creationId xmlns:a16="http://schemas.microsoft.com/office/drawing/2014/main" id="{4107B797-1E1D-45F6-B0CC-44127059FE65}"/>
            </a:ext>
          </a:extLst>
        </xdr:cNvPr>
        <xdr:cNvSpPr txBox="1"/>
      </xdr:nvSpPr>
      <xdr:spPr>
        <a:xfrm>
          <a:off x="0" y="504826"/>
          <a:ext cx="8524875" cy="9134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95</xdr:row>
      <xdr:rowOff>152400</xdr:rowOff>
    </xdr:from>
    <xdr:to>
      <xdr:col>6</xdr:col>
      <xdr:colOff>733425</xdr:colOff>
      <xdr:row>111</xdr:row>
      <xdr:rowOff>114300</xdr:rowOff>
    </xdr:to>
    <xdr:sp macro="" textlink="">
      <xdr:nvSpPr>
        <xdr:cNvPr id="17" name="CuadroTexto 16">
          <a:extLst>
            <a:ext uri="{FF2B5EF4-FFF2-40B4-BE49-F238E27FC236}">
              <a16:creationId xmlns:a16="http://schemas.microsoft.com/office/drawing/2014/main" id="{67FAD5ED-E361-4EC5-A5B6-49C6FFDE0908}"/>
            </a:ext>
          </a:extLst>
        </xdr:cNvPr>
        <xdr:cNvSpPr txBox="1"/>
      </xdr:nvSpPr>
      <xdr:spPr>
        <a:xfrm>
          <a:off x="0" y="18802350"/>
          <a:ext cx="8496300"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acceso ferroviario al puerto de Huelva se realiza a partir de un ramal de la RFIG</a:t>
          </a:r>
          <a:r>
            <a:rPr lang="es-ES" sz="1100" baseline="0">
              <a:solidFill>
                <a:schemeClr val="dk1"/>
              </a:solidFill>
              <a:effectLst/>
              <a:latin typeface="+mn-lt"/>
              <a:ea typeface="+mn-ea"/>
              <a:cs typeface="+mn-cs"/>
            </a:rPr>
            <a:t> de </a:t>
          </a:r>
          <a:r>
            <a:rPr lang="es-ES" sz="1100">
              <a:solidFill>
                <a:schemeClr val="dk1"/>
              </a:solidFill>
              <a:effectLst/>
              <a:latin typeface="+mn-lt"/>
              <a:ea typeface="+mn-ea"/>
              <a:cs typeface="+mn-cs"/>
            </a:rPr>
            <a:t>la línea Sevilla-Huelva, y desde la que se enlaza también con la línea Huelva-Zafra.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partir de este ramal se da servicio a la zona industrial del puerto interior en sus fachadas oriental y occidental, al Muelle Ingeniero Juan Gonzalo del puerto exterior, y a la zona industrial asociada (Polígono Industrial Nuevo Puerto, Refinería, etc).</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De la línea Zafra-Huelva parte el ramal de mercancía Zafra-Jerez de los Caballeros a través del cual se abastece de chatarra y clínker al grupo Gallardo (siderúrgica y cementera).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Las distancias desde Huelva a los centros ferroviarios citados son:</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Huelva-Sevilla 109 Km</a:t>
          </a:r>
          <a:endParaRPr lang="es-ES">
            <a:effectLst/>
          </a:endParaRPr>
        </a:p>
        <a:p>
          <a:r>
            <a:rPr lang="es-ES" sz="1100">
              <a:solidFill>
                <a:schemeClr val="dk1"/>
              </a:solidFill>
              <a:effectLst/>
              <a:latin typeface="+mn-lt"/>
              <a:ea typeface="+mn-ea"/>
              <a:cs typeface="+mn-cs"/>
            </a:rPr>
            <a:t>		Huelva-Zafra 179 Km</a:t>
          </a:r>
          <a:endParaRPr lang="es-ES">
            <a:effectLst/>
          </a:endParaRPr>
        </a:p>
        <a:p>
          <a:r>
            <a:rPr lang="es-ES" sz="1100">
              <a:solidFill>
                <a:schemeClr val="dk1"/>
              </a:solidFill>
              <a:effectLst/>
              <a:latin typeface="+mn-lt"/>
              <a:ea typeface="+mn-ea"/>
              <a:cs typeface="+mn-cs"/>
            </a:rPr>
            <a:t> </a:t>
          </a:r>
        </a:p>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2</xdr:row>
      <xdr:rowOff>19051</xdr:rowOff>
    </xdr:from>
    <xdr:to>
      <xdr:col>9</xdr:col>
      <xdr:colOff>412751</xdr:colOff>
      <xdr:row>61</xdr:row>
      <xdr:rowOff>57150</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76200" y="552451"/>
          <a:ext cx="9947276" cy="1193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0" i="0" baseline="0">
              <a:solidFill>
                <a:schemeClr val="dk1"/>
              </a:solidFill>
              <a:effectLst/>
              <a:latin typeface="+mn-lt"/>
              <a:ea typeface="+mn-ea"/>
              <a:cs typeface="+mn-cs"/>
            </a:rPr>
            <a:t>Este apartado completa al 2.5.2 de esta memoria, dedicado a instalaciones especiales de carga y descarga, por lo que los datos sobre características de las instalaciones que en él se recogen no se volverán a repetir.</a:t>
          </a:r>
          <a:endParaRPr lang="es-ES">
            <a:effectLst/>
          </a:endParaRPr>
        </a:p>
        <a:p>
          <a:r>
            <a:rPr lang="es-ES" sz="1100">
              <a:solidFill>
                <a:schemeClr val="dk1"/>
              </a:solidFill>
              <a:effectLst/>
              <a:latin typeface="+mn-lt"/>
              <a:ea typeface="+mn-ea"/>
              <a:cs typeface="+mn-cs"/>
            </a:rPr>
            <a:t>	Desde el interior de la Ría del Odiel y enumerándolas por el orden en que físicamente están ubicadas, el Puerto de Huelva cuenta con las siguientes instalaciones para tráficos específicos: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FERTIBERIA, S.A. (Fosfórico)</a:t>
          </a:r>
          <a:endParaRPr lang="es-ES">
            <a:effectLst/>
          </a:endParaRPr>
        </a:p>
        <a:p>
          <a:r>
            <a:rPr lang="es-ES" sz="1100">
              <a:solidFill>
                <a:schemeClr val="dk1"/>
              </a:solidFill>
              <a:effectLst/>
              <a:latin typeface="+mn-lt"/>
              <a:ea typeface="+mn-ea"/>
              <a:cs typeface="+mn-cs"/>
            </a:rPr>
            <a:t>	Este pantalán, construido en 1972 por Fosfórico Español, S.A. se dedica actualmente al tráfico de ácidos. </a:t>
          </a:r>
          <a:endParaRPr lang="es-ES">
            <a:effectLst/>
          </a:endParaRPr>
        </a:p>
        <a:p>
          <a:r>
            <a:rPr lang="es-ES" sz="1100">
              <a:solidFill>
                <a:schemeClr val="dk1"/>
              </a:solidFill>
              <a:effectLst/>
              <a:latin typeface="+mn-lt"/>
              <a:ea typeface="+mn-ea"/>
              <a:cs typeface="+mn-cs"/>
            </a:rPr>
            <a:t>* Pantalán de Atlantic Copper, S.L.U. norte</a:t>
          </a:r>
          <a:endParaRPr lang="es-ES">
            <a:effectLst/>
          </a:endParaRPr>
        </a:p>
        <a:p>
          <a:r>
            <a:rPr lang="es-ES" sz="1100">
              <a:solidFill>
                <a:schemeClr val="dk1"/>
              </a:solidFill>
              <a:effectLst/>
              <a:latin typeface="+mn-lt"/>
              <a:ea typeface="+mn-ea"/>
              <a:cs typeface="+mn-cs"/>
            </a:rPr>
            <a:t>	Este pantalán de un sólo atraque, fue construido en 2010 por Atlantic Copper, S.A. Tiene un calado de 6,50 m y cuenta con una tubería de 14” para la  carga de ácido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FERTIBERIA, S.A. (Abonos)</a:t>
          </a:r>
          <a:endParaRPr lang="es-ES">
            <a:effectLst/>
          </a:endParaRPr>
        </a:p>
        <a:p>
          <a:r>
            <a:rPr lang="es-ES" sz="1100">
              <a:solidFill>
                <a:schemeClr val="dk1"/>
              </a:solidFill>
              <a:effectLst/>
              <a:latin typeface="+mn-lt"/>
              <a:ea typeface="+mn-ea"/>
              <a:cs typeface="+mn-cs"/>
            </a:rPr>
            <a:t>	Construido en el año 1966, e igual que los dos anteriores en la margen izquierda del Odiel, este pantalán está habilitado para la carga de amoniaco, además cuenta con una cinta transportadora para la carga de abonos.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Muelle de Petroleros de Torre Arenillas</a:t>
          </a:r>
          <a:endParaRPr lang="es-ES">
            <a:effectLst/>
          </a:endParaRPr>
        </a:p>
        <a:p>
          <a:r>
            <a:rPr lang="es-ES" sz="1100">
              <a:solidFill>
                <a:schemeClr val="dk1"/>
              </a:solidFill>
              <a:effectLst/>
              <a:latin typeface="+mn-lt"/>
              <a:ea typeface="+mn-ea"/>
              <a:cs typeface="+mn-cs"/>
            </a:rPr>
            <a:t>	Construido por la Administración en 1968, cuenta con dos atraques independientes que se destinan al tráfico de productos petrolíferos y petroquímicos, y fundamentalmente al embarque/desembaque de productos refinados procedentes/para la Refinería "La Rábida" de CEPSA.</a:t>
          </a:r>
        </a:p>
        <a:p>
          <a:endParaRPr lang="es-ES">
            <a:effectLst/>
          </a:endParaRPr>
        </a:p>
        <a:p>
          <a:r>
            <a:rPr lang="es-ES" sz="1100">
              <a:solidFill>
                <a:schemeClr val="dk1"/>
              </a:solidFill>
              <a:effectLst/>
              <a:latin typeface="+mn-lt"/>
              <a:ea typeface="+mn-ea"/>
              <a:cs typeface="+mn-cs"/>
            </a:rPr>
            <a:t> * Muelle de Impala,</a:t>
          </a:r>
          <a:r>
            <a:rPr lang="es-ES" sz="1100" baseline="0">
              <a:solidFill>
                <a:schemeClr val="dk1"/>
              </a:solidFill>
              <a:effectLst/>
              <a:latin typeface="+mn-lt"/>
              <a:ea typeface="+mn-ea"/>
              <a:cs typeface="+mn-cs"/>
            </a:rPr>
            <a:t> S.L.</a:t>
          </a:r>
          <a:endParaRPr lang="es-ES">
            <a:effectLst/>
          </a:endParaRPr>
        </a:p>
        <a:p>
          <a:r>
            <a:rPr lang="es-ES" sz="1100">
              <a:solidFill>
                <a:schemeClr val="dk1"/>
              </a:solidFill>
              <a:effectLst/>
              <a:latin typeface="+mn-lt"/>
              <a:ea typeface="+mn-ea"/>
              <a:cs typeface="+mn-cs"/>
            </a:rPr>
            <a:t>	Este</a:t>
          </a:r>
          <a:r>
            <a:rPr lang="es-ES" sz="1100" baseline="0">
              <a:solidFill>
                <a:schemeClr val="dk1"/>
              </a:solidFill>
              <a:effectLst/>
              <a:latin typeface="+mn-lt"/>
              <a:ea typeface="+mn-ea"/>
              <a:cs typeface="+mn-cs"/>
            </a:rPr>
            <a:t> muelle ha sido construido en 2015. </a:t>
          </a:r>
          <a:r>
            <a:rPr lang="es-ES" sz="1100">
              <a:solidFill>
                <a:schemeClr val="dk1"/>
              </a:solidFill>
              <a:effectLst/>
              <a:latin typeface="+mn-lt"/>
              <a:ea typeface="+mn-ea"/>
              <a:cs typeface="+mn-cs"/>
            </a:rPr>
            <a:t>Dispone de un calado de 13 m</a:t>
          </a:r>
          <a:r>
            <a:rPr lang="es-ES" sz="1100" baseline="0">
              <a:solidFill>
                <a:schemeClr val="dk1"/>
              </a:solidFill>
              <a:effectLst/>
              <a:latin typeface="+mn-lt"/>
              <a:ea typeface="+mn-ea"/>
              <a:cs typeface="+mn-cs"/>
            </a:rPr>
            <a:t> y cuenta con cintas para la carga/descarga de concentrados metálicos con capacidad de 1.000 Tm/h. </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Atlantic Copper, S.L.U. TNP 2</a:t>
          </a:r>
          <a:endParaRPr lang="es-ES">
            <a:effectLst/>
          </a:endParaRPr>
        </a:p>
        <a:p>
          <a:r>
            <a:rPr lang="es-ES" sz="1100">
              <a:solidFill>
                <a:schemeClr val="dk1"/>
              </a:solidFill>
              <a:effectLst/>
              <a:latin typeface="+mn-lt"/>
              <a:ea typeface="+mn-ea"/>
              <a:cs typeface="+mn-cs"/>
            </a:rPr>
            <a:t>	Este pantalán, construido en 1975 por A.I.E.S.A, cuenta con instalaciones de tuberías para trasiego de</a:t>
          </a:r>
          <a:r>
            <a:rPr lang="es-ES" sz="1100" baseline="0">
              <a:solidFill>
                <a:schemeClr val="dk1"/>
              </a:solidFill>
              <a:effectLst/>
              <a:latin typeface="+mn-lt"/>
              <a:ea typeface="+mn-ea"/>
              <a:cs typeface="+mn-cs"/>
            </a:rPr>
            <a:t> ácido sulfúrico</a:t>
          </a:r>
          <a:r>
            <a:rPr lang="es-ES" sz="1100">
              <a:solidFill>
                <a:schemeClr val="dk1"/>
              </a:solidFill>
              <a:effectLst/>
              <a:latin typeface="+mn-lt"/>
              <a:ea typeface="+mn-ea"/>
              <a:cs typeface="+mn-cs"/>
            </a:rPr>
            <a:t> procedentede la factoría de Atlantic Copper, S.L.U.</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Atlantic Copper, S.L.U. TNP 1</a:t>
          </a:r>
          <a:endParaRPr lang="es-ES">
            <a:effectLst/>
          </a:endParaRPr>
        </a:p>
        <a:p>
          <a:r>
            <a:rPr lang="es-ES" sz="1100">
              <a:solidFill>
                <a:schemeClr val="dk1"/>
              </a:solidFill>
              <a:effectLst/>
              <a:latin typeface="+mn-lt"/>
              <a:ea typeface="+mn-ea"/>
              <a:cs typeface="+mn-cs"/>
            </a:rPr>
            <a:t>	Este pantalán de un solo atraque que está situado entre el de Levantino Aragonesas de Tránsitos, S.A. y el de Atlantic Copper, S.L.U.,TNP</a:t>
          </a:r>
          <a:r>
            <a:rPr lang="es-ES" sz="1100" baseline="0">
              <a:solidFill>
                <a:schemeClr val="dk1"/>
              </a:solidFill>
              <a:effectLst/>
              <a:latin typeface="+mn-lt"/>
              <a:ea typeface="+mn-ea"/>
              <a:cs typeface="+mn-cs"/>
            </a:rPr>
            <a:t> 2, </a:t>
          </a:r>
          <a:r>
            <a:rPr lang="es-ES" sz="1100">
              <a:solidFill>
                <a:schemeClr val="dk1"/>
              </a:solidFill>
              <a:effectLst/>
              <a:latin typeface="+mn-lt"/>
              <a:ea typeface="+mn-ea"/>
              <a:cs typeface="+mn-cs"/>
            </a:rPr>
            <a:t> entró en servicio en el año 1984. Tiene un calado de 10,00 m</a:t>
          </a:r>
          <a:r>
            <a:rPr lang="es-ES" sz="1100" baseline="0">
              <a:solidFill>
                <a:schemeClr val="dk1"/>
              </a:solidFill>
              <a:effectLst/>
              <a:latin typeface="+mn-lt"/>
              <a:ea typeface="+mn-ea"/>
              <a:cs typeface="+mn-cs"/>
            </a:rPr>
            <a:t> y c</a:t>
          </a:r>
          <a:r>
            <a:rPr lang="es-ES" sz="1100">
              <a:solidFill>
                <a:schemeClr val="dk1"/>
              </a:solidFill>
              <a:effectLst/>
              <a:latin typeface="+mn-lt"/>
              <a:ea typeface="+mn-ea"/>
              <a:cs typeface="+mn-cs"/>
            </a:rPr>
            <a:t>uenta con una tubería de 14'' para trasiego de ácido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Levantino Aragonesas</a:t>
          </a:r>
          <a:r>
            <a:rPr lang="es-ES" sz="1100" baseline="0">
              <a:solidFill>
                <a:schemeClr val="dk1"/>
              </a:solidFill>
              <a:effectLst/>
              <a:latin typeface="+mn-lt"/>
              <a:ea typeface="+mn-ea"/>
              <a:cs typeface="+mn-cs"/>
            </a:rPr>
            <a:t> de tránsito, S.A. (antes </a:t>
          </a:r>
          <a:r>
            <a:rPr lang="es-ES" sz="1100">
              <a:solidFill>
                <a:schemeClr val="dk1"/>
              </a:solidFill>
              <a:effectLst/>
              <a:latin typeface="+mn-lt"/>
              <a:ea typeface="+mn-ea"/>
              <a:cs typeface="+mn-cs"/>
            </a:rPr>
            <a:t>Fertinagro Sur, S.L.)</a:t>
          </a:r>
          <a:endParaRPr lang="es-ES">
            <a:effectLst/>
          </a:endParaRPr>
        </a:p>
        <a:p>
          <a:pPr eaLnBrk="1" fontAlgn="auto" latinLnBrk="0" hangingPunct="1"/>
          <a:r>
            <a:rPr lang="es-ES" sz="1100">
              <a:solidFill>
                <a:schemeClr val="dk1"/>
              </a:solidFill>
              <a:effectLst/>
              <a:latin typeface="+mn-lt"/>
              <a:ea typeface="+mn-ea"/>
              <a:cs typeface="+mn-cs"/>
            </a:rPr>
            <a:t>	Este Pantalán,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un atraque, está situado entre el de Atlantic Copper, S.L.U.</a:t>
          </a:r>
          <a:r>
            <a:rPr lang="es-ES" sz="1100" baseline="0">
              <a:solidFill>
                <a:schemeClr val="dk1"/>
              </a:solidFill>
              <a:effectLst/>
              <a:latin typeface="+mn-lt"/>
              <a:ea typeface="+mn-ea"/>
              <a:cs typeface="+mn-cs"/>
            </a:rPr>
            <a:t> TNP 1</a:t>
          </a:r>
          <a:r>
            <a:rPr lang="es-ES" sz="1100">
              <a:solidFill>
                <a:schemeClr val="dk1"/>
              </a:solidFill>
              <a:effectLst/>
              <a:latin typeface="+mn-lt"/>
              <a:ea typeface="+mn-ea"/>
              <a:cs typeface="+mn-cs"/>
            </a:rPr>
            <a:t> y el de Enagás, habiendo entrado en servicio en 1981. Tiene un calado de 9,7 m y está previsto pueda aumentarse en el futuro. Cuenta con una tubería de 8'' para el trasiego para el trasiego de ácidos fosfórico y sulfúrico.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 Pantalán de Enagás, S.A.</a:t>
          </a:r>
          <a:endParaRPr lang="es-ES">
            <a:effectLst/>
          </a:endParaRPr>
        </a:p>
        <a:p>
          <a:r>
            <a:rPr lang="es-ES" sz="1100">
              <a:solidFill>
                <a:schemeClr val="dk1"/>
              </a:solidFill>
              <a:effectLst/>
              <a:latin typeface="+mn-lt"/>
              <a:ea typeface="+mn-ea"/>
              <a:cs typeface="+mn-cs"/>
            </a:rPr>
            <a:t>	En 1988 entró en servicio el pantalán construido por ENAGÁS entre el de Levantino</a:t>
          </a:r>
          <a:r>
            <a:rPr lang="es-ES" sz="1100" baseline="0">
              <a:solidFill>
                <a:schemeClr val="dk1"/>
              </a:solidFill>
              <a:effectLst/>
              <a:latin typeface="+mn-lt"/>
              <a:ea typeface="+mn-ea"/>
              <a:cs typeface="+mn-cs"/>
            </a:rPr>
            <a:t> Aragonesa de Tránsitos, S.A. (antes fertinagro Sur, S.L.U.) </a:t>
          </a:r>
          <a:r>
            <a:rPr lang="es-ES" sz="1100">
              <a:solidFill>
                <a:schemeClr val="dk1"/>
              </a:solidFill>
              <a:effectLst/>
              <a:latin typeface="+mn-lt"/>
              <a:ea typeface="+mn-ea"/>
              <a:cs typeface="+mn-cs"/>
            </a:rPr>
            <a:t>y el pantalán Reina Sofía, para la descarga/carga de grandes</a:t>
          </a:r>
          <a:r>
            <a:rPr lang="es-ES" sz="1100" baseline="0">
              <a:solidFill>
                <a:schemeClr val="dk1"/>
              </a:solidFill>
              <a:effectLst/>
              <a:latin typeface="+mn-lt"/>
              <a:ea typeface="+mn-ea"/>
              <a:cs typeface="+mn-cs"/>
            </a:rPr>
            <a:t> buques</a:t>
          </a:r>
          <a:r>
            <a:rPr lang="es-ES" sz="1100">
              <a:solidFill>
                <a:schemeClr val="dk1"/>
              </a:solidFill>
              <a:effectLst/>
              <a:latin typeface="+mn-lt"/>
              <a:ea typeface="+mn-ea"/>
              <a:cs typeface="+mn-cs"/>
            </a:rPr>
            <a:t>. Dispone de un atraque con calado de 12 m, equipado con brazos de carga y red de tuberías que le comunican con el resto de las instalaciones del terminal de gas natural. Su capacidad de descarga del muelle es de 4.000 m</a:t>
          </a:r>
          <a:r>
            <a:rPr lang="es-ES" sz="1100" baseline="30000">
              <a:solidFill>
                <a:schemeClr val="dk1"/>
              </a:solidFill>
              <a:effectLst/>
              <a:latin typeface="+mn-lt"/>
              <a:ea typeface="+mn-ea"/>
              <a:cs typeface="+mn-cs"/>
            </a:rPr>
            <a:t>3</a:t>
          </a:r>
          <a:r>
            <a:rPr lang="es-ES" sz="1100">
              <a:solidFill>
                <a:schemeClr val="dk1"/>
              </a:solidFill>
              <a:effectLst/>
              <a:latin typeface="+mn-lt"/>
              <a:ea typeface="+mn-ea"/>
              <a:cs typeface="+mn-cs"/>
            </a:rPr>
            <a:t>/h de GNL.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Muelle Reina Sofía</a:t>
          </a:r>
          <a:endParaRPr lang="es-ES">
            <a:effectLst/>
          </a:endParaRPr>
        </a:p>
        <a:p>
          <a:r>
            <a:rPr lang="es-ES" sz="1100">
              <a:solidFill>
                <a:schemeClr val="dk1"/>
              </a:solidFill>
              <a:effectLst/>
              <a:latin typeface="+mn-lt"/>
              <a:ea typeface="+mn-ea"/>
              <a:cs typeface="+mn-cs"/>
            </a:rPr>
            <a:t>	Este muelle destinado a la carga y descarga de graneles líquidos lo construyó U.E.R.T.S.A., actualmente CEPSA, en 1976, y está formado por una pasarela de acceso y cuatro plataformas de atraque. Los cuatro atraques exteriores cuentan con sus correspondientes brazos de carga para el tráfico de líquidos.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Decal España, S.A. (norte)</a:t>
          </a:r>
          <a:endParaRPr lang="es-ES">
            <a:effectLst/>
          </a:endParaRPr>
        </a:p>
        <a:p>
          <a:r>
            <a:rPr lang="es-ES" sz="1100">
              <a:solidFill>
                <a:schemeClr val="dk1"/>
              </a:solidFill>
              <a:effectLst/>
              <a:latin typeface="+mn-lt"/>
              <a:ea typeface="+mn-ea"/>
              <a:cs typeface="+mn-cs"/>
            </a:rPr>
            <a:t>	Este Pantalán fue construido en 1995 por Catalana de Almacenajes Petrolíferos, S.A (actualmente Decal España, S.A.) para la descarga de gasolinas y gasóleos. Esta instalación está equipada además con un brazo de carga/descarga de ciclohexano, uno para aceite y una manguera para descarga de metanol. Está situado al sur del muelle Reina Sofía. Tiene un calado de 11,50 m (BMVE) y está formado por pasarela y plataforma, dos duques de alba de atraque y cuatro de amarre. Estructura de hormigón pilotada.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Decal España, S.A. (sur)</a:t>
          </a:r>
          <a:endParaRPr lang="es-ES">
            <a:effectLst/>
          </a:endParaRPr>
        </a:p>
        <a:p>
          <a:r>
            <a:rPr lang="es-ES" sz="1100">
              <a:solidFill>
                <a:schemeClr val="dk1"/>
              </a:solidFill>
              <a:effectLst/>
              <a:latin typeface="+mn-lt"/>
              <a:ea typeface="+mn-ea"/>
              <a:cs typeface="+mn-cs"/>
            </a:rPr>
            <a:t>	Este Pantalán fue construido en 2009 por Decal España, S.A. para la carga/descarga de aceites vegetales. Esta instalación está equipada además con un brazo de carga/descarga de gasóleo, uno para éster metílico, otro para metanol y otro para fuel. Está situado al sur del pantalán Reina Sofía. Tiene un calado de 12,50 m (BMVE) y está formado por pasarela y plataforma y cuatro duques de alba de amarre. Estructura de hormigón pilotada.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Pantalán de Decal España, S.A. (sur 2)</a:t>
          </a:r>
          <a:endParaRPr lang="es-ES">
            <a:effectLst/>
          </a:endParaRPr>
        </a:p>
        <a:p>
          <a:r>
            <a:rPr lang="es-ES" sz="1100">
              <a:solidFill>
                <a:schemeClr val="dk1"/>
              </a:solidFill>
              <a:effectLst/>
              <a:latin typeface="+mn-lt"/>
              <a:ea typeface="+mn-ea"/>
              <a:cs typeface="+mn-cs"/>
            </a:rPr>
            <a:t>	Este pantalán fue construido en 2021</a:t>
          </a:r>
          <a:r>
            <a:rPr lang="es-ES" sz="1100" baseline="0">
              <a:solidFill>
                <a:schemeClr val="dk1"/>
              </a:solidFill>
              <a:effectLst/>
              <a:latin typeface="+mn-lt"/>
              <a:ea typeface="+mn-ea"/>
              <a:cs typeface="+mn-cs"/>
            </a:rPr>
            <a:t>, a partir del pantalán anterior existente </a:t>
          </a:r>
          <a:r>
            <a:rPr lang="es-ES" sz="1100">
              <a:solidFill>
                <a:schemeClr val="dk1"/>
              </a:solidFill>
              <a:effectLst/>
              <a:latin typeface="+mn-lt"/>
              <a:ea typeface="+mn-ea"/>
              <a:cs typeface="+mn-cs"/>
            </a:rPr>
            <a:t>al atraque de gabarras de </a:t>
          </a:r>
          <a:r>
            <a:rPr lang="es-ES" sz="1100" i="1">
              <a:solidFill>
                <a:schemeClr val="dk1"/>
              </a:solidFill>
              <a:effectLst/>
              <a:latin typeface="+mn-lt"/>
              <a:ea typeface="+mn-ea"/>
              <a:cs typeface="+mn-cs"/>
            </a:rPr>
            <a:t>bunkering</a:t>
          </a:r>
          <a:r>
            <a:rPr lang="es-ES" sz="1100" i="0">
              <a:solidFill>
                <a:schemeClr val="dk1"/>
              </a:solidFill>
              <a:effectLst/>
              <a:latin typeface="+mn-lt"/>
              <a:ea typeface="+mn-ea"/>
              <a:cs typeface="+mn-cs"/>
            </a:rPr>
            <a:t>,</a:t>
          </a:r>
          <a:r>
            <a:rPr lang="es-ES" sz="1100" i="0" baseline="0">
              <a:solidFill>
                <a:schemeClr val="dk1"/>
              </a:solidFill>
              <a:effectLst/>
              <a:latin typeface="+mn-lt"/>
              <a:ea typeface="+mn-ea"/>
              <a:cs typeface="+mn-cs"/>
            </a:rPr>
            <a:t> para realizar operaciones comerciales de carga y descarga con buques de mayor porte</a:t>
          </a:r>
          <a:r>
            <a:rPr lang="es-ES" sz="1100">
              <a:solidFill>
                <a:schemeClr val="dk1"/>
              </a:solidFill>
              <a:effectLst/>
              <a:latin typeface="+mn-lt"/>
              <a:ea typeface="+mn-ea"/>
              <a:cs typeface="+mn-cs"/>
            </a:rPr>
            <a:t>. Dicha instalación, adentrada unos 100 m</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respecto a la línea de costa, cuenta con dos plataformas de atraque y carga/descarga, tres Duques de Alba de amarre, pasarelas peatonales, defensas de atraque</a:t>
          </a:r>
          <a:r>
            <a:rPr lang="es-ES" sz="1100" baseline="0">
              <a:solidFill>
                <a:schemeClr val="dk1"/>
              </a:solidFill>
              <a:effectLst/>
              <a:latin typeface="+mn-lt"/>
              <a:ea typeface="+mn-ea"/>
              <a:cs typeface="+mn-cs"/>
            </a:rPr>
            <a:t> y</a:t>
          </a:r>
          <a:r>
            <a:rPr lang="es-ES" sz="1100">
              <a:solidFill>
                <a:schemeClr val="dk1"/>
              </a:solidFill>
              <a:effectLst/>
              <a:latin typeface="+mn-lt"/>
              <a:ea typeface="+mn-ea"/>
              <a:cs typeface="+mn-cs"/>
            </a:rPr>
            <a:t> ganchos de escape rápido.</a:t>
          </a:r>
        </a:p>
        <a:p>
          <a:endParaRPr lang="es-ES">
            <a:effectLst/>
          </a:endParaRPr>
        </a:p>
        <a:p>
          <a:r>
            <a:rPr lang="en-US" sz="1100">
              <a:solidFill>
                <a:schemeClr val="dk1"/>
              </a:solidFill>
              <a:effectLst/>
              <a:latin typeface="+mn-lt"/>
              <a:ea typeface="+mn-ea"/>
              <a:cs typeface="+mn-cs"/>
            </a:rPr>
            <a:t>* Rampa roll-on/roll-off en el Muelle Sur</a:t>
          </a:r>
          <a:endParaRPr lang="es-ES">
            <a:effectLst/>
          </a:endParaRPr>
        </a:p>
        <a:p>
          <a:r>
            <a:rPr lang="en-US" sz="1100">
              <a:solidFill>
                <a:schemeClr val="dk1"/>
              </a:solidFill>
              <a:effectLst/>
              <a:latin typeface="+mn-lt"/>
              <a:ea typeface="+mn-ea"/>
              <a:cs typeface="+mn-cs"/>
            </a:rPr>
            <a:t>	</a:t>
          </a:r>
          <a:r>
            <a:rPr lang="es-ES" sz="1100">
              <a:solidFill>
                <a:schemeClr val="dk1"/>
              </a:solidFill>
              <a:effectLst/>
              <a:latin typeface="+mn-lt"/>
              <a:ea typeface="+mn-ea"/>
              <a:cs typeface="+mn-cs"/>
            </a:rPr>
            <a:t>Esta rampa, actualmente propiedad</a:t>
          </a:r>
          <a:r>
            <a:rPr lang="es-ES" sz="1100" baseline="0">
              <a:solidFill>
                <a:schemeClr val="dk1"/>
              </a:solidFill>
              <a:effectLst/>
              <a:latin typeface="+mn-lt"/>
              <a:ea typeface="+mn-ea"/>
              <a:cs typeface="+mn-cs"/>
            </a:rPr>
            <a:t> de la Autoridad Portuaria de Huelva,</a:t>
          </a:r>
          <a:r>
            <a:rPr lang="es-ES" sz="1100">
              <a:solidFill>
                <a:schemeClr val="dk1"/>
              </a:solidFill>
              <a:effectLst/>
              <a:latin typeface="+mn-lt"/>
              <a:ea typeface="+mn-ea"/>
              <a:cs typeface="+mn-cs"/>
            </a:rPr>
            <a:t> fue construida en 2011 por Naviera Armas, S.A., para dar servicio a buques Ro-Pax destinados al transporte de pasajeros y de carga rodada. Con esta instalación se ha puesto en marcha una nueva línea regular desde Huelva con destino a las Islas Canarias. La rampa tiene una anchura de 27,51 m y 50,40 m de largo, teniendo capacidad para dar servicio a dos buques.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 Monoboya Terminal</a:t>
          </a:r>
          <a:endParaRPr lang="es-ES">
            <a:effectLst/>
          </a:endParaRPr>
        </a:p>
        <a:p>
          <a:r>
            <a:rPr lang="es-ES" sz="1100">
              <a:solidFill>
                <a:schemeClr val="dk1"/>
              </a:solidFill>
              <a:effectLst/>
              <a:latin typeface="+mn-lt"/>
              <a:ea typeface="+mn-ea"/>
              <a:cs typeface="+mn-cs"/>
            </a:rPr>
            <a:t>	En calado de 22 metros por carta,</a:t>
          </a:r>
          <a:r>
            <a:rPr lang="es-ES" sz="1100" baseline="0">
              <a:solidFill>
                <a:schemeClr val="dk1"/>
              </a:solidFill>
              <a:effectLst/>
              <a:latin typeface="+mn-lt"/>
              <a:ea typeface="+mn-ea"/>
              <a:cs typeface="+mn-cs"/>
            </a:rPr>
            <a:t> permite buques con calado máximo </a:t>
          </a:r>
          <a:r>
            <a:rPr lang="es-ES" sz="1100">
              <a:solidFill>
                <a:schemeClr val="dk1"/>
              </a:solidFill>
              <a:effectLst/>
              <a:latin typeface="+mn-lt"/>
              <a:ea typeface="+mn-ea"/>
              <a:cs typeface="+mn-cs"/>
            </a:rPr>
            <a:t>16,50 metros y unida a la refinería "La Rábida" de CEPSA por un </a:t>
          </a:r>
          <a:r>
            <a:rPr lang="es-ES" sz="1100" i="1">
              <a:solidFill>
                <a:schemeClr val="dk1"/>
              </a:solidFill>
              <a:effectLst/>
              <a:latin typeface="+mn-lt"/>
              <a:ea typeface="+mn-ea"/>
              <a:cs typeface="+mn-cs"/>
            </a:rPr>
            <a:t>sea-line</a:t>
          </a:r>
          <a:r>
            <a:rPr lang="es-ES" sz="1100">
              <a:solidFill>
                <a:schemeClr val="dk1"/>
              </a:solidFill>
              <a:effectLst/>
              <a:latin typeface="+mn-lt"/>
              <a:ea typeface="+mn-ea"/>
              <a:cs typeface="+mn-cs"/>
            </a:rPr>
            <a:t> existe una monoboya para la recepción de los crudos de petróleos, con un rendimiento máximo de 3.800 Tm/h.</a:t>
          </a:r>
          <a:endParaRPr lang="es-E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180974</xdr:rowOff>
    </xdr:from>
    <xdr:to>
      <xdr:col>9</xdr:col>
      <xdr:colOff>412750</xdr:colOff>
      <xdr:row>37</xdr:row>
      <xdr:rowOff>19049</xdr:rowOff>
    </xdr:to>
    <xdr:graphicFrame macro="">
      <xdr:nvGraphicFramePr>
        <xdr:cNvPr id="2" name="Gráfico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10</xdr:row>
      <xdr:rowOff>190499</xdr:rowOff>
    </xdr:from>
    <xdr:to>
      <xdr:col>9</xdr:col>
      <xdr:colOff>123825</xdr:colOff>
      <xdr:row>31</xdr:row>
      <xdr:rowOff>85725</xdr:rowOff>
    </xdr:to>
    <xdr:graphicFrame macro="">
      <xdr:nvGraphicFramePr>
        <xdr:cNvPr id="2" name="Gráfico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11</xdr:row>
      <xdr:rowOff>9524</xdr:rowOff>
    </xdr:from>
    <xdr:to>
      <xdr:col>9</xdr:col>
      <xdr:colOff>400050</xdr:colOff>
      <xdr:row>31</xdr:row>
      <xdr:rowOff>85725</xdr:rowOff>
    </xdr:to>
    <xdr:graphicFrame macro="">
      <xdr:nvGraphicFramePr>
        <xdr:cNvPr id="2" name="Gráfico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11</xdr:row>
      <xdr:rowOff>185737</xdr:rowOff>
    </xdr:from>
    <xdr:to>
      <xdr:col>10</xdr:col>
      <xdr:colOff>209549</xdr:colOff>
      <xdr:row>31</xdr:row>
      <xdr:rowOff>85725</xdr:rowOff>
    </xdr:to>
    <xdr:graphicFrame macro="">
      <xdr:nvGraphicFramePr>
        <xdr:cNvPr id="2" name="Gráfico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13</xdr:row>
      <xdr:rowOff>14287</xdr:rowOff>
    </xdr:from>
    <xdr:to>
      <xdr:col>9</xdr:col>
      <xdr:colOff>219075</xdr:colOff>
      <xdr:row>33</xdr:row>
      <xdr:rowOff>161925</xdr:rowOff>
    </xdr:to>
    <xdr:graphicFrame macro="">
      <xdr:nvGraphicFramePr>
        <xdr:cNvPr id="2" name="Gráfico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9</xdr:row>
      <xdr:rowOff>185736</xdr:rowOff>
    </xdr:from>
    <xdr:to>
      <xdr:col>8</xdr:col>
      <xdr:colOff>495300</xdr:colOff>
      <xdr:row>30</xdr:row>
      <xdr:rowOff>114300</xdr:rowOff>
    </xdr:to>
    <xdr:graphicFrame macro="">
      <xdr:nvGraphicFramePr>
        <xdr:cNvPr id="2" name="Gráfico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5.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6.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7.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8.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9.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0.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1.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2.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3.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2.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F160"/>
  <sheetViews>
    <sheetView topLeftCell="A114" zoomScaleNormal="100" workbookViewId="0">
      <selection activeCell="E147" sqref="E147"/>
    </sheetView>
  </sheetViews>
  <sheetFormatPr baseColWidth="10" defaultColWidth="11.42578125" defaultRowHeight="15"/>
  <cols>
    <col min="1" max="2" width="4.28515625" style="4" customWidth="1"/>
    <col min="3" max="3" width="6.5703125" style="4" customWidth="1"/>
    <col min="4" max="4" width="11.42578125" style="4"/>
    <col min="5" max="5" width="36.42578125" style="4" customWidth="1"/>
    <col min="6" max="16384" width="11.42578125" style="4"/>
  </cols>
  <sheetData>
    <row r="2" spans="1:3">
      <c r="A2" s="3" t="s">
        <v>0</v>
      </c>
    </row>
    <row r="3" spans="1:3">
      <c r="A3" s="3"/>
    </row>
    <row r="4" spans="1:3">
      <c r="A4" s="3" t="s">
        <v>1</v>
      </c>
    </row>
    <row r="5" spans="1:3">
      <c r="B5" s="499" t="s">
        <v>2</v>
      </c>
    </row>
    <row r="6" spans="1:3">
      <c r="B6" s="499" t="s">
        <v>3</v>
      </c>
    </row>
    <row r="7" spans="1:3">
      <c r="B7" s="499" t="s">
        <v>4</v>
      </c>
    </row>
    <row r="8" spans="1:3">
      <c r="B8" s="499" t="s">
        <v>5</v>
      </c>
    </row>
    <row r="10" spans="1:3">
      <c r="A10" s="3" t="s">
        <v>6</v>
      </c>
    </row>
    <row r="11" spans="1:3">
      <c r="B11" s="4" t="s">
        <v>7</v>
      </c>
    </row>
    <row r="12" spans="1:3">
      <c r="C12" s="4" t="s">
        <v>8</v>
      </c>
    </row>
    <row r="13" spans="1:3">
      <c r="C13" s="4" t="s">
        <v>9</v>
      </c>
    </row>
    <row r="14" spans="1:3">
      <c r="C14" s="499" t="s">
        <v>10</v>
      </c>
    </row>
    <row r="15" spans="1:3">
      <c r="C15" s="499" t="s">
        <v>11</v>
      </c>
    </row>
    <row r="16" spans="1:3">
      <c r="C16" s="4" t="s">
        <v>12</v>
      </c>
    </row>
    <row r="17" spans="2:4">
      <c r="D17" s="499" t="s">
        <v>13</v>
      </c>
    </row>
    <row r="18" spans="2:4">
      <c r="D18" s="499" t="s">
        <v>14</v>
      </c>
    </row>
    <row r="19" spans="2:4">
      <c r="D19" s="499" t="s">
        <v>15</v>
      </c>
    </row>
    <row r="20" spans="2:4">
      <c r="D20" s="499" t="s">
        <v>16</v>
      </c>
    </row>
    <row r="21" spans="2:4">
      <c r="C21" s="499" t="s">
        <v>17</v>
      </c>
    </row>
    <row r="22" spans="2:4">
      <c r="D22" s="499" t="s">
        <v>18</v>
      </c>
    </row>
    <row r="23" spans="2:4">
      <c r="D23" s="499" t="s">
        <v>19</v>
      </c>
    </row>
    <row r="24" spans="2:4">
      <c r="B24" s="4" t="s">
        <v>20</v>
      </c>
    </row>
    <row r="25" spans="2:4">
      <c r="C25" s="4" t="s">
        <v>21</v>
      </c>
    </row>
    <row r="26" spans="2:4">
      <c r="D26" s="4" t="s">
        <v>22</v>
      </c>
    </row>
    <row r="27" spans="2:4">
      <c r="D27" s="4" t="s">
        <v>23</v>
      </c>
    </row>
    <row r="28" spans="2:4" ht="17.25">
      <c r="C28" s="4" t="s">
        <v>24</v>
      </c>
    </row>
    <row r="29" spans="2:4">
      <c r="C29" s="499" t="s">
        <v>25</v>
      </c>
    </row>
    <row r="30" spans="2:4">
      <c r="C30" s="4" t="s">
        <v>26</v>
      </c>
    </row>
    <row r="31" spans="2:4">
      <c r="C31" s="499" t="s">
        <v>27</v>
      </c>
    </row>
    <row r="32" spans="2:4">
      <c r="C32" s="4" t="s">
        <v>28</v>
      </c>
    </row>
    <row r="33" spans="2:4">
      <c r="C33" s="4" t="s">
        <v>29</v>
      </c>
    </row>
    <row r="34" spans="2:4">
      <c r="C34" s="4" t="s">
        <v>30</v>
      </c>
    </row>
    <row r="35" spans="2:4">
      <c r="C35" s="4" t="s">
        <v>31</v>
      </c>
    </row>
    <row r="36" spans="2:4">
      <c r="B36" s="4" t="s">
        <v>32</v>
      </c>
    </row>
    <row r="37" spans="2:4">
      <c r="C37" s="4" t="s">
        <v>33</v>
      </c>
    </row>
    <row r="38" spans="2:4">
      <c r="D38" s="4" t="s">
        <v>34</v>
      </c>
    </row>
    <row r="39" spans="2:4">
      <c r="D39" s="4" t="s">
        <v>35</v>
      </c>
    </row>
    <row r="40" spans="2:4">
      <c r="C40" s="4" t="s">
        <v>36</v>
      </c>
    </row>
    <row r="41" spans="2:4">
      <c r="C41" s="4" t="s">
        <v>37</v>
      </c>
    </row>
    <row r="42" spans="2:4">
      <c r="C42" s="4" t="s">
        <v>38</v>
      </c>
    </row>
    <row r="43" spans="2:4">
      <c r="B43" s="4" t="s">
        <v>39</v>
      </c>
    </row>
    <row r="44" spans="2:4">
      <c r="C44" s="4" t="s">
        <v>40</v>
      </c>
    </row>
    <row r="45" spans="2:4">
      <c r="D45" s="4" t="s">
        <v>41</v>
      </c>
    </row>
    <row r="46" spans="2:4">
      <c r="D46" s="4" t="s">
        <v>42</v>
      </c>
    </row>
    <row r="47" spans="2:4">
      <c r="D47" s="4" t="s">
        <v>43</v>
      </c>
    </row>
    <row r="48" spans="2:4">
      <c r="C48" s="4" t="s">
        <v>44</v>
      </c>
    </row>
    <row r="49" spans="1:3">
      <c r="C49" s="4" t="s">
        <v>45</v>
      </c>
    </row>
    <row r="50" spans="1:3">
      <c r="C50" s="4" t="s">
        <v>46</v>
      </c>
    </row>
    <row r="51" spans="1:3">
      <c r="B51" s="4" t="s">
        <v>47</v>
      </c>
    </row>
    <row r="52" spans="1:3">
      <c r="C52" s="4" t="s">
        <v>48</v>
      </c>
    </row>
    <row r="53" spans="1:3">
      <c r="C53" s="4" t="s">
        <v>49</v>
      </c>
    </row>
    <row r="54" spans="1:3">
      <c r="C54" s="499" t="s">
        <v>50</v>
      </c>
    </row>
    <row r="55" spans="1:3">
      <c r="C55" s="4" t="s">
        <v>51</v>
      </c>
    </row>
    <row r="56" spans="1:3">
      <c r="C56" s="4" t="s">
        <v>52</v>
      </c>
    </row>
    <row r="57" spans="1:3">
      <c r="B57" s="4" t="s">
        <v>53</v>
      </c>
    </row>
    <row r="58" spans="1:3">
      <c r="C58" s="4" t="s">
        <v>54</v>
      </c>
    </row>
    <row r="59" spans="1:3">
      <c r="C59" s="499" t="s">
        <v>55</v>
      </c>
    </row>
    <row r="60" spans="1:3">
      <c r="C60" s="4" t="s">
        <v>56</v>
      </c>
    </row>
    <row r="61" spans="1:3">
      <c r="B61" s="499" t="s">
        <v>57</v>
      </c>
    </row>
    <row r="63" spans="1:3">
      <c r="A63" s="3" t="s">
        <v>58</v>
      </c>
    </row>
    <row r="64" spans="1:3">
      <c r="A64" s="3" t="s">
        <v>59</v>
      </c>
    </row>
    <row r="65" spans="2:6">
      <c r="B65" s="4" t="s">
        <v>60</v>
      </c>
    </row>
    <row r="66" spans="2:6">
      <c r="C66" s="4" t="s">
        <v>61</v>
      </c>
    </row>
    <row r="67" spans="2:6">
      <c r="D67" s="4" t="s">
        <v>62</v>
      </c>
    </row>
    <row r="68" spans="2:6">
      <c r="D68" s="512" t="s">
        <v>1810</v>
      </c>
    </row>
    <row r="69" spans="2:6">
      <c r="C69" s="499" t="s">
        <v>63</v>
      </c>
    </row>
    <row r="70" spans="2:6">
      <c r="B70" s="4" t="s">
        <v>64</v>
      </c>
    </row>
    <row r="71" spans="2:6">
      <c r="C71" s="4" t="s">
        <v>65</v>
      </c>
    </row>
    <row r="72" spans="2:6">
      <c r="D72" s="4" t="s">
        <v>66</v>
      </c>
      <c r="F72" s="499" t="s">
        <v>67</v>
      </c>
    </row>
    <row r="73" spans="2:6">
      <c r="D73" s="4" t="s">
        <v>68</v>
      </c>
    </row>
    <row r="74" spans="2:6">
      <c r="D74" s="4" t="s">
        <v>69</v>
      </c>
    </row>
    <row r="75" spans="2:6">
      <c r="D75" s="720" t="s">
        <v>2481</v>
      </c>
    </row>
    <row r="76" spans="2:6">
      <c r="C76" s="720" t="s">
        <v>2616</v>
      </c>
      <c r="D76" s="720"/>
    </row>
    <row r="77" spans="2:6">
      <c r="C77" s="720" t="s">
        <v>2617</v>
      </c>
      <c r="D77" s="720"/>
    </row>
    <row r="78" spans="2:6">
      <c r="C78" s="720" t="s">
        <v>2618</v>
      </c>
      <c r="D78" s="720"/>
    </row>
    <row r="79" spans="2:6">
      <c r="C79" s="724" t="s">
        <v>2624</v>
      </c>
      <c r="D79" s="720"/>
    </row>
    <row r="80" spans="2:6">
      <c r="C80" s="4" t="s">
        <v>70</v>
      </c>
    </row>
    <row r="81" spans="2:4">
      <c r="B81" s="4" t="s">
        <v>71</v>
      </c>
    </row>
    <row r="82" spans="2:4">
      <c r="C82" s="4" t="s">
        <v>72</v>
      </c>
    </row>
    <row r="83" spans="2:4">
      <c r="C83" s="4" t="s">
        <v>73</v>
      </c>
    </row>
    <row r="84" spans="2:4">
      <c r="C84" s="4" t="s">
        <v>74</v>
      </c>
    </row>
    <row r="85" spans="2:4">
      <c r="C85" s="499" t="s">
        <v>75</v>
      </c>
    </row>
    <row r="86" spans="2:4">
      <c r="C86" s="720" t="s">
        <v>2615</v>
      </c>
    </row>
    <row r="87" spans="2:4">
      <c r="C87" s="4" t="s">
        <v>76</v>
      </c>
    </row>
    <row r="88" spans="2:4">
      <c r="D88" s="4" t="s">
        <v>77</v>
      </c>
    </row>
    <row r="89" spans="2:4">
      <c r="D89" s="4" t="s">
        <v>78</v>
      </c>
    </row>
    <row r="90" spans="2:4">
      <c r="D90" s="499" t="s">
        <v>79</v>
      </c>
    </row>
    <row r="91" spans="2:4">
      <c r="C91" s="4" t="s">
        <v>80</v>
      </c>
    </row>
    <row r="92" spans="2:4">
      <c r="D92" s="4" t="s">
        <v>81</v>
      </c>
    </row>
    <row r="93" spans="2:4">
      <c r="D93" s="4" t="s">
        <v>82</v>
      </c>
    </row>
    <row r="94" spans="2:4">
      <c r="D94" s="499" t="s">
        <v>83</v>
      </c>
    </row>
    <row r="95" spans="2:4">
      <c r="D95" s="4" t="s">
        <v>84</v>
      </c>
    </row>
    <row r="96" spans="2:4">
      <c r="D96" s="499" t="s">
        <v>85</v>
      </c>
    </row>
    <row r="97" spans="2:4">
      <c r="D97" s="499" t="s">
        <v>86</v>
      </c>
    </row>
    <row r="98" spans="2:4">
      <c r="B98" s="499" t="s">
        <v>87</v>
      </c>
    </row>
    <row r="99" spans="2:4">
      <c r="B99" s="4" t="s">
        <v>88</v>
      </c>
    </row>
    <row r="100" spans="2:4">
      <c r="B100" s="4" t="s">
        <v>89</v>
      </c>
    </row>
    <row r="101" spans="2:4">
      <c r="B101" s="4" t="s">
        <v>90</v>
      </c>
    </row>
    <row r="102" spans="2:4">
      <c r="C102" s="4" t="s">
        <v>91</v>
      </c>
    </row>
    <row r="103" spans="2:4">
      <c r="C103" s="4" t="s">
        <v>92</v>
      </c>
    </row>
    <row r="104" spans="2:4">
      <c r="C104" s="4" t="s">
        <v>93</v>
      </c>
    </row>
    <row r="105" spans="2:4">
      <c r="C105" s="4" t="s">
        <v>94</v>
      </c>
    </row>
    <row r="106" spans="2:4">
      <c r="C106" s="4" t="s">
        <v>95</v>
      </c>
    </row>
    <row r="107" spans="2:4">
      <c r="C107" s="4" t="s">
        <v>96</v>
      </c>
    </row>
    <row r="108" spans="2:4">
      <c r="C108" s="499" t="s">
        <v>97</v>
      </c>
    </row>
    <row r="109" spans="2:4">
      <c r="B109" s="4" t="s">
        <v>98</v>
      </c>
    </row>
    <row r="110" spans="2:4">
      <c r="C110" s="4" t="s">
        <v>99</v>
      </c>
    </row>
    <row r="111" spans="2:4">
      <c r="C111" s="499" t="s">
        <v>100</v>
      </c>
    </row>
    <row r="112" spans="2:4">
      <c r="C112" s="4" t="s">
        <v>101</v>
      </c>
    </row>
    <row r="113" spans="2:5">
      <c r="B113" s="4" t="s">
        <v>102</v>
      </c>
    </row>
    <row r="115" spans="2:5">
      <c r="B115" s="499" t="s">
        <v>103</v>
      </c>
    </row>
    <row r="116" spans="2:5">
      <c r="B116" s="499"/>
      <c r="C116" s="499" t="s">
        <v>104</v>
      </c>
      <c r="D116" s="499" t="s">
        <v>105</v>
      </c>
      <c r="E116" s="499"/>
    </row>
    <row r="117" spans="2:5">
      <c r="B117" s="499"/>
      <c r="C117" s="499" t="s">
        <v>106</v>
      </c>
      <c r="D117" s="499" t="s">
        <v>107</v>
      </c>
      <c r="E117" s="499"/>
    </row>
    <row r="118" spans="2:5">
      <c r="B118" s="499"/>
      <c r="C118" s="499" t="s">
        <v>108</v>
      </c>
      <c r="D118" s="499" t="s">
        <v>109</v>
      </c>
      <c r="E118" s="499"/>
    </row>
    <row r="119" spans="2:5">
      <c r="B119" s="499"/>
      <c r="C119" s="499" t="s">
        <v>110</v>
      </c>
      <c r="D119" s="499" t="s">
        <v>111</v>
      </c>
      <c r="E119" s="499"/>
    </row>
    <row r="120" spans="2:5">
      <c r="B120" s="499"/>
      <c r="C120" s="499" t="s">
        <v>112</v>
      </c>
      <c r="D120" s="499" t="s">
        <v>113</v>
      </c>
      <c r="E120" s="499"/>
    </row>
    <row r="121" spans="2:5">
      <c r="B121" s="499"/>
      <c r="C121" s="499" t="s">
        <v>114</v>
      </c>
      <c r="D121" s="499" t="s">
        <v>115</v>
      </c>
      <c r="E121" s="499"/>
    </row>
    <row r="122" spans="2:5">
      <c r="B122" s="499"/>
      <c r="C122" s="499" t="s">
        <v>116</v>
      </c>
      <c r="D122" s="499" t="s">
        <v>117</v>
      </c>
      <c r="E122" s="499"/>
    </row>
    <row r="123" spans="2:5">
      <c r="B123" s="499"/>
      <c r="C123" s="499" t="s">
        <v>118</v>
      </c>
      <c r="D123" s="499" t="s">
        <v>119</v>
      </c>
      <c r="E123" s="499"/>
    </row>
    <row r="124" spans="2:5">
      <c r="B124" s="499"/>
      <c r="C124" s="499" t="s">
        <v>120</v>
      </c>
      <c r="D124" s="499" t="s">
        <v>121</v>
      </c>
      <c r="E124" s="499"/>
    </row>
    <row r="125" spans="2:5">
      <c r="B125" s="499"/>
      <c r="C125" s="499" t="s">
        <v>122</v>
      </c>
      <c r="D125" s="499" t="s">
        <v>123</v>
      </c>
      <c r="E125" s="499"/>
    </row>
    <row r="126" spans="2:5">
      <c r="B126" s="499"/>
      <c r="C126" s="499" t="s">
        <v>124</v>
      </c>
      <c r="D126" s="499" t="s">
        <v>125</v>
      </c>
      <c r="E126" s="499"/>
    </row>
    <row r="127" spans="2:5">
      <c r="B127" s="499"/>
      <c r="C127" s="499" t="s">
        <v>126</v>
      </c>
      <c r="D127" s="499" t="s">
        <v>127</v>
      </c>
      <c r="E127" s="499"/>
    </row>
    <row r="128" spans="2:5">
      <c r="B128" s="499"/>
    </row>
    <row r="129" spans="1:3">
      <c r="B129" s="499"/>
    </row>
    <row r="130" spans="1:3">
      <c r="A130" s="3" t="s">
        <v>128</v>
      </c>
    </row>
    <row r="131" spans="1:3">
      <c r="B131" s="499" t="s">
        <v>129</v>
      </c>
    </row>
    <row r="132" spans="1:3">
      <c r="B132" s="4" t="s">
        <v>130</v>
      </c>
    </row>
    <row r="133" spans="1:3">
      <c r="B133" s="4" t="s">
        <v>131</v>
      </c>
    </row>
    <row r="134" spans="1:3">
      <c r="B134" s="4" t="s">
        <v>132</v>
      </c>
    </row>
    <row r="135" spans="1:3">
      <c r="B135" s="4" t="s">
        <v>133</v>
      </c>
    </row>
    <row r="136" spans="1:3">
      <c r="B136" s="4" t="s">
        <v>134</v>
      </c>
    </row>
    <row r="137" spans="1:3">
      <c r="C137" s="4" t="s">
        <v>135</v>
      </c>
    </row>
    <row r="138" spans="1:3">
      <c r="C138" s="4" t="s">
        <v>136</v>
      </c>
    </row>
    <row r="139" spans="1:3">
      <c r="B139" s="4" t="s">
        <v>137</v>
      </c>
    </row>
    <row r="140" spans="1:3">
      <c r="B140" s="4" t="s">
        <v>138</v>
      </c>
    </row>
    <row r="141" spans="1:3">
      <c r="B141" s="4" t="s">
        <v>139</v>
      </c>
    </row>
    <row r="142" spans="1:3">
      <c r="B142" s="4" t="s">
        <v>140</v>
      </c>
    </row>
    <row r="143" spans="1:3">
      <c r="B143" s="4" t="s">
        <v>141</v>
      </c>
    </row>
    <row r="144" spans="1:3">
      <c r="B144" s="4" t="s">
        <v>142</v>
      </c>
    </row>
    <row r="145" spans="1:4">
      <c r="B145" s="4" t="s">
        <v>143</v>
      </c>
    </row>
    <row r="146" spans="1:4">
      <c r="B146" s="4" t="s">
        <v>144</v>
      </c>
    </row>
    <row r="147" spans="1:4">
      <c r="B147" s="4" t="s">
        <v>145</v>
      </c>
    </row>
    <row r="149" spans="1:4">
      <c r="A149" s="3" t="s">
        <v>146</v>
      </c>
    </row>
    <row r="150" spans="1:4">
      <c r="B150" s="499" t="s">
        <v>147</v>
      </c>
      <c r="C150" s="4" t="s">
        <v>148</v>
      </c>
    </row>
    <row r="151" spans="1:4">
      <c r="B151" s="499" t="s">
        <v>149</v>
      </c>
      <c r="C151" s="499" t="s">
        <v>150</v>
      </c>
    </row>
    <row r="153" spans="1:4">
      <c r="A153" s="3" t="s">
        <v>151</v>
      </c>
    </row>
    <row r="155" spans="1:4" s="22" customFormat="1">
      <c r="A155" s="23"/>
      <c r="B155" s="24"/>
      <c r="C155" s="24"/>
      <c r="D155" s="24"/>
    </row>
    <row r="156" spans="1:4" s="22" customFormat="1">
      <c r="A156" s="24"/>
      <c r="B156" s="24"/>
      <c r="C156" s="24"/>
      <c r="D156" s="24"/>
    </row>
    <row r="157" spans="1:4" s="22" customFormat="1">
      <c r="A157" s="24"/>
      <c r="B157" s="24"/>
      <c r="C157" s="24"/>
      <c r="D157" s="24"/>
    </row>
    <row r="158" spans="1:4" s="22" customFormat="1">
      <c r="A158" s="24"/>
      <c r="B158" s="24"/>
      <c r="C158" s="24"/>
      <c r="D158" s="24"/>
    </row>
    <row r="160" spans="1:4">
      <c r="A160" s="3"/>
    </row>
  </sheetData>
  <pageMargins left="0.7" right="0.7" top="0.75" bottom="0.75" header="0.3" footer="0.3"/>
  <pageSetup paperSize="9" scale="69" orientation="portrait" r:id="rId1"/>
  <rowBreaks count="2" manualBreakCount="2">
    <brk id="61" max="9" man="1"/>
    <brk id="147"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00B050"/>
  </sheetPr>
  <dimension ref="A1:G55"/>
  <sheetViews>
    <sheetView topLeftCell="A18" zoomScaleNormal="100" zoomScalePageLayoutView="75" workbookViewId="0">
      <selection activeCell="D17" sqref="D17"/>
    </sheetView>
  </sheetViews>
  <sheetFormatPr baseColWidth="10" defaultColWidth="11.42578125" defaultRowHeight="12.75"/>
  <cols>
    <col min="1" max="1" width="48.7109375" style="164" bestFit="1" customWidth="1"/>
    <col min="2" max="2" width="27.5703125" style="165" customWidth="1"/>
    <col min="3" max="3" width="23" style="165" bestFit="1" customWidth="1"/>
    <col min="4" max="4" width="20.5703125" style="165" bestFit="1" customWidth="1"/>
    <col min="5" max="5" width="37" style="165" bestFit="1" customWidth="1"/>
    <col min="6" max="6" width="11.42578125" style="203"/>
    <col min="7" max="16384" width="11.42578125" style="165"/>
  </cols>
  <sheetData>
    <row r="1" spans="1:6" ht="18.75">
      <c r="A1" s="200" t="s">
        <v>20</v>
      </c>
      <c r="F1" s="165"/>
    </row>
    <row r="2" spans="1:6">
      <c r="A2" s="201"/>
      <c r="F2" s="165"/>
    </row>
    <row r="3" spans="1:6" ht="15.75">
      <c r="A3" s="202" t="s">
        <v>21</v>
      </c>
      <c r="F3" s="165"/>
    </row>
    <row r="4" spans="1:6">
      <c r="A4" s="201"/>
      <c r="F4" s="165"/>
    </row>
    <row r="5" spans="1:6" ht="15">
      <c r="A5" s="174" t="s">
        <v>22</v>
      </c>
      <c r="B5" s="167"/>
      <c r="F5" s="165"/>
    </row>
    <row r="6" spans="1:6">
      <c r="A6" s="201"/>
    </row>
    <row r="7" spans="1:6">
      <c r="F7" s="165"/>
    </row>
    <row r="8" spans="1:6" s="167" customFormat="1">
      <c r="A8" s="854" t="s">
        <v>296</v>
      </c>
      <c r="B8" s="854" t="s">
        <v>2462</v>
      </c>
      <c r="C8" s="854" t="s">
        <v>2463</v>
      </c>
      <c r="D8" s="854" t="s">
        <v>297</v>
      </c>
      <c r="E8" s="854" t="s">
        <v>298</v>
      </c>
    </row>
    <row r="9" spans="1:6" s="167" customFormat="1">
      <c r="A9" s="855"/>
      <c r="B9" s="855"/>
      <c r="C9" s="855"/>
      <c r="D9" s="855"/>
      <c r="E9" s="855"/>
    </row>
    <row r="10" spans="1:6" s="167" customFormat="1">
      <c r="A10" s="195" t="s">
        <v>299</v>
      </c>
      <c r="B10" s="204"/>
      <c r="C10" s="204"/>
      <c r="D10" s="204"/>
      <c r="E10" s="204"/>
    </row>
    <row r="11" spans="1:6" s="167" customFormat="1" ht="3" customHeight="1">
      <c r="A11" s="191"/>
      <c r="B11" s="204"/>
      <c r="C11" s="204"/>
      <c r="D11" s="204"/>
      <c r="E11" s="204"/>
    </row>
    <row r="12" spans="1:6">
      <c r="A12" s="191" t="s">
        <v>300</v>
      </c>
      <c r="B12" s="205">
        <v>942</v>
      </c>
      <c r="C12" s="206">
        <v>13</v>
      </c>
      <c r="D12" s="205">
        <v>230</v>
      </c>
      <c r="E12" s="191" t="s">
        <v>301</v>
      </c>
      <c r="F12" s="165"/>
    </row>
    <row r="13" spans="1:6">
      <c r="A13" s="191" t="s">
        <v>302</v>
      </c>
      <c r="B13" s="205">
        <v>492</v>
      </c>
      <c r="C13" s="206">
        <v>13</v>
      </c>
      <c r="D13" s="205">
        <v>320</v>
      </c>
      <c r="E13" s="191" t="s">
        <v>301</v>
      </c>
      <c r="F13" s="165"/>
    </row>
    <row r="14" spans="1:6">
      <c r="A14" s="191" t="s">
        <v>303</v>
      </c>
      <c r="B14" s="205">
        <v>400</v>
      </c>
      <c r="C14" s="206">
        <v>8</v>
      </c>
      <c r="D14" s="205">
        <v>80</v>
      </c>
      <c r="E14" s="191" t="s">
        <v>1821</v>
      </c>
      <c r="F14" s="165"/>
    </row>
    <row r="15" spans="1:6">
      <c r="A15" s="191" t="s">
        <v>304</v>
      </c>
      <c r="B15" s="205">
        <v>90</v>
      </c>
      <c r="C15" s="206">
        <v>8</v>
      </c>
      <c r="D15" s="205">
        <v>80</v>
      </c>
      <c r="E15" s="191" t="s">
        <v>305</v>
      </c>
      <c r="F15" s="165"/>
    </row>
    <row r="16" spans="1:6">
      <c r="A16" s="191" t="s">
        <v>306</v>
      </c>
      <c r="B16" s="205">
        <v>710</v>
      </c>
      <c r="C16" s="206">
        <v>8</v>
      </c>
      <c r="D16" s="205">
        <v>80</v>
      </c>
      <c r="E16" s="191" t="s">
        <v>307</v>
      </c>
      <c r="F16" s="165"/>
    </row>
    <row r="17" spans="1:6">
      <c r="A17" s="191" t="s">
        <v>308</v>
      </c>
      <c r="B17" s="205">
        <v>460</v>
      </c>
      <c r="C17" s="206">
        <v>12.6</v>
      </c>
      <c r="D17" s="206">
        <v>0</v>
      </c>
      <c r="E17" s="191" t="s">
        <v>309</v>
      </c>
      <c r="F17" s="165"/>
    </row>
    <row r="18" spans="1:6">
      <c r="A18" s="191" t="s">
        <v>310</v>
      </c>
      <c r="B18" s="205">
        <v>374</v>
      </c>
      <c r="C18" s="206">
        <v>13</v>
      </c>
      <c r="D18" s="205">
        <v>50</v>
      </c>
      <c r="E18" s="191" t="s">
        <v>301</v>
      </c>
      <c r="F18" s="165"/>
    </row>
    <row r="19" spans="1:6" ht="25.5">
      <c r="A19" s="191" t="s">
        <v>311</v>
      </c>
      <c r="B19" s="205">
        <v>750</v>
      </c>
      <c r="C19" s="206">
        <v>13</v>
      </c>
      <c r="D19" s="205">
        <v>300</v>
      </c>
      <c r="E19" s="207" t="s">
        <v>312</v>
      </c>
      <c r="F19" s="165"/>
    </row>
    <row r="20" spans="1:6">
      <c r="A20" s="191" t="s">
        <v>313</v>
      </c>
      <c r="B20" s="205">
        <v>280</v>
      </c>
      <c r="C20" s="206">
        <v>0</v>
      </c>
      <c r="D20" s="206">
        <v>0</v>
      </c>
      <c r="E20" s="191" t="s">
        <v>314</v>
      </c>
      <c r="F20" s="165"/>
    </row>
    <row r="21" spans="1:6">
      <c r="A21" s="191" t="s">
        <v>315</v>
      </c>
      <c r="B21" s="205">
        <v>200</v>
      </c>
      <c r="C21" s="206">
        <v>7</v>
      </c>
      <c r="D21" s="206">
        <v>0</v>
      </c>
      <c r="E21" s="191"/>
      <c r="F21" s="165"/>
    </row>
    <row r="22" spans="1:6">
      <c r="A22" s="191" t="s">
        <v>316</v>
      </c>
      <c r="B22" s="205">
        <v>200</v>
      </c>
      <c r="C22" s="206">
        <v>6</v>
      </c>
      <c r="D22" s="206">
        <v>0</v>
      </c>
      <c r="E22" s="191"/>
      <c r="F22" s="165"/>
    </row>
    <row r="23" spans="1:6">
      <c r="A23" s="191" t="s">
        <v>317</v>
      </c>
      <c r="B23" s="205">
        <v>150</v>
      </c>
      <c r="C23" s="206">
        <v>5</v>
      </c>
      <c r="D23" s="206">
        <v>0</v>
      </c>
      <c r="E23" s="191"/>
      <c r="F23" s="165"/>
    </row>
    <row r="24" spans="1:6" s="167" customFormat="1">
      <c r="A24" s="199" t="s">
        <v>318</v>
      </c>
      <c r="B24" s="217">
        <v>5048</v>
      </c>
      <c r="C24" s="218"/>
      <c r="D24" s="219"/>
      <c r="E24" s="220"/>
    </row>
    <row r="25" spans="1:6" s="167" customFormat="1" ht="5.25" customHeight="1">
      <c r="A25" s="195"/>
      <c r="B25" s="210"/>
      <c r="C25" s="211"/>
      <c r="D25" s="212"/>
      <c r="E25" s="209"/>
    </row>
    <row r="26" spans="1:6" s="167" customFormat="1">
      <c r="A26" s="195" t="s">
        <v>319</v>
      </c>
      <c r="B26" s="213"/>
      <c r="C26" s="211"/>
      <c r="D26" s="212"/>
      <c r="E26" s="209"/>
    </row>
    <row r="27" spans="1:6" ht="4.5" customHeight="1"/>
    <row r="28" spans="1:6">
      <c r="A28" s="191" t="s">
        <v>1822</v>
      </c>
      <c r="B28" s="630">
        <v>337</v>
      </c>
      <c r="C28" s="206">
        <v>0</v>
      </c>
      <c r="D28" s="206">
        <v>0</v>
      </c>
      <c r="E28" s="191" t="s">
        <v>320</v>
      </c>
      <c r="F28" s="165"/>
    </row>
    <row r="29" spans="1:6" s="167" customFormat="1">
      <c r="A29" s="191" t="s">
        <v>321</v>
      </c>
      <c r="B29" s="630">
        <v>390</v>
      </c>
      <c r="C29" s="206">
        <v>0</v>
      </c>
      <c r="D29" s="206">
        <v>0</v>
      </c>
      <c r="E29" s="191" t="s">
        <v>314</v>
      </c>
    </row>
    <row r="30" spans="1:6">
      <c r="A30" s="191" t="s">
        <v>322</v>
      </c>
      <c r="B30" s="630">
        <v>180</v>
      </c>
      <c r="C30" s="214">
        <v>8.1</v>
      </c>
      <c r="D30" s="206">
        <v>0</v>
      </c>
      <c r="E30" s="191" t="s">
        <v>111</v>
      </c>
      <c r="F30" s="165"/>
    </row>
    <row r="31" spans="1:6">
      <c r="A31" s="215" t="s">
        <v>323</v>
      </c>
      <c r="B31" s="631">
        <v>140</v>
      </c>
      <c r="C31" s="214">
        <v>6.5</v>
      </c>
      <c r="D31" s="206">
        <v>0</v>
      </c>
      <c r="E31" s="215" t="s">
        <v>111</v>
      </c>
      <c r="F31" s="165"/>
    </row>
    <row r="32" spans="1:6">
      <c r="A32" s="191" t="s">
        <v>324</v>
      </c>
      <c r="B32" s="630">
        <v>150</v>
      </c>
      <c r="C32" s="214">
        <v>8.1</v>
      </c>
      <c r="D32" s="206">
        <v>0</v>
      </c>
      <c r="E32" s="191" t="s">
        <v>325</v>
      </c>
      <c r="F32" s="165"/>
    </row>
    <row r="33" spans="1:7">
      <c r="A33" s="191" t="s">
        <v>326</v>
      </c>
      <c r="B33" s="630">
        <v>550</v>
      </c>
      <c r="C33" s="214">
        <v>14</v>
      </c>
      <c r="D33" s="206">
        <v>0</v>
      </c>
      <c r="E33" s="191" t="s">
        <v>113</v>
      </c>
      <c r="F33" s="165"/>
    </row>
    <row r="34" spans="1:7">
      <c r="A34" s="191" t="s">
        <v>327</v>
      </c>
      <c r="B34" s="630">
        <v>120</v>
      </c>
      <c r="C34" s="214">
        <v>9.6999999999999993</v>
      </c>
      <c r="D34" s="206">
        <v>0</v>
      </c>
      <c r="E34" s="191" t="s">
        <v>111</v>
      </c>
      <c r="F34" s="165"/>
    </row>
    <row r="35" spans="1:7">
      <c r="A35" s="191" t="s">
        <v>328</v>
      </c>
      <c r="B35" s="630">
        <v>175</v>
      </c>
      <c r="C35" s="214">
        <v>10</v>
      </c>
      <c r="D35" s="206">
        <v>0</v>
      </c>
      <c r="E35" s="191" t="s">
        <v>111</v>
      </c>
      <c r="F35" s="165"/>
    </row>
    <row r="36" spans="1:7">
      <c r="A36" s="215" t="s">
        <v>329</v>
      </c>
      <c r="B36" s="646">
        <v>159.03</v>
      </c>
      <c r="C36" s="214">
        <v>8</v>
      </c>
      <c r="D36" s="206">
        <v>0</v>
      </c>
      <c r="E36" s="215" t="s">
        <v>111</v>
      </c>
      <c r="F36" s="165"/>
    </row>
    <row r="37" spans="1:7">
      <c r="A37" s="191" t="s">
        <v>1823</v>
      </c>
      <c r="B37" s="630">
        <v>200</v>
      </c>
      <c r="C37" s="214">
        <v>5.5</v>
      </c>
      <c r="D37" s="206">
        <v>0</v>
      </c>
      <c r="E37" s="191" t="s">
        <v>1824</v>
      </c>
      <c r="F37" s="165"/>
    </row>
    <row r="38" spans="1:7">
      <c r="A38" s="191" t="s">
        <v>330</v>
      </c>
      <c r="B38" s="630">
        <v>190</v>
      </c>
      <c r="C38" s="214">
        <v>10</v>
      </c>
      <c r="D38" s="206">
        <v>0</v>
      </c>
      <c r="E38" s="215" t="s">
        <v>111</v>
      </c>
      <c r="F38" s="165"/>
    </row>
    <row r="39" spans="1:7">
      <c r="A39" s="191" t="s">
        <v>331</v>
      </c>
      <c r="B39" s="630">
        <v>128</v>
      </c>
      <c r="C39" s="214">
        <v>8.5</v>
      </c>
      <c r="D39" s="206">
        <v>0</v>
      </c>
      <c r="E39" s="215" t="s">
        <v>111</v>
      </c>
      <c r="F39" s="165"/>
    </row>
    <row r="40" spans="1:7">
      <c r="A40" s="191" t="s">
        <v>332</v>
      </c>
      <c r="B40" s="630">
        <v>150</v>
      </c>
      <c r="C40" s="214">
        <v>9</v>
      </c>
      <c r="D40" s="206">
        <v>0</v>
      </c>
      <c r="E40" s="215" t="s">
        <v>111</v>
      </c>
      <c r="F40" s="165"/>
    </row>
    <row r="41" spans="1:7">
      <c r="A41" s="215" t="s">
        <v>333</v>
      </c>
      <c r="B41" s="631">
        <v>210</v>
      </c>
      <c r="C41" s="214">
        <v>12.6</v>
      </c>
      <c r="D41" s="206">
        <v>0</v>
      </c>
      <c r="E41" s="215" t="s">
        <v>111</v>
      </c>
      <c r="F41" s="165"/>
    </row>
    <row r="42" spans="1:7">
      <c r="A42" s="215" t="s">
        <v>334</v>
      </c>
      <c r="B42" s="646">
        <v>304.5</v>
      </c>
      <c r="C42" s="214">
        <v>12</v>
      </c>
      <c r="D42" s="206">
        <v>0</v>
      </c>
      <c r="E42" s="215" t="s">
        <v>111</v>
      </c>
      <c r="F42" s="165"/>
    </row>
    <row r="43" spans="1:7">
      <c r="A43" s="191" t="s">
        <v>335</v>
      </c>
      <c r="B43" s="630">
        <v>210</v>
      </c>
      <c r="C43" s="214">
        <v>11.5</v>
      </c>
      <c r="D43" s="206">
        <v>0</v>
      </c>
      <c r="E43" s="191" t="s">
        <v>111</v>
      </c>
      <c r="F43" s="165"/>
    </row>
    <row r="44" spans="1:7">
      <c r="A44" s="215" t="s">
        <v>336</v>
      </c>
      <c r="B44" s="631">
        <v>210</v>
      </c>
      <c r="C44" s="214">
        <v>12.5</v>
      </c>
      <c r="D44" s="206">
        <v>0</v>
      </c>
      <c r="E44" s="215" t="s">
        <v>111</v>
      </c>
      <c r="F44" s="165"/>
    </row>
    <row r="45" spans="1:7">
      <c r="A45" s="191" t="s">
        <v>2332</v>
      </c>
      <c r="B45" s="630">
        <v>188</v>
      </c>
      <c r="C45" s="214">
        <v>13.3</v>
      </c>
      <c r="D45" s="206">
        <v>0</v>
      </c>
      <c r="E45" s="191" t="s">
        <v>111</v>
      </c>
      <c r="F45" s="165"/>
    </row>
    <row r="46" spans="1:7">
      <c r="A46" s="191" t="s">
        <v>337</v>
      </c>
      <c r="B46" s="630">
        <v>16</v>
      </c>
      <c r="C46" s="214">
        <v>2</v>
      </c>
      <c r="D46" s="206">
        <v>0</v>
      </c>
      <c r="E46" s="191" t="s">
        <v>338</v>
      </c>
      <c r="F46" s="165"/>
      <c r="G46" s="165" t="s">
        <v>67</v>
      </c>
    </row>
    <row r="47" spans="1:7">
      <c r="A47" s="191" t="s">
        <v>339</v>
      </c>
      <c r="B47" s="630">
        <v>20</v>
      </c>
      <c r="C47" s="214">
        <v>2</v>
      </c>
      <c r="D47" s="206">
        <v>0</v>
      </c>
      <c r="E47" s="191" t="s">
        <v>340</v>
      </c>
      <c r="F47" s="165"/>
    </row>
    <row r="48" spans="1:7">
      <c r="A48" s="191" t="s">
        <v>341</v>
      </c>
      <c r="B48" s="630">
        <v>275</v>
      </c>
      <c r="C48" s="214">
        <v>16.5</v>
      </c>
      <c r="D48" s="206">
        <v>0</v>
      </c>
      <c r="E48" s="191" t="s">
        <v>111</v>
      </c>
      <c r="F48" s="165"/>
    </row>
    <row r="49" spans="1:5" s="167" customFormat="1">
      <c r="A49" s="199" t="s">
        <v>342</v>
      </c>
      <c r="B49" s="632">
        <f>SUM(B28:B32)+SUM(B34:B48)+550</f>
        <v>4302.53</v>
      </c>
      <c r="C49" s="869"/>
      <c r="D49" s="870"/>
      <c r="E49" s="871"/>
    </row>
    <row r="50" spans="1:5" s="167" customFormat="1" ht="2.25" customHeight="1">
      <c r="A50" s="195"/>
      <c r="B50" s="208"/>
      <c r="C50" s="633"/>
      <c r="D50" s="212"/>
      <c r="E50" s="195"/>
    </row>
    <row r="51" spans="1:5" s="167" customFormat="1">
      <c r="A51" s="634" t="s">
        <v>343</v>
      </c>
      <c r="B51" s="635">
        <f>B24+B49</f>
        <v>9350.5299999999988</v>
      </c>
      <c r="C51" s="872"/>
      <c r="D51" s="873"/>
      <c r="E51" s="874"/>
    </row>
    <row r="55" spans="1:5">
      <c r="A55" s="216"/>
    </row>
  </sheetData>
  <mergeCells count="7">
    <mergeCell ref="C49:E49"/>
    <mergeCell ref="C51:E51"/>
    <mergeCell ref="A8:A9"/>
    <mergeCell ref="B8:B9"/>
    <mergeCell ref="C8:C9"/>
    <mergeCell ref="D8:D9"/>
    <mergeCell ref="E8:E9"/>
  </mergeCells>
  <printOptions horizontalCentered="1" verticalCentered="1"/>
  <pageMargins left="0.15748031496062992" right="0.19685039370078741" top="0.45" bottom="0.43307086614173229" header="0.2" footer="0.51181102362204722"/>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00B050"/>
  </sheetPr>
  <dimension ref="A1:L41"/>
  <sheetViews>
    <sheetView zoomScale="90" zoomScaleNormal="90" workbookViewId="0">
      <selection activeCell="B25" sqref="B25:I25"/>
    </sheetView>
  </sheetViews>
  <sheetFormatPr baseColWidth="10" defaultColWidth="11.42578125" defaultRowHeight="12.75" customHeight="1"/>
  <cols>
    <col min="1" max="1" width="11.42578125" style="165"/>
    <col min="2" max="2" width="45.7109375" style="165" bestFit="1" customWidth="1"/>
    <col min="3" max="3" width="11.85546875" style="165" bestFit="1" customWidth="1"/>
    <col min="4" max="4" width="12" style="165" bestFit="1" customWidth="1"/>
    <col min="5" max="5" width="12.7109375" style="165" bestFit="1" customWidth="1"/>
    <col min="6" max="7" width="11.85546875" style="165" bestFit="1" customWidth="1"/>
    <col min="8" max="8" width="12" style="165" bestFit="1" customWidth="1"/>
    <col min="9" max="9" width="8.140625" style="165" bestFit="1" customWidth="1"/>
    <col min="10" max="10" width="9.140625" style="165" bestFit="1" customWidth="1"/>
    <col min="11" max="16384" width="11.42578125" style="165"/>
  </cols>
  <sheetData>
    <row r="1" spans="1:9" ht="12.75" customHeight="1">
      <c r="A1" s="189" t="s">
        <v>23</v>
      </c>
      <c r="E1" s="167"/>
    </row>
    <row r="2" spans="1:9" ht="21" customHeight="1">
      <c r="A2" s="167"/>
      <c r="B2" s="221"/>
      <c r="E2" s="167"/>
    </row>
    <row r="4" spans="1:9" ht="12.75" customHeight="1">
      <c r="B4" s="854" t="s">
        <v>344</v>
      </c>
      <c r="C4" s="878" t="s">
        <v>345</v>
      </c>
      <c r="D4" s="878"/>
      <c r="E4" s="878"/>
      <c r="F4" s="878"/>
      <c r="G4" s="878"/>
      <c r="H4" s="878"/>
      <c r="I4" s="878" t="s">
        <v>346</v>
      </c>
    </row>
    <row r="5" spans="1:9" ht="12.75" customHeight="1">
      <c r="B5" s="880"/>
      <c r="C5" s="879"/>
      <c r="D5" s="879"/>
      <c r="E5" s="879"/>
      <c r="F5" s="879"/>
      <c r="G5" s="879"/>
      <c r="H5" s="879"/>
      <c r="I5" s="878"/>
    </row>
    <row r="6" spans="1:9" ht="12.75" customHeight="1">
      <c r="B6" s="855"/>
      <c r="C6" s="488" t="s">
        <v>347</v>
      </c>
      <c r="D6" s="488" t="s">
        <v>348</v>
      </c>
      <c r="E6" s="488" t="s">
        <v>349</v>
      </c>
      <c r="F6" s="488" t="s">
        <v>350</v>
      </c>
      <c r="G6" s="488" t="s">
        <v>351</v>
      </c>
      <c r="H6" s="488" t="s">
        <v>282</v>
      </c>
      <c r="I6" s="878"/>
    </row>
    <row r="7" spans="1:9" ht="12.75" customHeight="1">
      <c r="B7" s="875" t="s">
        <v>299</v>
      </c>
      <c r="C7" s="876"/>
      <c r="D7" s="876"/>
      <c r="E7" s="876"/>
      <c r="F7" s="876"/>
      <c r="G7" s="876"/>
      <c r="H7" s="876"/>
      <c r="I7" s="877"/>
    </row>
    <row r="8" spans="1:9" ht="12.75" customHeight="1">
      <c r="B8" s="875" t="s">
        <v>352</v>
      </c>
      <c r="C8" s="876"/>
      <c r="D8" s="876"/>
      <c r="E8" s="876"/>
      <c r="F8" s="876"/>
      <c r="G8" s="876"/>
      <c r="H8" s="876"/>
      <c r="I8" s="876"/>
    </row>
    <row r="9" spans="1:9" ht="12.75" customHeight="1">
      <c r="B9" s="636" t="s">
        <v>353</v>
      </c>
      <c r="C9" s="222"/>
      <c r="D9" s="222">
        <v>0</v>
      </c>
      <c r="E9" s="222">
        <v>0</v>
      </c>
      <c r="F9" s="222"/>
      <c r="G9" s="222">
        <v>0</v>
      </c>
      <c r="H9" s="222">
        <f>SUM(C9:G9)</f>
        <v>0</v>
      </c>
      <c r="I9" s="222">
        <v>0</v>
      </c>
    </row>
    <row r="10" spans="1:9" ht="12.75" customHeight="1">
      <c r="B10" s="636" t="s">
        <v>123</v>
      </c>
      <c r="C10" s="222">
        <v>0</v>
      </c>
      <c r="D10" s="222"/>
      <c r="E10" s="222">
        <v>0</v>
      </c>
      <c r="F10" s="222">
        <v>0</v>
      </c>
      <c r="G10" s="222">
        <v>0</v>
      </c>
      <c r="H10" s="222">
        <f t="shared" ref="H10:H21" si="0">SUM(C10:G10)</f>
        <v>0</v>
      </c>
      <c r="I10" s="222">
        <v>0</v>
      </c>
    </row>
    <row r="11" spans="1:9" ht="12.75" customHeight="1">
      <c r="B11" s="636" t="s">
        <v>354</v>
      </c>
      <c r="C11" s="222">
        <v>0</v>
      </c>
      <c r="D11" s="222"/>
      <c r="E11" s="222">
        <v>0</v>
      </c>
      <c r="F11" s="222">
        <v>0</v>
      </c>
      <c r="G11" s="222">
        <v>0</v>
      </c>
      <c r="H11" s="222">
        <f t="shared" si="0"/>
        <v>0</v>
      </c>
      <c r="I11" s="222">
        <v>0</v>
      </c>
    </row>
    <row r="12" spans="1:9" ht="12.75" customHeight="1">
      <c r="B12" s="636" t="s">
        <v>355</v>
      </c>
      <c r="C12" s="222">
        <v>0</v>
      </c>
      <c r="D12" s="222">
        <v>0</v>
      </c>
      <c r="E12" s="222">
        <v>0</v>
      </c>
      <c r="F12" s="222">
        <v>0</v>
      </c>
      <c r="G12" s="222">
        <v>0</v>
      </c>
      <c r="H12" s="222">
        <f t="shared" si="0"/>
        <v>0</v>
      </c>
      <c r="I12" s="222">
        <v>0</v>
      </c>
    </row>
    <row r="13" spans="1:9" ht="12.75" customHeight="1">
      <c r="B13" s="636" t="s">
        <v>356</v>
      </c>
      <c r="C13" s="222">
        <v>0</v>
      </c>
      <c r="D13" s="222">
        <v>0</v>
      </c>
      <c r="E13" s="222">
        <v>0</v>
      </c>
      <c r="F13" s="222">
        <v>0</v>
      </c>
      <c r="G13" s="222">
        <v>0</v>
      </c>
      <c r="H13" s="222">
        <f t="shared" si="0"/>
        <v>0</v>
      </c>
      <c r="I13" s="222">
        <v>0</v>
      </c>
    </row>
    <row r="14" spans="1:9" ht="12.75" customHeight="1">
      <c r="B14" s="636" t="s">
        <v>111</v>
      </c>
      <c r="C14" s="222">
        <v>460</v>
      </c>
      <c r="D14" s="222">
        <v>0</v>
      </c>
      <c r="E14" s="222">
        <v>0</v>
      </c>
      <c r="F14" s="222">
        <v>0</v>
      </c>
      <c r="G14" s="222">
        <v>0</v>
      </c>
      <c r="H14" s="222">
        <f t="shared" si="0"/>
        <v>460</v>
      </c>
      <c r="I14" s="222">
        <v>0</v>
      </c>
    </row>
    <row r="15" spans="1:9" ht="12.75" customHeight="1">
      <c r="B15" s="636" t="s">
        <v>357</v>
      </c>
      <c r="C15" s="222">
        <v>2558</v>
      </c>
      <c r="D15" s="222">
        <v>0</v>
      </c>
      <c r="E15" s="222">
        <v>0</v>
      </c>
      <c r="F15" s="222">
        <v>400</v>
      </c>
      <c r="G15" s="222">
        <v>0</v>
      </c>
      <c r="H15" s="222">
        <v>2958</v>
      </c>
      <c r="I15" s="222">
        <v>0</v>
      </c>
    </row>
    <row r="16" spans="1:9" ht="12.75" customHeight="1">
      <c r="B16" s="636" t="s">
        <v>121</v>
      </c>
      <c r="C16" s="222">
        <v>0</v>
      </c>
      <c r="D16" s="222">
        <v>0</v>
      </c>
      <c r="E16" s="222">
        <v>0</v>
      </c>
      <c r="F16" s="222">
        <v>90</v>
      </c>
      <c r="G16" s="222">
        <v>0</v>
      </c>
      <c r="H16" s="222">
        <f t="shared" si="0"/>
        <v>90</v>
      </c>
      <c r="I16" s="222">
        <v>0</v>
      </c>
    </row>
    <row r="17" spans="2:10" ht="12.75" customHeight="1">
      <c r="B17" s="875" t="s">
        <v>358</v>
      </c>
      <c r="C17" s="876"/>
      <c r="D17" s="876"/>
      <c r="E17" s="876"/>
      <c r="F17" s="876"/>
      <c r="G17" s="876"/>
      <c r="H17" s="876"/>
      <c r="I17" s="877"/>
    </row>
    <row r="18" spans="2:10" ht="12.75" customHeight="1">
      <c r="B18" s="636" t="s">
        <v>117</v>
      </c>
      <c r="C18" s="222">
        <v>0</v>
      </c>
      <c r="D18" s="222">
        <v>0</v>
      </c>
      <c r="E18" s="222">
        <v>0</v>
      </c>
      <c r="F18" s="222">
        <v>710</v>
      </c>
      <c r="G18" s="222">
        <v>0</v>
      </c>
      <c r="H18" s="222">
        <f t="shared" si="0"/>
        <v>710</v>
      </c>
      <c r="I18" s="222">
        <v>0</v>
      </c>
    </row>
    <row r="19" spans="2:10" ht="12.75" customHeight="1">
      <c r="B19" s="636" t="s">
        <v>359</v>
      </c>
      <c r="C19" s="222">
        <v>0</v>
      </c>
      <c r="D19" s="222">
        <v>0</v>
      </c>
      <c r="E19" s="222">
        <v>0</v>
      </c>
      <c r="F19" s="222">
        <v>0</v>
      </c>
      <c r="G19" s="222">
        <v>0</v>
      </c>
      <c r="H19" s="222">
        <f t="shared" si="0"/>
        <v>0</v>
      </c>
      <c r="I19" s="222">
        <v>0</v>
      </c>
    </row>
    <row r="20" spans="2:10" ht="12.75" customHeight="1">
      <c r="B20" s="636" t="s">
        <v>360</v>
      </c>
      <c r="C20" s="222"/>
      <c r="D20" s="222"/>
      <c r="E20" s="222"/>
      <c r="F20" s="222">
        <v>400</v>
      </c>
      <c r="G20" s="222">
        <v>150</v>
      </c>
      <c r="H20" s="222">
        <f t="shared" si="0"/>
        <v>550</v>
      </c>
      <c r="I20" s="222"/>
    </row>
    <row r="21" spans="2:10" ht="12.75" customHeight="1">
      <c r="B21" s="636" t="s">
        <v>338</v>
      </c>
      <c r="C21" s="222">
        <v>0</v>
      </c>
      <c r="D21" s="222">
        <v>0</v>
      </c>
      <c r="E21" s="222">
        <v>0</v>
      </c>
      <c r="F21" s="222">
        <v>0</v>
      </c>
      <c r="G21" s="222">
        <v>280</v>
      </c>
      <c r="H21" s="222">
        <f t="shared" si="0"/>
        <v>280</v>
      </c>
      <c r="I21" s="222">
        <v>0</v>
      </c>
    </row>
    <row r="22" spans="2:10" ht="12.75" customHeight="1">
      <c r="B22" s="637" t="s">
        <v>361</v>
      </c>
      <c r="C22" s="226">
        <f t="shared" ref="C22:I22" si="1">SUM(C9:C21)</f>
        <v>3018</v>
      </c>
      <c r="D22" s="226">
        <f t="shared" si="1"/>
        <v>0</v>
      </c>
      <c r="E22" s="226">
        <f t="shared" si="1"/>
        <v>0</v>
      </c>
      <c r="F22" s="226">
        <f t="shared" si="1"/>
        <v>1600</v>
      </c>
      <c r="G22" s="226">
        <f t="shared" si="1"/>
        <v>430</v>
      </c>
      <c r="H22" s="226">
        <f t="shared" si="1"/>
        <v>5048</v>
      </c>
      <c r="I22" s="226">
        <f t="shared" si="1"/>
        <v>0</v>
      </c>
    </row>
    <row r="23" spans="2:10" ht="6" customHeight="1">
      <c r="B23" s="636"/>
      <c r="C23" s="636"/>
      <c r="D23" s="636"/>
      <c r="E23" s="636"/>
      <c r="F23" s="636"/>
      <c r="G23" s="636"/>
      <c r="H23" s="636"/>
      <c r="I23" s="636"/>
    </row>
    <row r="24" spans="2:10" ht="12.75" customHeight="1">
      <c r="B24" s="875" t="s">
        <v>362</v>
      </c>
      <c r="C24" s="876"/>
      <c r="D24" s="876"/>
      <c r="E24" s="876"/>
      <c r="F24" s="876"/>
      <c r="G24" s="876"/>
      <c r="H24" s="876"/>
      <c r="I24" s="877"/>
    </row>
    <row r="25" spans="2:10" ht="12.75" customHeight="1">
      <c r="B25" s="875" t="s">
        <v>352</v>
      </c>
      <c r="C25" s="876"/>
      <c r="D25" s="876"/>
      <c r="E25" s="876"/>
      <c r="F25" s="876"/>
      <c r="G25" s="876"/>
      <c r="H25" s="876"/>
      <c r="I25" s="877"/>
    </row>
    <row r="26" spans="2:10" ht="12.75" customHeight="1">
      <c r="B26" s="636" t="s">
        <v>353</v>
      </c>
      <c r="C26" s="222">
        <v>0</v>
      </c>
      <c r="D26" s="222">
        <v>0</v>
      </c>
      <c r="E26" s="222">
        <v>0</v>
      </c>
      <c r="F26" s="222">
        <v>0</v>
      </c>
      <c r="G26" s="222">
        <v>0</v>
      </c>
      <c r="H26" s="222">
        <f>SUM(C26:G26)</f>
        <v>0</v>
      </c>
      <c r="I26" s="222">
        <v>0</v>
      </c>
    </row>
    <row r="27" spans="2:10" ht="12.75" customHeight="1">
      <c r="B27" s="636" t="s">
        <v>123</v>
      </c>
      <c r="C27" s="222">
        <v>0</v>
      </c>
      <c r="D27" s="222">
        <v>0</v>
      </c>
      <c r="E27" s="222">
        <v>0</v>
      </c>
      <c r="F27" s="222">
        <v>0</v>
      </c>
      <c r="G27" s="222">
        <v>0</v>
      </c>
      <c r="H27" s="222">
        <f t="shared" ref="H27:H37" si="2">SUM(C27:G27)</f>
        <v>0</v>
      </c>
      <c r="I27" s="222">
        <v>0</v>
      </c>
    </row>
    <row r="28" spans="2:10" ht="12.75" customHeight="1">
      <c r="B28" s="636" t="s">
        <v>354</v>
      </c>
      <c r="C28" s="222">
        <v>0</v>
      </c>
      <c r="D28" s="222">
        <v>0</v>
      </c>
      <c r="E28" s="222">
        <v>0</v>
      </c>
      <c r="F28" s="222">
        <v>0</v>
      </c>
      <c r="G28" s="222">
        <v>0</v>
      </c>
      <c r="H28" s="222">
        <f t="shared" si="2"/>
        <v>0</v>
      </c>
      <c r="I28" s="222">
        <v>0</v>
      </c>
    </row>
    <row r="29" spans="2:10" ht="12.75" customHeight="1">
      <c r="B29" s="636" t="s">
        <v>363</v>
      </c>
      <c r="C29" s="222">
        <v>0</v>
      </c>
      <c r="D29" s="222">
        <v>0</v>
      </c>
      <c r="E29" s="222">
        <v>0</v>
      </c>
      <c r="F29" s="222">
        <v>0</v>
      </c>
      <c r="G29" s="222">
        <v>0</v>
      </c>
      <c r="H29" s="222">
        <f t="shared" si="2"/>
        <v>0</v>
      </c>
      <c r="I29" s="222">
        <v>0</v>
      </c>
    </row>
    <row r="30" spans="2:10" ht="12.75" customHeight="1">
      <c r="B30" s="636" t="s">
        <v>364</v>
      </c>
      <c r="C30" s="222">
        <v>550</v>
      </c>
      <c r="D30" s="222">
        <v>0</v>
      </c>
      <c r="E30" s="222">
        <v>150</v>
      </c>
      <c r="F30" s="222"/>
      <c r="G30" s="222">
        <v>0</v>
      </c>
      <c r="H30" s="222">
        <f t="shared" si="2"/>
        <v>700</v>
      </c>
      <c r="I30" s="222">
        <v>0</v>
      </c>
    </row>
    <row r="31" spans="2:10" ht="12.75" customHeight="1">
      <c r="B31" s="636" t="s">
        <v>111</v>
      </c>
      <c r="C31" s="222">
        <v>1119</v>
      </c>
      <c r="D31" s="222">
        <v>575</v>
      </c>
      <c r="E31" s="222">
        <v>737</v>
      </c>
      <c r="F31" s="222">
        <v>140</v>
      </c>
      <c r="G31" s="222">
        <v>0</v>
      </c>
      <c r="H31" s="222">
        <f t="shared" si="2"/>
        <v>2571</v>
      </c>
      <c r="I31" s="222">
        <v>0</v>
      </c>
      <c r="J31" s="223"/>
    </row>
    <row r="32" spans="2:10" ht="12.75" customHeight="1">
      <c r="B32" s="636" t="s">
        <v>357</v>
      </c>
      <c r="C32" s="222">
        <v>0</v>
      </c>
      <c r="D32" s="222">
        <v>0</v>
      </c>
      <c r="E32" s="222">
        <v>0</v>
      </c>
      <c r="F32" s="222">
        <v>0</v>
      </c>
      <c r="G32" s="222">
        <v>0</v>
      </c>
      <c r="H32" s="222">
        <f t="shared" si="2"/>
        <v>0</v>
      </c>
      <c r="I32" s="222">
        <v>0</v>
      </c>
    </row>
    <row r="33" spans="2:12" ht="12.75" customHeight="1">
      <c r="B33" s="636" t="s">
        <v>121</v>
      </c>
      <c r="C33" s="222">
        <v>0</v>
      </c>
      <c r="D33" s="222">
        <v>0</v>
      </c>
      <c r="E33" s="222">
        <v>0</v>
      </c>
      <c r="F33" s="222">
        <v>0</v>
      </c>
      <c r="G33" s="222">
        <v>0</v>
      </c>
      <c r="H33" s="222">
        <f t="shared" si="2"/>
        <v>0</v>
      </c>
      <c r="I33" s="222">
        <v>0</v>
      </c>
    </row>
    <row r="34" spans="2:12" ht="12.75" customHeight="1">
      <c r="B34" s="204" t="s">
        <v>358</v>
      </c>
      <c r="C34" s="222"/>
      <c r="D34" s="222"/>
      <c r="E34" s="222"/>
      <c r="F34" s="222"/>
      <c r="G34" s="222"/>
      <c r="H34" s="222">
        <f t="shared" si="2"/>
        <v>0</v>
      </c>
      <c r="I34" s="222"/>
    </row>
    <row r="35" spans="2:12" ht="12.75" customHeight="1">
      <c r="B35" s="636" t="s">
        <v>117</v>
      </c>
      <c r="C35" s="222">
        <v>0</v>
      </c>
      <c r="D35" s="222">
        <v>0</v>
      </c>
      <c r="E35" s="222">
        <v>0</v>
      </c>
      <c r="F35" s="222">
        <v>0</v>
      </c>
      <c r="G35" s="222">
        <v>0</v>
      </c>
      <c r="H35" s="222">
        <f t="shared" si="2"/>
        <v>0</v>
      </c>
      <c r="I35" s="222">
        <v>0</v>
      </c>
    </row>
    <row r="36" spans="2:12" ht="12.75" customHeight="1">
      <c r="B36" s="636" t="s">
        <v>359</v>
      </c>
      <c r="C36" s="222">
        <v>0</v>
      </c>
      <c r="D36" s="222">
        <v>0</v>
      </c>
      <c r="E36" s="222">
        <v>0</v>
      </c>
      <c r="F36" s="222">
        <v>0</v>
      </c>
      <c r="G36" s="222">
        <v>337</v>
      </c>
      <c r="H36" s="222">
        <f t="shared" si="2"/>
        <v>337</v>
      </c>
      <c r="I36" s="222">
        <v>0</v>
      </c>
    </row>
    <row r="37" spans="2:12" ht="12.75" customHeight="1">
      <c r="B37" s="636" t="s">
        <v>338</v>
      </c>
      <c r="C37" s="222">
        <v>0</v>
      </c>
      <c r="D37" s="222">
        <v>0</v>
      </c>
      <c r="E37" s="222">
        <v>0</v>
      </c>
      <c r="F37" s="222">
        <v>0</v>
      </c>
      <c r="G37" s="222">
        <v>590</v>
      </c>
      <c r="H37" s="222">
        <f t="shared" si="2"/>
        <v>590</v>
      </c>
      <c r="I37" s="222">
        <v>28</v>
      </c>
    </row>
    <row r="38" spans="2:12" ht="12.75" customHeight="1">
      <c r="B38" s="637" t="s">
        <v>365</v>
      </c>
      <c r="C38" s="226">
        <f t="shared" ref="C38:I38" si="3">SUM(C26:C37)</f>
        <v>1669</v>
      </c>
      <c r="D38" s="226">
        <f t="shared" si="3"/>
        <v>575</v>
      </c>
      <c r="E38" s="226">
        <f t="shared" si="3"/>
        <v>887</v>
      </c>
      <c r="F38" s="226">
        <f t="shared" si="3"/>
        <v>140</v>
      </c>
      <c r="G38" s="226">
        <f t="shared" si="3"/>
        <v>927</v>
      </c>
      <c r="H38" s="226">
        <f t="shared" si="3"/>
        <v>4198</v>
      </c>
      <c r="I38" s="226">
        <f t="shared" si="3"/>
        <v>28</v>
      </c>
      <c r="J38" s="223"/>
      <c r="L38" s="224"/>
    </row>
    <row r="39" spans="2:12" ht="12.75" customHeight="1">
      <c r="B39" s="16" t="s">
        <v>366</v>
      </c>
      <c r="C39" s="38">
        <f t="shared" ref="C39:I39" si="4">C22+C38</f>
        <v>4687</v>
      </c>
      <c r="D39" s="38">
        <f t="shared" si="4"/>
        <v>575</v>
      </c>
      <c r="E39" s="38">
        <f t="shared" si="4"/>
        <v>887</v>
      </c>
      <c r="F39" s="38">
        <f t="shared" si="4"/>
        <v>1740</v>
      </c>
      <c r="G39" s="38">
        <f t="shared" si="4"/>
        <v>1357</v>
      </c>
      <c r="H39" s="38">
        <f t="shared" si="4"/>
        <v>9246</v>
      </c>
      <c r="I39" s="38">
        <f t="shared" si="4"/>
        <v>28</v>
      </c>
      <c r="J39" s="223"/>
      <c r="K39" s="223"/>
    </row>
    <row r="40" spans="2:12" ht="12.75" customHeight="1">
      <c r="C40" s="167"/>
      <c r="D40" s="167"/>
      <c r="E40" s="167"/>
      <c r="F40" s="167"/>
      <c r="G40" s="167"/>
      <c r="H40" s="167"/>
    </row>
    <row r="41" spans="2:12" ht="12.75" customHeight="1">
      <c r="I41" s="225"/>
    </row>
  </sheetData>
  <mergeCells count="8">
    <mergeCell ref="B24:I24"/>
    <mergeCell ref="B25:I25"/>
    <mergeCell ref="C4:H5"/>
    <mergeCell ref="I4:I6"/>
    <mergeCell ref="B4:B6"/>
    <mergeCell ref="B8:I8"/>
    <mergeCell ref="B17:I17"/>
    <mergeCell ref="B7:I7"/>
  </mergeCells>
  <printOptions horizontalCentered="1" verticalCentered="1"/>
  <pageMargins left="0.39370078740157483" right="0.39370078740157483" top="0.11811023622047245" bottom="0.39370078740157483" header="0.19685039370078741"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00B050"/>
  </sheetPr>
  <dimension ref="A1:J85"/>
  <sheetViews>
    <sheetView topLeftCell="A59" zoomScaleNormal="100" workbookViewId="0">
      <selection activeCell="H79" sqref="A4:H79"/>
    </sheetView>
  </sheetViews>
  <sheetFormatPr baseColWidth="10" defaultColWidth="11.42578125" defaultRowHeight="12.75"/>
  <cols>
    <col min="1" max="1" width="41.28515625" style="572" customWidth="1"/>
    <col min="2" max="2" width="42.5703125" style="572" customWidth="1"/>
    <col min="3" max="3" width="15.85546875" style="572" customWidth="1"/>
    <col min="4" max="4" width="23.28515625" style="572" customWidth="1"/>
    <col min="5" max="5" width="12.42578125" style="572" customWidth="1"/>
    <col min="6" max="6" width="14" style="572" customWidth="1"/>
    <col min="7" max="8" width="15" style="572" customWidth="1"/>
    <col min="9" max="9" width="20.42578125" style="572" customWidth="1"/>
    <col min="10" max="256" width="11.42578125" style="572"/>
    <col min="257" max="257" width="34.140625" style="572" customWidth="1"/>
    <col min="258" max="258" width="36.7109375" style="572" customWidth="1"/>
    <col min="259" max="259" width="15.85546875" style="572" customWidth="1"/>
    <col min="260" max="260" width="23.28515625" style="572" customWidth="1"/>
    <col min="261" max="261" width="10.5703125" style="572" customWidth="1"/>
    <col min="262" max="262" width="12" style="572" customWidth="1"/>
    <col min="263" max="263" width="13.42578125" style="572" customWidth="1"/>
    <col min="264" max="264" width="13.7109375" style="572" customWidth="1"/>
    <col min="265" max="512" width="11.42578125" style="572"/>
    <col min="513" max="513" width="34.140625" style="572" customWidth="1"/>
    <col min="514" max="514" width="36.7109375" style="572" customWidth="1"/>
    <col min="515" max="515" width="15.85546875" style="572" customWidth="1"/>
    <col min="516" max="516" width="23.28515625" style="572" customWidth="1"/>
    <col min="517" max="517" width="10.5703125" style="572" customWidth="1"/>
    <col min="518" max="518" width="12" style="572" customWidth="1"/>
    <col min="519" max="519" width="13.42578125" style="572" customWidth="1"/>
    <col min="520" max="520" width="13.7109375" style="572" customWidth="1"/>
    <col min="521" max="768" width="11.42578125" style="572"/>
    <col min="769" max="769" width="34.140625" style="572" customWidth="1"/>
    <col min="770" max="770" width="36.7109375" style="572" customWidth="1"/>
    <col min="771" max="771" width="15.85546875" style="572" customWidth="1"/>
    <col min="772" max="772" width="23.28515625" style="572" customWidth="1"/>
    <col min="773" max="773" width="10.5703125" style="572" customWidth="1"/>
    <col min="774" max="774" width="12" style="572" customWidth="1"/>
    <col min="775" max="775" width="13.42578125" style="572" customWidth="1"/>
    <col min="776" max="776" width="13.7109375" style="572" customWidth="1"/>
    <col min="777" max="1024" width="11.42578125" style="572"/>
    <col min="1025" max="1025" width="34.140625" style="572" customWidth="1"/>
    <col min="1026" max="1026" width="36.7109375" style="572" customWidth="1"/>
    <col min="1027" max="1027" width="15.85546875" style="572" customWidth="1"/>
    <col min="1028" max="1028" width="23.28515625" style="572" customWidth="1"/>
    <col min="1029" max="1029" width="10.5703125" style="572" customWidth="1"/>
    <col min="1030" max="1030" width="12" style="572" customWidth="1"/>
    <col min="1031" max="1031" width="13.42578125" style="572" customWidth="1"/>
    <col min="1032" max="1032" width="13.7109375" style="572" customWidth="1"/>
    <col min="1033" max="1280" width="11.42578125" style="572"/>
    <col min="1281" max="1281" width="34.140625" style="572" customWidth="1"/>
    <col min="1282" max="1282" width="36.7109375" style="572" customWidth="1"/>
    <col min="1283" max="1283" width="15.85546875" style="572" customWidth="1"/>
    <col min="1284" max="1284" width="23.28515625" style="572" customWidth="1"/>
    <col min="1285" max="1285" width="10.5703125" style="572" customWidth="1"/>
    <col min="1286" max="1286" width="12" style="572" customWidth="1"/>
    <col min="1287" max="1287" width="13.42578125" style="572" customWidth="1"/>
    <col min="1288" max="1288" width="13.7109375" style="572" customWidth="1"/>
    <col min="1289" max="1536" width="11.42578125" style="572"/>
    <col min="1537" max="1537" width="34.140625" style="572" customWidth="1"/>
    <col min="1538" max="1538" width="36.7109375" style="572" customWidth="1"/>
    <col min="1539" max="1539" width="15.85546875" style="572" customWidth="1"/>
    <col min="1540" max="1540" width="23.28515625" style="572" customWidth="1"/>
    <col min="1541" max="1541" width="10.5703125" style="572" customWidth="1"/>
    <col min="1542" max="1542" width="12" style="572" customWidth="1"/>
    <col min="1543" max="1543" width="13.42578125" style="572" customWidth="1"/>
    <col min="1544" max="1544" width="13.7109375" style="572" customWidth="1"/>
    <col min="1545" max="1792" width="11.42578125" style="572"/>
    <col min="1793" max="1793" width="34.140625" style="572" customWidth="1"/>
    <col min="1794" max="1794" width="36.7109375" style="572" customWidth="1"/>
    <col min="1795" max="1795" width="15.85546875" style="572" customWidth="1"/>
    <col min="1796" max="1796" width="23.28515625" style="572" customWidth="1"/>
    <col min="1797" max="1797" width="10.5703125" style="572" customWidth="1"/>
    <col min="1798" max="1798" width="12" style="572" customWidth="1"/>
    <col min="1799" max="1799" width="13.42578125" style="572" customWidth="1"/>
    <col min="1800" max="1800" width="13.7109375" style="572" customWidth="1"/>
    <col min="1801" max="2048" width="11.42578125" style="572"/>
    <col min="2049" max="2049" width="34.140625" style="572" customWidth="1"/>
    <col min="2050" max="2050" width="36.7109375" style="572" customWidth="1"/>
    <col min="2051" max="2051" width="15.85546875" style="572" customWidth="1"/>
    <col min="2052" max="2052" width="23.28515625" style="572" customWidth="1"/>
    <col min="2053" max="2053" width="10.5703125" style="572" customWidth="1"/>
    <col min="2054" max="2054" width="12" style="572" customWidth="1"/>
    <col min="2055" max="2055" width="13.42578125" style="572" customWidth="1"/>
    <col min="2056" max="2056" width="13.7109375" style="572" customWidth="1"/>
    <col min="2057" max="2304" width="11.42578125" style="572"/>
    <col min="2305" max="2305" width="34.140625" style="572" customWidth="1"/>
    <col min="2306" max="2306" width="36.7109375" style="572" customWidth="1"/>
    <col min="2307" max="2307" width="15.85546875" style="572" customWidth="1"/>
    <col min="2308" max="2308" width="23.28515625" style="572" customWidth="1"/>
    <col min="2309" max="2309" width="10.5703125" style="572" customWidth="1"/>
    <col min="2310" max="2310" width="12" style="572" customWidth="1"/>
    <col min="2311" max="2311" width="13.42578125" style="572" customWidth="1"/>
    <col min="2312" max="2312" width="13.7109375" style="572" customWidth="1"/>
    <col min="2313" max="2560" width="11.42578125" style="572"/>
    <col min="2561" max="2561" width="34.140625" style="572" customWidth="1"/>
    <col min="2562" max="2562" width="36.7109375" style="572" customWidth="1"/>
    <col min="2563" max="2563" width="15.85546875" style="572" customWidth="1"/>
    <col min="2564" max="2564" width="23.28515625" style="572" customWidth="1"/>
    <col min="2565" max="2565" width="10.5703125" style="572" customWidth="1"/>
    <col min="2566" max="2566" width="12" style="572" customWidth="1"/>
    <col min="2567" max="2567" width="13.42578125" style="572" customWidth="1"/>
    <col min="2568" max="2568" width="13.7109375" style="572" customWidth="1"/>
    <col min="2569" max="2816" width="11.42578125" style="572"/>
    <col min="2817" max="2817" width="34.140625" style="572" customWidth="1"/>
    <col min="2818" max="2818" width="36.7109375" style="572" customWidth="1"/>
    <col min="2819" max="2819" width="15.85546875" style="572" customWidth="1"/>
    <col min="2820" max="2820" width="23.28515625" style="572" customWidth="1"/>
    <col min="2821" max="2821" width="10.5703125" style="572" customWidth="1"/>
    <col min="2822" max="2822" width="12" style="572" customWidth="1"/>
    <col min="2823" max="2823" width="13.42578125" style="572" customWidth="1"/>
    <col min="2824" max="2824" width="13.7109375" style="572" customWidth="1"/>
    <col min="2825" max="3072" width="11.42578125" style="572"/>
    <col min="3073" max="3073" width="34.140625" style="572" customWidth="1"/>
    <col min="3074" max="3074" width="36.7109375" style="572" customWidth="1"/>
    <col min="3075" max="3075" width="15.85546875" style="572" customWidth="1"/>
    <col min="3076" max="3076" width="23.28515625" style="572" customWidth="1"/>
    <col min="3077" max="3077" width="10.5703125" style="572" customWidth="1"/>
    <col min="3078" max="3078" width="12" style="572" customWidth="1"/>
    <col min="3079" max="3079" width="13.42578125" style="572" customWidth="1"/>
    <col min="3080" max="3080" width="13.7109375" style="572" customWidth="1"/>
    <col min="3081" max="3328" width="11.42578125" style="572"/>
    <col min="3329" max="3329" width="34.140625" style="572" customWidth="1"/>
    <col min="3330" max="3330" width="36.7109375" style="572" customWidth="1"/>
    <col min="3331" max="3331" width="15.85546875" style="572" customWidth="1"/>
    <col min="3332" max="3332" width="23.28515625" style="572" customWidth="1"/>
    <col min="3333" max="3333" width="10.5703125" style="572" customWidth="1"/>
    <col min="3334" max="3334" width="12" style="572" customWidth="1"/>
    <col min="3335" max="3335" width="13.42578125" style="572" customWidth="1"/>
    <col min="3336" max="3336" width="13.7109375" style="572" customWidth="1"/>
    <col min="3337" max="3584" width="11.42578125" style="572"/>
    <col min="3585" max="3585" width="34.140625" style="572" customWidth="1"/>
    <col min="3586" max="3586" width="36.7109375" style="572" customWidth="1"/>
    <col min="3587" max="3587" width="15.85546875" style="572" customWidth="1"/>
    <col min="3588" max="3588" width="23.28515625" style="572" customWidth="1"/>
    <col min="3589" max="3589" width="10.5703125" style="572" customWidth="1"/>
    <col min="3590" max="3590" width="12" style="572" customWidth="1"/>
    <col min="3591" max="3591" width="13.42578125" style="572" customWidth="1"/>
    <col min="3592" max="3592" width="13.7109375" style="572" customWidth="1"/>
    <col min="3593" max="3840" width="11.42578125" style="572"/>
    <col min="3841" max="3841" width="34.140625" style="572" customWidth="1"/>
    <col min="3842" max="3842" width="36.7109375" style="572" customWidth="1"/>
    <col min="3843" max="3843" width="15.85546875" style="572" customWidth="1"/>
    <col min="3844" max="3844" width="23.28515625" style="572" customWidth="1"/>
    <col min="3845" max="3845" width="10.5703125" style="572" customWidth="1"/>
    <col min="3846" max="3846" width="12" style="572" customWidth="1"/>
    <col min="3847" max="3847" width="13.42578125" style="572" customWidth="1"/>
    <col min="3848" max="3848" width="13.7109375" style="572" customWidth="1"/>
    <col min="3849" max="4096" width="11.42578125" style="572"/>
    <col min="4097" max="4097" width="34.140625" style="572" customWidth="1"/>
    <col min="4098" max="4098" width="36.7109375" style="572" customWidth="1"/>
    <col min="4099" max="4099" width="15.85546875" style="572" customWidth="1"/>
    <col min="4100" max="4100" width="23.28515625" style="572" customWidth="1"/>
    <col min="4101" max="4101" width="10.5703125" style="572" customWidth="1"/>
    <col min="4102" max="4102" width="12" style="572" customWidth="1"/>
    <col min="4103" max="4103" width="13.42578125" style="572" customWidth="1"/>
    <col min="4104" max="4104" width="13.7109375" style="572" customWidth="1"/>
    <col min="4105" max="4352" width="11.42578125" style="572"/>
    <col min="4353" max="4353" width="34.140625" style="572" customWidth="1"/>
    <col min="4354" max="4354" width="36.7109375" style="572" customWidth="1"/>
    <col min="4355" max="4355" width="15.85546875" style="572" customWidth="1"/>
    <col min="4356" max="4356" width="23.28515625" style="572" customWidth="1"/>
    <col min="4357" max="4357" width="10.5703125" style="572" customWidth="1"/>
    <col min="4358" max="4358" width="12" style="572" customWidth="1"/>
    <col min="4359" max="4359" width="13.42578125" style="572" customWidth="1"/>
    <col min="4360" max="4360" width="13.7109375" style="572" customWidth="1"/>
    <col min="4361" max="4608" width="11.42578125" style="572"/>
    <col min="4609" max="4609" width="34.140625" style="572" customWidth="1"/>
    <col min="4610" max="4610" width="36.7109375" style="572" customWidth="1"/>
    <col min="4611" max="4611" width="15.85546875" style="572" customWidth="1"/>
    <col min="4612" max="4612" width="23.28515625" style="572" customWidth="1"/>
    <col min="4613" max="4613" width="10.5703125" style="572" customWidth="1"/>
    <col min="4614" max="4614" width="12" style="572" customWidth="1"/>
    <col min="4615" max="4615" width="13.42578125" style="572" customWidth="1"/>
    <col min="4616" max="4616" width="13.7109375" style="572" customWidth="1"/>
    <col min="4617" max="4864" width="11.42578125" style="572"/>
    <col min="4865" max="4865" width="34.140625" style="572" customWidth="1"/>
    <col min="4866" max="4866" width="36.7109375" style="572" customWidth="1"/>
    <col min="4867" max="4867" width="15.85546875" style="572" customWidth="1"/>
    <col min="4868" max="4868" width="23.28515625" style="572" customWidth="1"/>
    <col min="4869" max="4869" width="10.5703125" style="572" customWidth="1"/>
    <col min="4870" max="4870" width="12" style="572" customWidth="1"/>
    <col min="4871" max="4871" width="13.42578125" style="572" customWidth="1"/>
    <col min="4872" max="4872" width="13.7109375" style="572" customWidth="1"/>
    <col min="4873" max="5120" width="11.42578125" style="572"/>
    <col min="5121" max="5121" width="34.140625" style="572" customWidth="1"/>
    <col min="5122" max="5122" width="36.7109375" style="572" customWidth="1"/>
    <col min="5123" max="5123" width="15.85546875" style="572" customWidth="1"/>
    <col min="5124" max="5124" width="23.28515625" style="572" customWidth="1"/>
    <col min="5125" max="5125" width="10.5703125" style="572" customWidth="1"/>
    <col min="5126" max="5126" width="12" style="572" customWidth="1"/>
    <col min="5127" max="5127" width="13.42578125" style="572" customWidth="1"/>
    <col min="5128" max="5128" width="13.7109375" style="572" customWidth="1"/>
    <col min="5129" max="5376" width="11.42578125" style="572"/>
    <col min="5377" max="5377" width="34.140625" style="572" customWidth="1"/>
    <col min="5378" max="5378" width="36.7109375" style="572" customWidth="1"/>
    <col min="5379" max="5379" width="15.85546875" style="572" customWidth="1"/>
    <col min="5380" max="5380" width="23.28515625" style="572" customWidth="1"/>
    <col min="5381" max="5381" width="10.5703125" style="572" customWidth="1"/>
    <col min="5382" max="5382" width="12" style="572" customWidth="1"/>
    <col min="5383" max="5383" width="13.42578125" style="572" customWidth="1"/>
    <col min="5384" max="5384" width="13.7109375" style="572" customWidth="1"/>
    <col min="5385" max="5632" width="11.42578125" style="572"/>
    <col min="5633" max="5633" width="34.140625" style="572" customWidth="1"/>
    <col min="5634" max="5634" width="36.7109375" style="572" customWidth="1"/>
    <col min="5635" max="5635" width="15.85546875" style="572" customWidth="1"/>
    <col min="5636" max="5636" width="23.28515625" style="572" customWidth="1"/>
    <col min="5637" max="5637" width="10.5703125" style="572" customWidth="1"/>
    <col min="5638" max="5638" width="12" style="572" customWidth="1"/>
    <col min="5639" max="5639" width="13.42578125" style="572" customWidth="1"/>
    <col min="5640" max="5640" width="13.7109375" style="572" customWidth="1"/>
    <col min="5641" max="5888" width="11.42578125" style="572"/>
    <col min="5889" max="5889" width="34.140625" style="572" customWidth="1"/>
    <col min="5890" max="5890" width="36.7109375" style="572" customWidth="1"/>
    <col min="5891" max="5891" width="15.85546875" style="572" customWidth="1"/>
    <col min="5892" max="5892" width="23.28515625" style="572" customWidth="1"/>
    <col min="5893" max="5893" width="10.5703125" style="572" customWidth="1"/>
    <col min="5894" max="5894" width="12" style="572" customWidth="1"/>
    <col min="5895" max="5895" width="13.42578125" style="572" customWidth="1"/>
    <col min="5896" max="5896" width="13.7109375" style="572" customWidth="1"/>
    <col min="5897" max="6144" width="11.42578125" style="572"/>
    <col min="6145" max="6145" width="34.140625" style="572" customWidth="1"/>
    <col min="6146" max="6146" width="36.7109375" style="572" customWidth="1"/>
    <col min="6147" max="6147" width="15.85546875" style="572" customWidth="1"/>
    <col min="6148" max="6148" width="23.28515625" style="572" customWidth="1"/>
    <col min="6149" max="6149" width="10.5703125" style="572" customWidth="1"/>
    <col min="6150" max="6150" width="12" style="572" customWidth="1"/>
    <col min="6151" max="6151" width="13.42578125" style="572" customWidth="1"/>
    <col min="6152" max="6152" width="13.7109375" style="572" customWidth="1"/>
    <col min="6153" max="6400" width="11.42578125" style="572"/>
    <col min="6401" max="6401" width="34.140625" style="572" customWidth="1"/>
    <col min="6402" max="6402" width="36.7109375" style="572" customWidth="1"/>
    <col min="6403" max="6403" width="15.85546875" style="572" customWidth="1"/>
    <col min="6404" max="6404" width="23.28515625" style="572" customWidth="1"/>
    <col min="6405" max="6405" width="10.5703125" style="572" customWidth="1"/>
    <col min="6406" max="6406" width="12" style="572" customWidth="1"/>
    <col min="6407" max="6407" width="13.42578125" style="572" customWidth="1"/>
    <col min="6408" max="6408" width="13.7109375" style="572" customWidth="1"/>
    <col min="6409" max="6656" width="11.42578125" style="572"/>
    <col min="6657" max="6657" width="34.140625" style="572" customWidth="1"/>
    <col min="6658" max="6658" width="36.7109375" style="572" customWidth="1"/>
    <col min="6659" max="6659" width="15.85546875" style="572" customWidth="1"/>
    <col min="6660" max="6660" width="23.28515625" style="572" customWidth="1"/>
    <col min="6661" max="6661" width="10.5703125" style="572" customWidth="1"/>
    <col min="6662" max="6662" width="12" style="572" customWidth="1"/>
    <col min="6663" max="6663" width="13.42578125" style="572" customWidth="1"/>
    <col min="6664" max="6664" width="13.7109375" style="572" customWidth="1"/>
    <col min="6665" max="6912" width="11.42578125" style="572"/>
    <col min="6913" max="6913" width="34.140625" style="572" customWidth="1"/>
    <col min="6914" max="6914" width="36.7109375" style="572" customWidth="1"/>
    <col min="6915" max="6915" width="15.85546875" style="572" customWidth="1"/>
    <col min="6916" max="6916" width="23.28515625" style="572" customWidth="1"/>
    <col min="6917" max="6917" width="10.5703125" style="572" customWidth="1"/>
    <col min="6918" max="6918" width="12" style="572" customWidth="1"/>
    <col min="6919" max="6919" width="13.42578125" style="572" customWidth="1"/>
    <col min="6920" max="6920" width="13.7109375" style="572" customWidth="1"/>
    <col min="6921" max="7168" width="11.42578125" style="572"/>
    <col min="7169" max="7169" width="34.140625" style="572" customWidth="1"/>
    <col min="7170" max="7170" width="36.7109375" style="572" customWidth="1"/>
    <col min="7171" max="7171" width="15.85546875" style="572" customWidth="1"/>
    <col min="7172" max="7172" width="23.28515625" style="572" customWidth="1"/>
    <col min="7173" max="7173" width="10.5703125" style="572" customWidth="1"/>
    <col min="7174" max="7174" width="12" style="572" customWidth="1"/>
    <col min="7175" max="7175" width="13.42578125" style="572" customWidth="1"/>
    <col min="7176" max="7176" width="13.7109375" style="572" customWidth="1"/>
    <col min="7177" max="7424" width="11.42578125" style="572"/>
    <col min="7425" max="7425" width="34.140625" style="572" customWidth="1"/>
    <col min="7426" max="7426" width="36.7109375" style="572" customWidth="1"/>
    <col min="7427" max="7427" width="15.85546875" style="572" customWidth="1"/>
    <col min="7428" max="7428" width="23.28515625" style="572" customWidth="1"/>
    <col min="7429" max="7429" width="10.5703125" style="572" customWidth="1"/>
    <col min="7430" max="7430" width="12" style="572" customWidth="1"/>
    <col min="7431" max="7431" width="13.42578125" style="572" customWidth="1"/>
    <col min="7432" max="7432" width="13.7109375" style="572" customWidth="1"/>
    <col min="7433" max="7680" width="11.42578125" style="572"/>
    <col min="7681" max="7681" width="34.140625" style="572" customWidth="1"/>
    <col min="7682" max="7682" width="36.7109375" style="572" customWidth="1"/>
    <col min="7683" max="7683" width="15.85546875" style="572" customWidth="1"/>
    <col min="7684" max="7684" width="23.28515625" style="572" customWidth="1"/>
    <col min="7685" max="7685" width="10.5703125" style="572" customWidth="1"/>
    <col min="7686" max="7686" width="12" style="572" customWidth="1"/>
    <col min="7687" max="7687" width="13.42578125" style="572" customWidth="1"/>
    <col min="7688" max="7688" width="13.7109375" style="572" customWidth="1"/>
    <col min="7689" max="7936" width="11.42578125" style="572"/>
    <col min="7937" max="7937" width="34.140625" style="572" customWidth="1"/>
    <col min="7938" max="7938" width="36.7109375" style="572" customWidth="1"/>
    <col min="7939" max="7939" width="15.85546875" style="572" customWidth="1"/>
    <col min="7940" max="7940" width="23.28515625" style="572" customWidth="1"/>
    <col min="7941" max="7941" width="10.5703125" style="572" customWidth="1"/>
    <col min="7942" max="7942" width="12" style="572" customWidth="1"/>
    <col min="7943" max="7943" width="13.42578125" style="572" customWidth="1"/>
    <col min="7944" max="7944" width="13.7109375" style="572" customWidth="1"/>
    <col min="7945" max="8192" width="11.42578125" style="572"/>
    <col min="8193" max="8193" width="34.140625" style="572" customWidth="1"/>
    <col min="8194" max="8194" width="36.7109375" style="572" customWidth="1"/>
    <col min="8195" max="8195" width="15.85546875" style="572" customWidth="1"/>
    <col min="8196" max="8196" width="23.28515625" style="572" customWidth="1"/>
    <col min="8197" max="8197" width="10.5703125" style="572" customWidth="1"/>
    <col min="8198" max="8198" width="12" style="572" customWidth="1"/>
    <col min="8199" max="8199" width="13.42578125" style="572" customWidth="1"/>
    <col min="8200" max="8200" width="13.7109375" style="572" customWidth="1"/>
    <col min="8201" max="8448" width="11.42578125" style="572"/>
    <col min="8449" max="8449" width="34.140625" style="572" customWidth="1"/>
    <col min="8450" max="8450" width="36.7109375" style="572" customWidth="1"/>
    <col min="8451" max="8451" width="15.85546875" style="572" customWidth="1"/>
    <col min="8452" max="8452" width="23.28515625" style="572" customWidth="1"/>
    <col min="8453" max="8453" width="10.5703125" style="572" customWidth="1"/>
    <col min="8454" max="8454" width="12" style="572" customWidth="1"/>
    <col min="8455" max="8455" width="13.42578125" style="572" customWidth="1"/>
    <col min="8456" max="8456" width="13.7109375" style="572" customWidth="1"/>
    <col min="8457" max="8704" width="11.42578125" style="572"/>
    <col min="8705" max="8705" width="34.140625" style="572" customWidth="1"/>
    <col min="8706" max="8706" width="36.7109375" style="572" customWidth="1"/>
    <col min="8707" max="8707" width="15.85546875" style="572" customWidth="1"/>
    <col min="8708" max="8708" width="23.28515625" style="572" customWidth="1"/>
    <col min="8709" max="8709" width="10.5703125" style="572" customWidth="1"/>
    <col min="8710" max="8710" width="12" style="572" customWidth="1"/>
    <col min="8711" max="8711" width="13.42578125" style="572" customWidth="1"/>
    <col min="8712" max="8712" width="13.7109375" style="572" customWidth="1"/>
    <col min="8713" max="8960" width="11.42578125" style="572"/>
    <col min="8961" max="8961" width="34.140625" style="572" customWidth="1"/>
    <col min="8962" max="8962" width="36.7109375" style="572" customWidth="1"/>
    <col min="8963" max="8963" width="15.85546875" style="572" customWidth="1"/>
    <col min="8964" max="8964" width="23.28515625" style="572" customWidth="1"/>
    <col min="8965" max="8965" width="10.5703125" style="572" customWidth="1"/>
    <col min="8966" max="8966" width="12" style="572" customWidth="1"/>
    <col min="8967" max="8967" width="13.42578125" style="572" customWidth="1"/>
    <col min="8968" max="8968" width="13.7109375" style="572" customWidth="1"/>
    <col min="8969" max="9216" width="11.42578125" style="572"/>
    <col min="9217" max="9217" width="34.140625" style="572" customWidth="1"/>
    <col min="9218" max="9218" width="36.7109375" style="572" customWidth="1"/>
    <col min="9219" max="9219" width="15.85546875" style="572" customWidth="1"/>
    <col min="9220" max="9220" width="23.28515625" style="572" customWidth="1"/>
    <col min="9221" max="9221" width="10.5703125" style="572" customWidth="1"/>
    <col min="9222" max="9222" width="12" style="572" customWidth="1"/>
    <col min="9223" max="9223" width="13.42578125" style="572" customWidth="1"/>
    <col min="9224" max="9224" width="13.7109375" style="572" customWidth="1"/>
    <col min="9225" max="9472" width="11.42578125" style="572"/>
    <col min="9473" max="9473" width="34.140625" style="572" customWidth="1"/>
    <col min="9474" max="9474" width="36.7109375" style="572" customWidth="1"/>
    <col min="9475" max="9475" width="15.85546875" style="572" customWidth="1"/>
    <col min="9476" max="9476" width="23.28515625" style="572" customWidth="1"/>
    <col min="9477" max="9477" width="10.5703125" style="572" customWidth="1"/>
    <col min="9478" max="9478" width="12" style="572" customWidth="1"/>
    <col min="9479" max="9479" width="13.42578125" style="572" customWidth="1"/>
    <col min="9480" max="9480" width="13.7109375" style="572" customWidth="1"/>
    <col min="9481" max="9728" width="11.42578125" style="572"/>
    <col min="9729" max="9729" width="34.140625" style="572" customWidth="1"/>
    <col min="9730" max="9730" width="36.7109375" style="572" customWidth="1"/>
    <col min="9731" max="9731" width="15.85546875" style="572" customWidth="1"/>
    <col min="9732" max="9732" width="23.28515625" style="572" customWidth="1"/>
    <col min="9733" max="9733" width="10.5703125" style="572" customWidth="1"/>
    <col min="9734" max="9734" width="12" style="572" customWidth="1"/>
    <col min="9735" max="9735" width="13.42578125" style="572" customWidth="1"/>
    <col min="9736" max="9736" width="13.7109375" style="572" customWidth="1"/>
    <col min="9737" max="9984" width="11.42578125" style="572"/>
    <col min="9985" max="9985" width="34.140625" style="572" customWidth="1"/>
    <col min="9986" max="9986" width="36.7109375" style="572" customWidth="1"/>
    <col min="9987" max="9987" width="15.85546875" style="572" customWidth="1"/>
    <col min="9988" max="9988" width="23.28515625" style="572" customWidth="1"/>
    <col min="9989" max="9989" width="10.5703125" style="572" customWidth="1"/>
    <col min="9990" max="9990" width="12" style="572" customWidth="1"/>
    <col min="9991" max="9991" width="13.42578125" style="572" customWidth="1"/>
    <col min="9992" max="9992" width="13.7109375" style="572" customWidth="1"/>
    <col min="9993" max="10240" width="11.42578125" style="572"/>
    <col min="10241" max="10241" width="34.140625" style="572" customWidth="1"/>
    <col min="10242" max="10242" width="36.7109375" style="572" customWidth="1"/>
    <col min="10243" max="10243" width="15.85546875" style="572" customWidth="1"/>
    <col min="10244" max="10244" width="23.28515625" style="572" customWidth="1"/>
    <col min="10245" max="10245" width="10.5703125" style="572" customWidth="1"/>
    <col min="10246" max="10246" width="12" style="572" customWidth="1"/>
    <col min="10247" max="10247" width="13.42578125" style="572" customWidth="1"/>
    <col min="10248" max="10248" width="13.7109375" style="572" customWidth="1"/>
    <col min="10249" max="10496" width="11.42578125" style="572"/>
    <col min="10497" max="10497" width="34.140625" style="572" customWidth="1"/>
    <col min="10498" max="10498" width="36.7109375" style="572" customWidth="1"/>
    <col min="10499" max="10499" width="15.85546875" style="572" customWidth="1"/>
    <col min="10500" max="10500" width="23.28515625" style="572" customWidth="1"/>
    <col min="10501" max="10501" width="10.5703125" style="572" customWidth="1"/>
    <col min="10502" max="10502" width="12" style="572" customWidth="1"/>
    <col min="10503" max="10503" width="13.42578125" style="572" customWidth="1"/>
    <col min="10504" max="10504" width="13.7109375" style="572" customWidth="1"/>
    <col min="10505" max="10752" width="11.42578125" style="572"/>
    <col min="10753" max="10753" width="34.140625" style="572" customWidth="1"/>
    <col min="10754" max="10754" width="36.7109375" style="572" customWidth="1"/>
    <col min="10755" max="10755" width="15.85546875" style="572" customWidth="1"/>
    <col min="10756" max="10756" width="23.28515625" style="572" customWidth="1"/>
    <col min="10757" max="10757" width="10.5703125" style="572" customWidth="1"/>
    <col min="10758" max="10758" width="12" style="572" customWidth="1"/>
    <col min="10759" max="10759" width="13.42578125" style="572" customWidth="1"/>
    <col min="10760" max="10760" width="13.7109375" style="572" customWidth="1"/>
    <col min="10761" max="11008" width="11.42578125" style="572"/>
    <col min="11009" max="11009" width="34.140625" style="572" customWidth="1"/>
    <col min="11010" max="11010" width="36.7109375" style="572" customWidth="1"/>
    <col min="11011" max="11011" width="15.85546875" style="572" customWidth="1"/>
    <col min="11012" max="11012" width="23.28515625" style="572" customWidth="1"/>
    <col min="11013" max="11013" width="10.5703125" style="572" customWidth="1"/>
    <col min="11014" max="11014" width="12" style="572" customWidth="1"/>
    <col min="11015" max="11015" width="13.42578125" style="572" customWidth="1"/>
    <col min="11016" max="11016" width="13.7109375" style="572" customWidth="1"/>
    <col min="11017" max="11264" width="11.42578125" style="572"/>
    <col min="11265" max="11265" width="34.140625" style="572" customWidth="1"/>
    <col min="11266" max="11266" width="36.7109375" style="572" customWidth="1"/>
    <col min="11267" max="11267" width="15.85546875" style="572" customWidth="1"/>
    <col min="11268" max="11268" width="23.28515625" style="572" customWidth="1"/>
    <col min="11269" max="11269" width="10.5703125" style="572" customWidth="1"/>
    <col min="11270" max="11270" width="12" style="572" customWidth="1"/>
    <col min="11271" max="11271" width="13.42578125" style="572" customWidth="1"/>
    <col min="11272" max="11272" width="13.7109375" style="572" customWidth="1"/>
    <col min="11273" max="11520" width="11.42578125" style="572"/>
    <col min="11521" max="11521" width="34.140625" style="572" customWidth="1"/>
    <col min="11522" max="11522" width="36.7109375" style="572" customWidth="1"/>
    <col min="11523" max="11523" width="15.85546875" style="572" customWidth="1"/>
    <col min="11524" max="11524" width="23.28515625" style="572" customWidth="1"/>
    <col min="11525" max="11525" width="10.5703125" style="572" customWidth="1"/>
    <col min="11526" max="11526" width="12" style="572" customWidth="1"/>
    <col min="11527" max="11527" width="13.42578125" style="572" customWidth="1"/>
    <col min="11528" max="11528" width="13.7109375" style="572" customWidth="1"/>
    <col min="11529" max="11776" width="11.42578125" style="572"/>
    <col min="11777" max="11777" width="34.140625" style="572" customWidth="1"/>
    <col min="11778" max="11778" width="36.7109375" style="572" customWidth="1"/>
    <col min="11779" max="11779" width="15.85546875" style="572" customWidth="1"/>
    <col min="11780" max="11780" width="23.28515625" style="572" customWidth="1"/>
    <col min="11781" max="11781" width="10.5703125" style="572" customWidth="1"/>
    <col min="11782" max="11782" width="12" style="572" customWidth="1"/>
    <col min="11783" max="11783" width="13.42578125" style="572" customWidth="1"/>
    <col min="11784" max="11784" width="13.7109375" style="572" customWidth="1"/>
    <col min="11785" max="12032" width="11.42578125" style="572"/>
    <col min="12033" max="12033" width="34.140625" style="572" customWidth="1"/>
    <col min="12034" max="12034" width="36.7109375" style="572" customWidth="1"/>
    <col min="12035" max="12035" width="15.85546875" style="572" customWidth="1"/>
    <col min="12036" max="12036" width="23.28515625" style="572" customWidth="1"/>
    <col min="12037" max="12037" width="10.5703125" style="572" customWidth="1"/>
    <col min="12038" max="12038" width="12" style="572" customWidth="1"/>
    <col min="12039" max="12039" width="13.42578125" style="572" customWidth="1"/>
    <col min="12040" max="12040" width="13.7109375" style="572" customWidth="1"/>
    <col min="12041" max="12288" width="11.42578125" style="572"/>
    <col min="12289" max="12289" width="34.140625" style="572" customWidth="1"/>
    <col min="12290" max="12290" width="36.7109375" style="572" customWidth="1"/>
    <col min="12291" max="12291" width="15.85546875" style="572" customWidth="1"/>
    <col min="12292" max="12292" width="23.28515625" style="572" customWidth="1"/>
    <col min="12293" max="12293" width="10.5703125" style="572" customWidth="1"/>
    <col min="12294" max="12294" width="12" style="572" customWidth="1"/>
    <col min="12295" max="12295" width="13.42578125" style="572" customWidth="1"/>
    <col min="12296" max="12296" width="13.7109375" style="572" customWidth="1"/>
    <col min="12297" max="12544" width="11.42578125" style="572"/>
    <col min="12545" max="12545" width="34.140625" style="572" customWidth="1"/>
    <col min="12546" max="12546" width="36.7109375" style="572" customWidth="1"/>
    <col min="12547" max="12547" width="15.85546875" style="572" customWidth="1"/>
    <col min="12548" max="12548" width="23.28515625" style="572" customWidth="1"/>
    <col min="12549" max="12549" width="10.5703125" style="572" customWidth="1"/>
    <col min="12550" max="12550" width="12" style="572" customWidth="1"/>
    <col min="12551" max="12551" width="13.42578125" style="572" customWidth="1"/>
    <col min="12552" max="12552" width="13.7109375" style="572" customWidth="1"/>
    <col min="12553" max="12800" width="11.42578125" style="572"/>
    <col min="12801" max="12801" width="34.140625" style="572" customWidth="1"/>
    <col min="12802" max="12802" width="36.7109375" style="572" customWidth="1"/>
    <col min="12803" max="12803" width="15.85546875" style="572" customWidth="1"/>
    <col min="12804" max="12804" width="23.28515625" style="572" customWidth="1"/>
    <col min="12805" max="12805" width="10.5703125" style="572" customWidth="1"/>
    <col min="12806" max="12806" width="12" style="572" customWidth="1"/>
    <col min="12807" max="12807" width="13.42578125" style="572" customWidth="1"/>
    <col min="12808" max="12808" width="13.7109375" style="572" customWidth="1"/>
    <col min="12809" max="13056" width="11.42578125" style="572"/>
    <col min="13057" max="13057" width="34.140625" style="572" customWidth="1"/>
    <col min="13058" max="13058" width="36.7109375" style="572" customWidth="1"/>
    <col min="13059" max="13059" width="15.85546875" style="572" customWidth="1"/>
    <col min="13060" max="13060" width="23.28515625" style="572" customWidth="1"/>
    <col min="13061" max="13061" width="10.5703125" style="572" customWidth="1"/>
    <col min="13062" max="13062" width="12" style="572" customWidth="1"/>
    <col min="13063" max="13063" width="13.42578125" style="572" customWidth="1"/>
    <col min="13064" max="13064" width="13.7109375" style="572" customWidth="1"/>
    <col min="13065" max="13312" width="11.42578125" style="572"/>
    <col min="13313" max="13313" width="34.140625" style="572" customWidth="1"/>
    <col min="13314" max="13314" width="36.7109375" style="572" customWidth="1"/>
    <col min="13315" max="13315" width="15.85546875" style="572" customWidth="1"/>
    <col min="13316" max="13316" width="23.28515625" style="572" customWidth="1"/>
    <col min="13317" max="13317" width="10.5703125" style="572" customWidth="1"/>
    <col min="13318" max="13318" width="12" style="572" customWidth="1"/>
    <col min="13319" max="13319" width="13.42578125" style="572" customWidth="1"/>
    <col min="13320" max="13320" width="13.7109375" style="572" customWidth="1"/>
    <col min="13321" max="13568" width="11.42578125" style="572"/>
    <col min="13569" max="13569" width="34.140625" style="572" customWidth="1"/>
    <col min="13570" max="13570" width="36.7109375" style="572" customWidth="1"/>
    <col min="13571" max="13571" width="15.85546875" style="572" customWidth="1"/>
    <col min="13572" max="13572" width="23.28515625" style="572" customWidth="1"/>
    <col min="13573" max="13573" width="10.5703125" style="572" customWidth="1"/>
    <col min="13574" max="13574" width="12" style="572" customWidth="1"/>
    <col min="13575" max="13575" width="13.42578125" style="572" customWidth="1"/>
    <col min="13576" max="13576" width="13.7109375" style="572" customWidth="1"/>
    <col min="13577" max="13824" width="11.42578125" style="572"/>
    <col min="13825" max="13825" width="34.140625" style="572" customWidth="1"/>
    <col min="13826" max="13826" width="36.7109375" style="572" customWidth="1"/>
    <col min="13827" max="13827" width="15.85546875" style="572" customWidth="1"/>
    <col min="13828" max="13828" width="23.28515625" style="572" customWidth="1"/>
    <col min="13829" max="13829" width="10.5703125" style="572" customWidth="1"/>
    <col min="13830" max="13830" width="12" style="572" customWidth="1"/>
    <col min="13831" max="13831" width="13.42578125" style="572" customWidth="1"/>
    <col min="13832" max="13832" width="13.7109375" style="572" customWidth="1"/>
    <col min="13833" max="14080" width="11.42578125" style="572"/>
    <col min="14081" max="14081" width="34.140625" style="572" customWidth="1"/>
    <col min="14082" max="14082" width="36.7109375" style="572" customWidth="1"/>
    <col min="14083" max="14083" width="15.85546875" style="572" customWidth="1"/>
    <col min="14084" max="14084" width="23.28515625" style="572" customWidth="1"/>
    <col min="14085" max="14085" width="10.5703125" style="572" customWidth="1"/>
    <col min="14086" max="14086" width="12" style="572" customWidth="1"/>
    <col min="14087" max="14087" width="13.42578125" style="572" customWidth="1"/>
    <col min="14088" max="14088" width="13.7109375" style="572" customWidth="1"/>
    <col min="14089" max="14336" width="11.42578125" style="572"/>
    <col min="14337" max="14337" width="34.140625" style="572" customWidth="1"/>
    <col min="14338" max="14338" width="36.7109375" style="572" customWidth="1"/>
    <col min="14339" max="14339" width="15.85546875" style="572" customWidth="1"/>
    <col min="14340" max="14340" width="23.28515625" style="572" customWidth="1"/>
    <col min="14341" max="14341" width="10.5703125" style="572" customWidth="1"/>
    <col min="14342" max="14342" width="12" style="572" customWidth="1"/>
    <col min="14343" max="14343" width="13.42578125" style="572" customWidth="1"/>
    <col min="14344" max="14344" width="13.7109375" style="572" customWidth="1"/>
    <col min="14345" max="14592" width="11.42578125" style="572"/>
    <col min="14593" max="14593" width="34.140625" style="572" customWidth="1"/>
    <col min="14594" max="14594" width="36.7109375" style="572" customWidth="1"/>
    <col min="14595" max="14595" width="15.85546875" style="572" customWidth="1"/>
    <col min="14596" max="14596" width="23.28515625" style="572" customWidth="1"/>
    <col min="14597" max="14597" width="10.5703125" style="572" customWidth="1"/>
    <col min="14598" max="14598" width="12" style="572" customWidth="1"/>
    <col min="14599" max="14599" width="13.42578125" style="572" customWidth="1"/>
    <col min="14600" max="14600" width="13.7109375" style="572" customWidth="1"/>
    <col min="14601" max="14848" width="11.42578125" style="572"/>
    <col min="14849" max="14849" width="34.140625" style="572" customWidth="1"/>
    <col min="14850" max="14850" width="36.7109375" style="572" customWidth="1"/>
    <col min="14851" max="14851" width="15.85546875" style="572" customWidth="1"/>
    <col min="14852" max="14852" width="23.28515625" style="572" customWidth="1"/>
    <col min="14853" max="14853" width="10.5703125" style="572" customWidth="1"/>
    <col min="14854" max="14854" width="12" style="572" customWidth="1"/>
    <col min="14855" max="14855" width="13.42578125" style="572" customWidth="1"/>
    <col min="14856" max="14856" width="13.7109375" style="572" customWidth="1"/>
    <col min="14857" max="15104" width="11.42578125" style="572"/>
    <col min="15105" max="15105" width="34.140625" style="572" customWidth="1"/>
    <col min="15106" max="15106" width="36.7109375" style="572" customWidth="1"/>
    <col min="15107" max="15107" width="15.85546875" style="572" customWidth="1"/>
    <col min="15108" max="15108" width="23.28515625" style="572" customWidth="1"/>
    <col min="15109" max="15109" width="10.5703125" style="572" customWidth="1"/>
    <col min="15110" max="15110" width="12" style="572" customWidth="1"/>
    <col min="15111" max="15111" width="13.42578125" style="572" customWidth="1"/>
    <col min="15112" max="15112" width="13.7109375" style="572" customWidth="1"/>
    <col min="15113" max="15360" width="11.42578125" style="572"/>
    <col min="15361" max="15361" width="34.140625" style="572" customWidth="1"/>
    <col min="15362" max="15362" width="36.7109375" style="572" customWidth="1"/>
    <col min="15363" max="15363" width="15.85546875" style="572" customWidth="1"/>
    <col min="15364" max="15364" width="23.28515625" style="572" customWidth="1"/>
    <col min="15365" max="15365" width="10.5703125" style="572" customWidth="1"/>
    <col min="15366" max="15366" width="12" style="572" customWidth="1"/>
    <col min="15367" max="15367" width="13.42578125" style="572" customWidth="1"/>
    <col min="15368" max="15368" width="13.7109375" style="572" customWidth="1"/>
    <col min="15369" max="15616" width="11.42578125" style="572"/>
    <col min="15617" max="15617" width="34.140625" style="572" customWidth="1"/>
    <col min="15618" max="15618" width="36.7109375" style="572" customWidth="1"/>
    <col min="15619" max="15619" width="15.85546875" style="572" customWidth="1"/>
    <col min="15620" max="15620" width="23.28515625" style="572" customWidth="1"/>
    <col min="15621" max="15621" width="10.5703125" style="572" customWidth="1"/>
    <col min="15622" max="15622" width="12" style="572" customWidth="1"/>
    <col min="15623" max="15623" width="13.42578125" style="572" customWidth="1"/>
    <col min="15624" max="15624" width="13.7109375" style="572" customWidth="1"/>
    <col min="15625" max="15872" width="11.42578125" style="572"/>
    <col min="15873" max="15873" width="34.140625" style="572" customWidth="1"/>
    <col min="15874" max="15874" width="36.7109375" style="572" customWidth="1"/>
    <col min="15875" max="15875" width="15.85546875" style="572" customWidth="1"/>
    <col min="15876" max="15876" width="23.28515625" style="572" customWidth="1"/>
    <col min="15877" max="15877" width="10.5703125" style="572" customWidth="1"/>
    <col min="15878" max="15878" width="12" style="572" customWidth="1"/>
    <col min="15879" max="15879" width="13.42578125" style="572" customWidth="1"/>
    <col min="15880" max="15880" width="13.7109375" style="572" customWidth="1"/>
    <col min="15881" max="16128" width="11.42578125" style="572"/>
    <col min="16129" max="16129" width="34.140625" style="572" customWidth="1"/>
    <col min="16130" max="16130" width="36.7109375" style="572" customWidth="1"/>
    <col min="16131" max="16131" width="15.85546875" style="572" customWidth="1"/>
    <col min="16132" max="16132" width="23.28515625" style="572" customWidth="1"/>
    <col min="16133" max="16133" width="10.5703125" style="572" customWidth="1"/>
    <col min="16134" max="16134" width="12" style="572" customWidth="1"/>
    <col min="16135" max="16135" width="13.42578125" style="572" customWidth="1"/>
    <col min="16136" max="16136" width="13.7109375" style="572" customWidth="1"/>
    <col min="16137" max="16384" width="11.42578125" style="572"/>
  </cols>
  <sheetData>
    <row r="1" spans="1:10" ht="15.75">
      <c r="A1" s="885" t="s">
        <v>367</v>
      </c>
      <c r="B1" s="885"/>
    </row>
    <row r="3" spans="1:10" ht="13.5" thickBot="1"/>
    <row r="4" spans="1:10" ht="15.75" thickBot="1">
      <c r="A4" s="886" t="s">
        <v>368</v>
      </c>
      <c r="B4" s="886" t="s">
        <v>369</v>
      </c>
      <c r="C4" s="888" t="s">
        <v>370</v>
      </c>
      <c r="D4" s="889"/>
      <c r="E4" s="890"/>
      <c r="F4" s="886" t="s">
        <v>371</v>
      </c>
      <c r="G4" s="886" t="s">
        <v>285</v>
      </c>
      <c r="H4" s="883" t="s">
        <v>282</v>
      </c>
      <c r="I4" s="881"/>
      <c r="J4" s="882"/>
    </row>
    <row r="5" spans="1:10" ht="15.75" thickBot="1">
      <c r="A5" s="887"/>
      <c r="B5" s="887"/>
      <c r="C5" s="269" t="s">
        <v>372</v>
      </c>
      <c r="D5" s="269" t="s">
        <v>373</v>
      </c>
      <c r="E5" s="269" t="s">
        <v>374</v>
      </c>
      <c r="F5" s="887"/>
      <c r="G5" s="887"/>
      <c r="H5" s="884"/>
      <c r="I5" s="881"/>
      <c r="J5" s="882"/>
    </row>
    <row r="6" spans="1:10" ht="13.5" thickBot="1">
      <c r="A6" s="227"/>
      <c r="B6" s="228"/>
      <c r="C6" s="229"/>
      <c r="D6" s="229"/>
      <c r="E6" s="229"/>
      <c r="F6" s="229"/>
      <c r="G6" s="229"/>
      <c r="H6" s="230"/>
      <c r="I6" s="231"/>
    </row>
    <row r="7" spans="1:10" ht="15">
      <c r="A7" s="232"/>
      <c r="B7" s="233" t="s">
        <v>375</v>
      </c>
      <c r="C7" s="573"/>
      <c r="D7" s="573"/>
      <c r="E7" s="573"/>
      <c r="F7" s="678">
        <v>53878.3868313739</v>
      </c>
      <c r="G7" s="234">
        <f>H7-F7</f>
        <v>217655.51316862612</v>
      </c>
      <c r="H7" s="673">
        <v>271533.90000000002</v>
      </c>
      <c r="I7" s="231"/>
      <c r="J7" s="574"/>
    </row>
    <row r="8" spans="1:10">
      <c r="A8" s="235"/>
      <c r="B8" s="236"/>
      <c r="C8" s="575"/>
      <c r="D8" s="575"/>
      <c r="E8" s="575"/>
      <c r="F8" s="575"/>
      <c r="G8" s="237"/>
      <c r="H8" s="576"/>
      <c r="I8" s="231"/>
    </row>
    <row r="9" spans="1:10">
      <c r="A9" s="235"/>
      <c r="B9" s="238" t="s">
        <v>376</v>
      </c>
      <c r="C9" s="575"/>
      <c r="D9" s="575"/>
      <c r="E9" s="575"/>
      <c r="F9" s="575"/>
      <c r="G9" s="241">
        <v>131323.13870000001</v>
      </c>
      <c r="H9" s="576" t="s">
        <v>67</v>
      </c>
      <c r="I9" s="231"/>
      <c r="J9" s="664"/>
    </row>
    <row r="10" spans="1:10">
      <c r="A10" s="239"/>
      <c r="B10" s="240" t="s">
        <v>377</v>
      </c>
      <c r="C10" s="577"/>
      <c r="D10" s="577"/>
      <c r="E10" s="577"/>
      <c r="F10" s="577"/>
      <c r="G10" s="241">
        <f>G7-G9</f>
        <v>86332.374468626105</v>
      </c>
      <c r="H10" s="578"/>
      <c r="I10" s="231"/>
      <c r="J10" s="664"/>
    </row>
    <row r="11" spans="1:10" ht="13.5" thickBot="1">
      <c r="A11" s="242"/>
      <c r="B11" s="243" t="s">
        <v>378</v>
      </c>
      <c r="C11" s="579"/>
      <c r="D11" s="579"/>
      <c r="E11" s="579"/>
      <c r="F11" s="675">
        <v>53878</v>
      </c>
      <c r="G11" s="579"/>
      <c r="H11" s="580"/>
      <c r="I11" s="231"/>
      <c r="J11" s="574"/>
    </row>
    <row r="12" spans="1:10" ht="13.5" thickBot="1">
      <c r="A12" s="227"/>
      <c r="B12" s="581"/>
      <c r="C12" s="582"/>
      <c r="D12" s="582"/>
      <c r="E12" s="582"/>
      <c r="F12" s="582"/>
      <c r="G12" s="582"/>
      <c r="H12" s="583"/>
      <c r="I12" s="231"/>
      <c r="J12" s="574"/>
    </row>
    <row r="13" spans="1:10" ht="15">
      <c r="A13" s="245" t="s">
        <v>379</v>
      </c>
      <c r="B13" s="233" t="s">
        <v>380</v>
      </c>
      <c r="C13" s="665">
        <v>29690</v>
      </c>
      <c r="D13" s="573"/>
      <c r="E13" s="234">
        <f>+E15+E16</f>
        <v>2760</v>
      </c>
      <c r="F13" s="678">
        <v>74239.621511191101</v>
      </c>
      <c r="G13" s="234">
        <f>H13-F13-E13-C13</f>
        <v>172560.43748880891</v>
      </c>
      <c r="H13" s="673">
        <v>279250.05900000001</v>
      </c>
      <c r="I13" s="231"/>
    </row>
    <row r="14" spans="1:10">
      <c r="A14" s="235"/>
      <c r="B14" s="236"/>
      <c r="C14" s="237"/>
      <c r="D14" s="575"/>
      <c r="E14" s="237"/>
      <c r="F14" s="575"/>
      <c r="G14" s="237"/>
      <c r="H14" s="576"/>
      <c r="I14" s="231"/>
    </row>
    <row r="15" spans="1:10">
      <c r="A15" s="246" t="s">
        <v>381</v>
      </c>
      <c r="B15" s="238"/>
      <c r="C15" s="247"/>
      <c r="D15" s="247"/>
      <c r="E15" s="241">
        <v>1560</v>
      </c>
      <c r="F15" s="575"/>
      <c r="G15" s="237"/>
      <c r="H15" s="576"/>
      <c r="I15" s="231"/>
      <c r="J15" s="574"/>
    </row>
    <row r="16" spans="1:10" ht="12.75" customHeight="1">
      <c r="A16" s="246" t="s">
        <v>382</v>
      </c>
      <c r="B16" s="238"/>
      <c r="C16" s="247"/>
      <c r="D16" s="247"/>
      <c r="E16" s="241">
        <v>1200</v>
      </c>
      <c r="F16" s="575"/>
      <c r="G16" s="237"/>
      <c r="H16" s="576"/>
      <c r="I16" s="231"/>
    </row>
    <row r="17" spans="1:9" ht="12.75" customHeight="1">
      <c r="A17" s="246" t="s">
        <v>383</v>
      </c>
      <c r="B17" s="238"/>
      <c r="C17" s="241">
        <v>29690.111789962299</v>
      </c>
      <c r="D17" s="247"/>
      <c r="E17" s="247"/>
      <c r="F17" s="575"/>
      <c r="G17" s="237"/>
      <c r="H17" s="576"/>
      <c r="I17" s="231"/>
    </row>
    <row r="18" spans="1:9">
      <c r="A18" s="246"/>
      <c r="B18" s="238" t="s">
        <v>376</v>
      </c>
      <c r="C18" s="247"/>
      <c r="D18" s="247"/>
      <c r="E18" s="247"/>
      <c r="F18" s="237"/>
      <c r="G18" s="241">
        <v>29595.637999999999</v>
      </c>
      <c r="H18" s="248"/>
      <c r="I18" s="231"/>
    </row>
    <row r="19" spans="1:9">
      <c r="A19" s="249"/>
      <c r="B19" s="240" t="s">
        <v>377</v>
      </c>
      <c r="C19" s="250"/>
      <c r="D19" s="250"/>
      <c r="E19" s="250"/>
      <c r="F19" s="241"/>
      <c r="G19" s="241">
        <f>G13-G18</f>
        <v>142964.7994888089</v>
      </c>
      <c r="H19" s="251"/>
      <c r="I19" s="231"/>
    </row>
    <row r="20" spans="1:9" ht="13.5" thickBot="1">
      <c r="A20" s="252"/>
      <c r="B20" s="243" t="s">
        <v>378</v>
      </c>
      <c r="C20" s="244"/>
      <c r="D20" s="244"/>
      <c r="E20" s="244"/>
      <c r="F20" s="675">
        <v>74240</v>
      </c>
      <c r="G20" s="253"/>
      <c r="H20" s="254"/>
      <c r="I20" s="231"/>
    </row>
    <row r="21" spans="1:9" ht="13.5" thickBot="1">
      <c r="A21" s="227"/>
      <c r="B21" s="581"/>
      <c r="C21" s="255"/>
      <c r="D21" s="255"/>
      <c r="E21" s="255"/>
      <c r="F21" s="255"/>
      <c r="G21" s="255"/>
      <c r="H21" s="256"/>
      <c r="I21" s="231"/>
    </row>
    <row r="22" spans="1:9" ht="15">
      <c r="A22" s="232"/>
      <c r="B22" s="233" t="s">
        <v>384</v>
      </c>
      <c r="C22" s="234"/>
      <c r="D22" s="234"/>
      <c r="E22" s="234"/>
      <c r="F22" s="677">
        <v>675293.51938673295</v>
      </c>
      <c r="G22" s="234">
        <f>H22-F22</f>
        <v>2481475.5806132671</v>
      </c>
      <c r="H22" s="673">
        <v>3156769.1</v>
      </c>
      <c r="I22" s="231"/>
    </row>
    <row r="23" spans="1:9">
      <c r="A23" s="235"/>
      <c r="B23" s="236"/>
      <c r="C23" s="237"/>
      <c r="D23" s="237"/>
      <c r="E23" s="237"/>
      <c r="F23" s="237"/>
      <c r="G23" s="237"/>
      <c r="H23" s="248"/>
      <c r="I23" s="231"/>
    </row>
    <row r="24" spans="1:9">
      <c r="A24" s="246"/>
      <c r="B24" s="238" t="s">
        <v>376</v>
      </c>
      <c r="C24" s="237"/>
      <c r="D24" s="237"/>
      <c r="E24" s="237"/>
      <c r="F24" s="247"/>
      <c r="G24" s="241">
        <v>1348458.4413000001</v>
      </c>
      <c r="H24" s="248"/>
      <c r="I24" s="231"/>
    </row>
    <row r="25" spans="1:9">
      <c r="A25" s="249"/>
      <c r="B25" s="240" t="s">
        <v>377</v>
      </c>
      <c r="C25" s="241"/>
      <c r="D25" s="241"/>
      <c r="E25" s="241"/>
      <c r="F25" s="250"/>
      <c r="G25" s="241">
        <f>G22-G24</f>
        <v>1133017.1393132671</v>
      </c>
      <c r="H25" s="251"/>
      <c r="I25" s="231"/>
    </row>
    <row r="26" spans="1:9" ht="13.5" thickBot="1">
      <c r="A26" s="252"/>
      <c r="B26" s="243" t="s">
        <v>378</v>
      </c>
      <c r="C26" s="253"/>
      <c r="D26" s="253"/>
      <c r="E26" s="253"/>
      <c r="F26" s="675">
        <v>675294</v>
      </c>
      <c r="G26" s="253"/>
      <c r="H26" s="254"/>
      <c r="I26" s="231"/>
    </row>
    <row r="27" spans="1:9" ht="13.5" thickBot="1">
      <c r="A27" s="227"/>
      <c r="B27" s="581"/>
      <c r="C27" s="255"/>
      <c r="D27" s="255"/>
      <c r="E27" s="255"/>
      <c r="F27" s="255"/>
      <c r="G27" s="255"/>
      <c r="H27" s="256"/>
      <c r="I27" s="231"/>
    </row>
    <row r="28" spans="1:9" ht="15">
      <c r="A28" s="232"/>
      <c r="B28" s="233" t="s">
        <v>385</v>
      </c>
      <c r="C28" s="665">
        <f>SUM(C31:C65)</f>
        <v>669063.33223806508</v>
      </c>
      <c r="D28" s="234"/>
      <c r="E28" s="665">
        <f>SUM(E36:E59)</f>
        <v>235518.87520000001</v>
      </c>
      <c r="F28" s="234">
        <v>366264.97114977002</v>
      </c>
      <c r="G28" s="234">
        <f>H28-F28-E28-C28</f>
        <v>2761217.8314121645</v>
      </c>
      <c r="H28" s="674">
        <v>4032065.01</v>
      </c>
      <c r="I28" s="231"/>
    </row>
    <row r="29" spans="1:9">
      <c r="A29" s="666"/>
      <c r="B29" s="667"/>
      <c r="C29" s="668"/>
      <c r="D29" s="668"/>
      <c r="E29" s="668"/>
      <c r="F29" s="669"/>
      <c r="G29" s="668"/>
      <c r="H29" s="670"/>
      <c r="I29" s="231"/>
    </row>
    <row r="30" spans="1:9">
      <c r="A30" s="257" t="s">
        <v>2432</v>
      </c>
      <c r="B30" s="667"/>
      <c r="C30" s="668"/>
      <c r="D30" s="668"/>
      <c r="E30" s="668"/>
      <c r="F30" s="669"/>
      <c r="G30" s="668"/>
      <c r="H30" s="670"/>
      <c r="I30" s="231"/>
    </row>
    <row r="31" spans="1:9">
      <c r="A31" s="246" t="s">
        <v>389</v>
      </c>
      <c r="B31" s="667"/>
      <c r="C31" s="241">
        <v>11846.160977453001</v>
      </c>
      <c r="D31" s="668"/>
      <c r="E31" s="668"/>
      <c r="F31" s="669"/>
      <c r="G31" s="668"/>
      <c r="H31" s="670"/>
      <c r="I31" s="231"/>
    </row>
    <row r="32" spans="1:9">
      <c r="A32" s="235"/>
      <c r="B32" s="236"/>
      <c r="C32" s="237"/>
      <c r="D32" s="237"/>
      <c r="E32" s="237"/>
      <c r="F32" s="237"/>
      <c r="G32" s="237"/>
      <c r="H32" s="248"/>
      <c r="I32" s="231"/>
    </row>
    <row r="33" spans="1:9">
      <c r="A33" s="257" t="s">
        <v>393</v>
      </c>
      <c r="B33" s="258"/>
      <c r="C33" s="241"/>
      <c r="D33" s="237"/>
      <c r="E33" s="241"/>
      <c r="F33" s="237"/>
      <c r="G33" s="237"/>
      <c r="H33" s="248"/>
      <c r="I33" s="231"/>
    </row>
    <row r="34" spans="1:9">
      <c r="A34" s="246" t="s">
        <v>389</v>
      </c>
      <c r="B34" s="258"/>
      <c r="C34" s="241">
        <v>109459.341104001</v>
      </c>
      <c r="D34" s="237"/>
      <c r="E34" s="241"/>
      <c r="F34" s="237"/>
      <c r="G34" s="237"/>
      <c r="H34" s="248"/>
      <c r="I34" s="231"/>
    </row>
    <row r="35" spans="1:9">
      <c r="A35" s="235"/>
      <c r="B35" s="236"/>
      <c r="C35" s="237"/>
      <c r="D35" s="237"/>
      <c r="E35" s="241"/>
      <c r="F35" s="237"/>
      <c r="G35" s="237"/>
      <c r="H35" s="248"/>
      <c r="I35" s="231"/>
    </row>
    <row r="36" spans="1:9">
      <c r="A36" s="257" t="s">
        <v>386</v>
      </c>
      <c r="B36" s="258"/>
      <c r="C36" s="247"/>
      <c r="D36" s="247"/>
      <c r="E36" s="241">
        <f>E37+E38+E39+E40</f>
        <v>16720</v>
      </c>
      <c r="F36" s="247"/>
      <c r="G36" s="237"/>
      <c r="H36" s="248"/>
      <c r="I36" s="231"/>
    </row>
    <row r="37" spans="1:9">
      <c r="A37" s="246" t="s">
        <v>381</v>
      </c>
      <c r="B37" s="258"/>
      <c r="C37" s="247"/>
      <c r="D37" s="247"/>
      <c r="E37" s="241">
        <v>3600</v>
      </c>
      <c r="F37" s="247"/>
      <c r="G37" s="237"/>
      <c r="H37" s="248"/>
      <c r="I37" s="231"/>
    </row>
    <row r="38" spans="1:9">
      <c r="A38" s="246" t="s">
        <v>382</v>
      </c>
      <c r="B38" s="258"/>
      <c r="C38" s="247"/>
      <c r="D38" s="247"/>
      <c r="E38" s="241">
        <v>4760</v>
      </c>
      <c r="F38" s="247"/>
      <c r="G38" s="237"/>
      <c r="H38" s="248"/>
      <c r="I38" s="231"/>
    </row>
    <row r="39" spans="1:9">
      <c r="A39" s="246" t="s">
        <v>387</v>
      </c>
      <c r="B39" s="258"/>
      <c r="C39" s="247"/>
      <c r="D39" s="247"/>
      <c r="E39" s="241">
        <v>3600</v>
      </c>
      <c r="F39" s="247"/>
      <c r="G39" s="237"/>
      <c r="H39" s="248"/>
      <c r="I39" s="231"/>
    </row>
    <row r="40" spans="1:9">
      <c r="A40" s="246" t="s">
        <v>388</v>
      </c>
      <c r="B40" s="258"/>
      <c r="C40" s="247"/>
      <c r="D40" s="247"/>
      <c r="E40" s="241">
        <v>4760</v>
      </c>
      <c r="F40" s="247"/>
      <c r="G40" s="237"/>
      <c r="H40" s="248"/>
      <c r="I40" s="231"/>
    </row>
    <row r="41" spans="1:9" ht="12.75" customHeight="1">
      <c r="A41" s="246" t="s">
        <v>389</v>
      </c>
      <c r="B41" s="258"/>
      <c r="C41" s="241">
        <v>183829.85219999999</v>
      </c>
      <c r="D41" s="259"/>
      <c r="E41" s="241"/>
      <c r="F41" s="247"/>
      <c r="G41" s="237"/>
      <c r="H41" s="248"/>
      <c r="I41" s="231"/>
    </row>
    <row r="42" spans="1:9" ht="12.75" customHeight="1">
      <c r="A42" s="246" t="s">
        <v>390</v>
      </c>
      <c r="B42" s="258"/>
      <c r="C42" s="241"/>
      <c r="D42" s="247"/>
      <c r="E42" s="241">
        <v>14895.2934</v>
      </c>
      <c r="F42" s="247"/>
      <c r="G42" s="237"/>
      <c r="H42" s="248"/>
      <c r="I42" s="231"/>
    </row>
    <row r="43" spans="1:9">
      <c r="A43" s="246" t="s">
        <v>391</v>
      </c>
      <c r="B43" s="258"/>
      <c r="C43" s="241">
        <v>17570.0517</v>
      </c>
      <c r="D43" s="247"/>
      <c r="E43" s="241">
        <v>17570.0517</v>
      </c>
      <c r="F43" s="247"/>
      <c r="G43" s="237"/>
      <c r="H43" s="248"/>
      <c r="I43" s="231"/>
    </row>
    <row r="44" spans="1:9" ht="22.5" customHeight="1">
      <c r="A44" s="246" t="s">
        <v>392</v>
      </c>
      <c r="B44" s="258"/>
      <c r="C44" s="241">
        <v>101912.87420000001</v>
      </c>
      <c r="D44" s="247"/>
      <c r="E44" s="241">
        <v>48142.898800000003</v>
      </c>
      <c r="F44" s="247"/>
      <c r="G44" s="237"/>
      <c r="H44" s="248"/>
      <c r="I44" s="231"/>
    </row>
    <row r="45" spans="1:9">
      <c r="A45" s="246"/>
      <c r="B45" s="258"/>
      <c r="C45" s="241"/>
      <c r="D45" s="247"/>
      <c r="E45" s="241"/>
      <c r="F45" s="247"/>
      <c r="G45" s="237"/>
      <c r="H45" s="248"/>
      <c r="I45" s="231"/>
    </row>
    <row r="46" spans="1:9" ht="15.75" customHeight="1">
      <c r="A46" s="257" t="s">
        <v>311</v>
      </c>
      <c r="B46" s="258"/>
      <c r="C46" s="241"/>
      <c r="D46" s="247"/>
      <c r="E46" s="241"/>
      <c r="F46" s="247"/>
      <c r="G46" s="237"/>
      <c r="H46" s="248"/>
      <c r="I46" s="231"/>
    </row>
    <row r="47" spans="1:9" ht="17.25" customHeight="1">
      <c r="A47" s="246" t="s">
        <v>389</v>
      </c>
      <c r="B47" s="258"/>
      <c r="C47" s="241">
        <v>170773.05205661099</v>
      </c>
      <c r="D47" s="247"/>
      <c r="E47" s="241"/>
      <c r="F47" s="247"/>
      <c r="G47" s="237"/>
      <c r="H47" s="248"/>
      <c r="I47" s="231"/>
    </row>
    <row r="48" spans="1:9" ht="17.25" customHeight="1">
      <c r="A48" s="246" t="s">
        <v>394</v>
      </c>
      <c r="B48" s="258"/>
      <c r="C48" s="241" t="s">
        <v>2428</v>
      </c>
      <c r="D48" s="247"/>
      <c r="E48" s="241"/>
      <c r="F48" s="247"/>
      <c r="G48" s="237"/>
      <c r="H48" s="248"/>
      <c r="I48" s="231"/>
    </row>
    <row r="49" spans="1:9">
      <c r="A49" s="246"/>
      <c r="B49" s="260" t="s">
        <v>395</v>
      </c>
      <c r="C49" s="241"/>
      <c r="D49" s="247"/>
      <c r="E49" s="241"/>
      <c r="F49" s="247"/>
      <c r="G49" s="237"/>
      <c r="H49" s="248"/>
      <c r="I49" s="231"/>
    </row>
    <row r="50" spans="1:9">
      <c r="A50" s="246"/>
      <c r="B50" s="258" t="s">
        <v>396</v>
      </c>
      <c r="C50" s="241"/>
      <c r="D50" s="247"/>
      <c r="E50" s="241">
        <v>55622.76</v>
      </c>
      <c r="F50" s="247"/>
      <c r="G50" s="237"/>
      <c r="H50" s="248"/>
      <c r="I50" s="231"/>
    </row>
    <row r="51" spans="1:9">
      <c r="A51" s="246"/>
      <c r="B51" s="238" t="s">
        <v>397</v>
      </c>
      <c r="C51" s="241"/>
      <c r="D51" s="247"/>
      <c r="E51" s="241">
        <v>10947.134700000001</v>
      </c>
      <c r="F51" s="247"/>
      <c r="G51" s="237"/>
      <c r="H51" s="248"/>
      <c r="I51" s="231"/>
    </row>
    <row r="52" spans="1:9">
      <c r="A52" s="246"/>
      <c r="B52" s="261" t="s">
        <v>398</v>
      </c>
      <c r="C52" s="241"/>
      <c r="D52" s="247"/>
      <c r="E52" s="241">
        <v>28667.278200000001</v>
      </c>
      <c r="F52" s="247"/>
      <c r="G52" s="237"/>
      <c r="H52" s="248"/>
      <c r="I52" s="231"/>
    </row>
    <row r="53" spans="1:9">
      <c r="A53" s="246"/>
      <c r="B53" s="238" t="s">
        <v>2874</v>
      </c>
      <c r="C53" s="241">
        <v>32948</v>
      </c>
      <c r="D53" s="247"/>
      <c r="E53" s="241"/>
      <c r="F53" s="247"/>
      <c r="G53" s="237"/>
      <c r="H53" s="248"/>
      <c r="I53" s="231"/>
    </row>
    <row r="54" spans="1:9">
      <c r="A54" s="246"/>
      <c r="B54" s="238" t="s">
        <v>399</v>
      </c>
      <c r="C54" s="241"/>
      <c r="D54" s="247"/>
      <c r="E54" s="241">
        <v>7155.4584000000004</v>
      </c>
      <c r="F54" s="247"/>
      <c r="G54" s="237"/>
      <c r="H54" s="248"/>
      <c r="I54" s="231"/>
    </row>
    <row r="55" spans="1:9">
      <c r="A55" s="246"/>
      <c r="B55" s="238" t="s">
        <v>400</v>
      </c>
      <c r="C55" s="241"/>
      <c r="D55" s="247"/>
      <c r="E55" s="241">
        <v>9451</v>
      </c>
      <c r="F55" s="247"/>
      <c r="G55" s="237"/>
      <c r="H55" s="248"/>
      <c r="I55" s="231"/>
    </row>
    <row r="56" spans="1:9">
      <c r="A56" s="246"/>
      <c r="B56" s="261" t="s">
        <v>2429</v>
      </c>
      <c r="C56" s="241"/>
      <c r="D56" s="247"/>
      <c r="E56" s="241">
        <v>9627</v>
      </c>
      <c r="F56" s="247"/>
      <c r="G56" s="241"/>
      <c r="H56" s="248"/>
      <c r="I56" s="231"/>
    </row>
    <row r="57" spans="1:9">
      <c r="A57" s="246"/>
      <c r="B57" s="238" t="s">
        <v>2875</v>
      </c>
      <c r="C57" s="241">
        <v>9035</v>
      </c>
      <c r="D57" s="247"/>
      <c r="E57" s="671"/>
      <c r="F57" s="247"/>
      <c r="G57" s="241"/>
      <c r="H57" s="248"/>
      <c r="I57" s="231"/>
    </row>
    <row r="58" spans="1:9">
      <c r="A58" s="246"/>
      <c r="B58" s="261" t="s">
        <v>2430</v>
      </c>
      <c r="C58" s="241">
        <v>15000</v>
      </c>
      <c r="D58" s="247"/>
      <c r="E58" s="671"/>
      <c r="F58" s="247"/>
      <c r="G58" s="241"/>
      <c r="H58" s="248"/>
      <c r="I58" s="231"/>
    </row>
    <row r="59" spans="1:9">
      <c r="A59" s="246"/>
      <c r="B59" s="238" t="s">
        <v>2876</v>
      </c>
      <c r="C59" s="241">
        <v>9289</v>
      </c>
      <c r="D59" s="247"/>
      <c r="E59" s="247"/>
      <c r="F59" s="247"/>
      <c r="G59" s="241"/>
      <c r="H59" s="248"/>
      <c r="I59" s="231"/>
    </row>
    <row r="60" spans="1:9">
      <c r="A60" s="246"/>
      <c r="B60" s="238" t="s">
        <v>2877</v>
      </c>
      <c r="C60" s="247">
        <v>5000</v>
      </c>
      <c r="D60" s="247"/>
      <c r="E60" s="247"/>
      <c r="F60" s="247"/>
      <c r="G60" s="241"/>
      <c r="H60" s="248"/>
      <c r="I60" s="231"/>
    </row>
    <row r="61" spans="1:9">
      <c r="A61" s="246"/>
      <c r="B61" s="238" t="s">
        <v>2878</v>
      </c>
      <c r="C61" s="247">
        <v>2400</v>
      </c>
      <c r="D61" s="247"/>
      <c r="E61" s="247"/>
      <c r="F61" s="247"/>
      <c r="G61" s="241"/>
      <c r="H61" s="248"/>
      <c r="I61" s="231"/>
    </row>
    <row r="62" spans="1:9">
      <c r="A62" s="246"/>
      <c r="B62" s="238"/>
      <c r="C62" s="247"/>
      <c r="D62" s="247"/>
      <c r="E62" s="247"/>
      <c r="F62" s="247"/>
      <c r="G62" s="241"/>
      <c r="H62" s="248"/>
      <c r="I62" s="231"/>
    </row>
    <row r="63" spans="1:9">
      <c r="A63" s="246"/>
      <c r="B63" s="238" t="s">
        <v>376</v>
      </c>
      <c r="C63" s="247"/>
      <c r="D63" s="247"/>
      <c r="E63" s="247"/>
      <c r="F63" s="247"/>
      <c r="G63" s="241">
        <v>1331621.5926999999</v>
      </c>
      <c r="H63" s="248"/>
      <c r="I63" s="231"/>
    </row>
    <row r="64" spans="1:9">
      <c r="A64" s="249"/>
      <c r="B64" s="240" t="s">
        <v>377</v>
      </c>
      <c r="C64" s="250"/>
      <c r="D64" s="250"/>
      <c r="E64" s="250"/>
      <c r="F64" s="250"/>
      <c r="G64" s="241">
        <f>G28-G63</f>
        <v>1429596.2387121646</v>
      </c>
      <c r="H64" s="251"/>
      <c r="I64" s="231"/>
    </row>
    <row r="65" spans="1:9" ht="13.5" thickBot="1">
      <c r="A65" s="252"/>
      <c r="B65" s="679" t="s">
        <v>378</v>
      </c>
      <c r="C65" s="680"/>
      <c r="D65" s="680"/>
      <c r="E65" s="680"/>
      <c r="F65" s="675">
        <v>366265</v>
      </c>
      <c r="G65" s="253"/>
      <c r="H65" s="254"/>
      <c r="I65" s="231"/>
    </row>
    <row r="66" spans="1:9" ht="13.5" thickBot="1">
      <c r="A66" s="227"/>
      <c r="B66" s="581"/>
      <c r="C66" s="255"/>
      <c r="D66" s="255"/>
      <c r="E66" s="255"/>
      <c r="F66" s="255"/>
      <c r="G66" s="255"/>
      <c r="H66" s="256"/>
      <c r="I66" s="231"/>
    </row>
    <row r="67" spans="1:9" ht="15">
      <c r="A67" s="232"/>
      <c r="B67" s="233" t="s">
        <v>401</v>
      </c>
      <c r="C67" s="234"/>
      <c r="D67" s="234"/>
      <c r="E67" s="234"/>
      <c r="F67" s="676">
        <v>224315.85487077001</v>
      </c>
      <c r="G67" s="234">
        <f>H67-F67</f>
        <v>5801596.8451292301</v>
      </c>
      <c r="H67" s="674">
        <v>6025912.7000000002</v>
      </c>
      <c r="I67" s="231"/>
    </row>
    <row r="68" spans="1:9">
      <c r="A68" s="235"/>
      <c r="B68" s="236"/>
      <c r="C68" s="237"/>
      <c r="D68" s="237"/>
      <c r="E68" s="237"/>
      <c r="F68" s="237"/>
      <c r="G68" s="237"/>
      <c r="H68" s="248"/>
      <c r="I68" s="231"/>
    </row>
    <row r="69" spans="1:9">
      <c r="A69" s="262"/>
      <c r="B69" s="238" t="s">
        <v>376</v>
      </c>
      <c r="C69" s="247"/>
      <c r="D69" s="237"/>
      <c r="E69" s="237"/>
      <c r="F69" s="237"/>
      <c r="G69" s="241">
        <v>203196.35709999999</v>
      </c>
      <c r="H69" s="248"/>
      <c r="I69" s="231"/>
    </row>
    <row r="70" spans="1:9">
      <c r="A70" s="263"/>
      <c r="B70" s="264" t="s">
        <v>377</v>
      </c>
      <c r="C70" s="250"/>
      <c r="D70" s="241"/>
      <c r="E70" s="241"/>
      <c r="F70" s="241"/>
      <c r="G70" s="241">
        <f>G67-G69</f>
        <v>5598400.4880292304</v>
      </c>
      <c r="H70" s="251"/>
      <c r="I70" s="231"/>
    </row>
    <row r="71" spans="1:9" ht="13.5" thickBot="1">
      <c r="A71" s="252"/>
      <c r="B71" s="243" t="s">
        <v>378</v>
      </c>
      <c r="C71" s="244"/>
      <c r="D71" s="244"/>
      <c r="E71" s="244"/>
      <c r="F71" s="675">
        <v>224316</v>
      </c>
      <c r="G71" s="253"/>
      <c r="H71" s="254"/>
      <c r="I71" s="231"/>
    </row>
    <row r="72" spans="1:9" ht="13.5" thickBot="1">
      <c r="A72" s="227"/>
      <c r="B72" s="581"/>
      <c r="C72" s="255"/>
      <c r="D72" s="255"/>
      <c r="E72" s="255"/>
      <c r="F72" s="255"/>
      <c r="G72" s="255"/>
      <c r="H72" s="256"/>
      <c r="I72" s="231"/>
    </row>
    <row r="73" spans="1:9" ht="15">
      <c r="A73" s="232"/>
      <c r="B73" s="233" t="s">
        <v>402</v>
      </c>
      <c r="C73" s="234"/>
      <c r="D73" s="234"/>
      <c r="E73" s="234"/>
      <c r="F73" s="665">
        <v>501937</v>
      </c>
      <c r="G73" s="234">
        <f>H73-F73</f>
        <v>3554086.5</v>
      </c>
      <c r="H73" s="674">
        <v>4056023.5</v>
      </c>
      <c r="I73" s="231"/>
    </row>
    <row r="74" spans="1:9">
      <c r="A74" s="235"/>
      <c r="B74" s="236"/>
      <c r="C74" s="237"/>
      <c r="D74" s="237"/>
      <c r="E74" s="237"/>
      <c r="F74" s="237"/>
      <c r="G74" s="237"/>
      <c r="H74" s="248"/>
      <c r="I74" s="231"/>
    </row>
    <row r="75" spans="1:9">
      <c r="A75" s="262"/>
      <c r="B75" s="238" t="s">
        <v>376</v>
      </c>
      <c r="C75" s="247"/>
      <c r="D75" s="237"/>
      <c r="E75" s="237"/>
      <c r="F75" s="237"/>
      <c r="G75" s="241">
        <v>116111.1923</v>
      </c>
      <c r="H75" s="248"/>
      <c r="I75" s="231"/>
    </row>
    <row r="76" spans="1:9">
      <c r="A76" s="263"/>
      <c r="B76" s="264" t="s">
        <v>377</v>
      </c>
      <c r="C76" s="250"/>
      <c r="D76" s="241"/>
      <c r="E76" s="241"/>
      <c r="F76" s="241"/>
      <c r="G76" s="241">
        <f>G73-G75</f>
        <v>3437975.3076999998</v>
      </c>
      <c r="H76" s="251"/>
      <c r="I76" s="231"/>
    </row>
    <row r="77" spans="1:9" ht="13.5" thickBot="1">
      <c r="A77" s="265"/>
      <c r="B77" s="679" t="s">
        <v>378</v>
      </c>
      <c r="C77" s="675"/>
      <c r="D77" s="675"/>
      <c r="E77" s="675"/>
      <c r="F77" s="675">
        <v>501937</v>
      </c>
      <c r="G77" s="253"/>
      <c r="H77" s="254"/>
      <c r="I77" s="231"/>
    </row>
    <row r="78" spans="1:9" ht="13.5" thickBot="1">
      <c r="A78" s="584"/>
      <c r="B78" s="581"/>
      <c r="C78" s="255"/>
      <c r="D78" s="255"/>
      <c r="E78" s="255"/>
      <c r="F78" s="255"/>
      <c r="G78" s="255"/>
      <c r="H78" s="256"/>
      <c r="I78" s="231"/>
    </row>
    <row r="79" spans="1:9" ht="13.5" thickBot="1">
      <c r="A79" s="266"/>
      <c r="B79" s="585"/>
      <c r="C79" s="672">
        <f>C28+C13</f>
        <v>698753.33223806508</v>
      </c>
      <c r="D79" s="267"/>
      <c r="E79" s="672">
        <f>E28+E13</f>
        <v>238278.87520000001</v>
      </c>
      <c r="F79" s="672">
        <f>F73+F67+F28++F22+F13+F7</f>
        <v>1895929.353749838</v>
      </c>
      <c r="G79" s="267">
        <f>G73+G67+G28++G22+G13+G7</f>
        <v>14988592.707812095</v>
      </c>
      <c r="H79" s="268">
        <f>SUM(H6:H78)</f>
        <v>17821554.269000001</v>
      </c>
    </row>
    <row r="80" spans="1:9" ht="13.5" thickBot="1">
      <c r="A80" s="266"/>
      <c r="B80" s="585"/>
      <c r="C80" s="267"/>
      <c r="D80" s="267"/>
      <c r="E80" s="267"/>
      <c r="F80" s="267"/>
      <c r="G80" s="267"/>
      <c r="H80" s="268"/>
    </row>
    <row r="81" spans="1:8" ht="13.5" thickBot="1">
      <c r="A81" s="266"/>
      <c r="B81" s="585"/>
      <c r="C81" s="267"/>
      <c r="D81" s="267"/>
      <c r="E81" s="267"/>
      <c r="F81" s="267"/>
      <c r="G81" s="267"/>
      <c r="H81" s="268"/>
    </row>
    <row r="82" spans="1:8">
      <c r="G82" s="574"/>
    </row>
    <row r="85" spans="1:8">
      <c r="C85" s="572" t="s">
        <v>67</v>
      </c>
    </row>
  </sheetData>
  <mergeCells count="8">
    <mergeCell ref="I4:J5"/>
    <mergeCell ref="H4:H5"/>
    <mergeCell ref="A1:B1"/>
    <mergeCell ref="A4:A5"/>
    <mergeCell ref="B4:B5"/>
    <mergeCell ref="C4:E4"/>
    <mergeCell ref="F4:F5"/>
    <mergeCell ref="G4:G5"/>
  </mergeCells>
  <printOptions horizontalCentered="1" verticalCentered="1"/>
  <pageMargins left="0.27559055118110237" right="0.27559055118110237" top="0.35433070866141736" bottom="0.98425196850393704" header="0.11811023622047245" footer="0"/>
  <pageSetup paperSize="9" scale="5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00B050"/>
  </sheetPr>
  <dimension ref="A1:E10"/>
  <sheetViews>
    <sheetView zoomScaleNormal="100" workbookViewId="0">
      <selection activeCell="E23" sqref="E23"/>
    </sheetView>
  </sheetViews>
  <sheetFormatPr baseColWidth="10" defaultColWidth="17.85546875" defaultRowHeight="12.75"/>
  <cols>
    <col min="1" max="1" width="33.42578125" style="271" customWidth="1"/>
    <col min="2" max="2" width="21.42578125" style="271" customWidth="1"/>
    <col min="3" max="3" width="24.140625" style="271" customWidth="1"/>
    <col min="4" max="4" width="34.140625" style="271" customWidth="1"/>
    <col min="5" max="5" width="64.42578125" style="271" customWidth="1"/>
    <col min="6" max="254" width="17.85546875" style="271"/>
    <col min="255" max="255" width="31.42578125" style="271" customWidth="1"/>
    <col min="256" max="256" width="2.7109375" style="271" customWidth="1"/>
    <col min="257" max="257" width="21.42578125" style="271" customWidth="1"/>
    <col min="258" max="258" width="17.85546875" style="271" customWidth="1"/>
    <col min="259" max="259" width="5.42578125" style="271" customWidth="1"/>
    <col min="260" max="260" width="55" style="271" customWidth="1"/>
    <col min="261" max="261" width="64.5703125" style="271" customWidth="1"/>
    <col min="262" max="510" width="17.85546875" style="271"/>
    <col min="511" max="511" width="31.42578125" style="271" customWidth="1"/>
    <col min="512" max="512" width="2.7109375" style="271" customWidth="1"/>
    <col min="513" max="513" width="21.42578125" style="271" customWidth="1"/>
    <col min="514" max="514" width="17.85546875" style="271" customWidth="1"/>
    <col min="515" max="515" width="5.42578125" style="271" customWidth="1"/>
    <col min="516" max="516" width="55" style="271" customWidth="1"/>
    <col min="517" max="517" width="64.5703125" style="271" customWidth="1"/>
    <col min="518" max="766" width="17.85546875" style="271"/>
    <col min="767" max="767" width="31.42578125" style="271" customWidth="1"/>
    <col min="768" max="768" width="2.7109375" style="271" customWidth="1"/>
    <col min="769" max="769" width="21.42578125" style="271" customWidth="1"/>
    <col min="770" max="770" width="17.85546875" style="271" customWidth="1"/>
    <col min="771" max="771" width="5.42578125" style="271" customWidth="1"/>
    <col min="772" max="772" width="55" style="271" customWidth="1"/>
    <col min="773" max="773" width="64.5703125" style="271" customWidth="1"/>
    <col min="774" max="1022" width="17.85546875" style="271"/>
    <col min="1023" max="1023" width="31.42578125" style="271" customWidth="1"/>
    <col min="1024" max="1024" width="2.7109375" style="271" customWidth="1"/>
    <col min="1025" max="1025" width="21.42578125" style="271" customWidth="1"/>
    <col min="1026" max="1026" width="17.85546875" style="271" customWidth="1"/>
    <col min="1027" max="1027" width="5.42578125" style="271" customWidth="1"/>
    <col min="1028" max="1028" width="55" style="271" customWidth="1"/>
    <col min="1029" max="1029" width="64.5703125" style="271" customWidth="1"/>
    <col min="1030" max="1278" width="17.85546875" style="271"/>
    <col min="1279" max="1279" width="31.42578125" style="271" customWidth="1"/>
    <col min="1280" max="1280" width="2.7109375" style="271" customWidth="1"/>
    <col min="1281" max="1281" width="21.42578125" style="271" customWidth="1"/>
    <col min="1282" max="1282" width="17.85546875" style="271" customWidth="1"/>
    <col min="1283" max="1283" width="5.42578125" style="271" customWidth="1"/>
    <col min="1284" max="1284" width="55" style="271" customWidth="1"/>
    <col min="1285" max="1285" width="64.5703125" style="271" customWidth="1"/>
    <col min="1286" max="1534" width="17.85546875" style="271"/>
    <col min="1535" max="1535" width="31.42578125" style="271" customWidth="1"/>
    <col min="1536" max="1536" width="2.7109375" style="271" customWidth="1"/>
    <col min="1537" max="1537" width="21.42578125" style="271" customWidth="1"/>
    <col min="1538" max="1538" width="17.85546875" style="271" customWidth="1"/>
    <col min="1539" max="1539" width="5.42578125" style="271" customWidth="1"/>
    <col min="1540" max="1540" width="55" style="271" customWidth="1"/>
    <col min="1541" max="1541" width="64.5703125" style="271" customWidth="1"/>
    <col min="1542" max="1790" width="17.85546875" style="271"/>
    <col min="1791" max="1791" width="31.42578125" style="271" customWidth="1"/>
    <col min="1792" max="1792" width="2.7109375" style="271" customWidth="1"/>
    <col min="1793" max="1793" width="21.42578125" style="271" customWidth="1"/>
    <col min="1794" max="1794" width="17.85546875" style="271" customWidth="1"/>
    <col min="1795" max="1795" width="5.42578125" style="271" customWidth="1"/>
    <col min="1796" max="1796" width="55" style="271" customWidth="1"/>
    <col min="1797" max="1797" width="64.5703125" style="271" customWidth="1"/>
    <col min="1798" max="2046" width="17.85546875" style="271"/>
    <col min="2047" max="2047" width="31.42578125" style="271" customWidth="1"/>
    <col min="2048" max="2048" width="2.7109375" style="271" customWidth="1"/>
    <col min="2049" max="2049" width="21.42578125" style="271" customWidth="1"/>
    <col min="2050" max="2050" width="17.85546875" style="271" customWidth="1"/>
    <col min="2051" max="2051" width="5.42578125" style="271" customWidth="1"/>
    <col min="2052" max="2052" width="55" style="271" customWidth="1"/>
    <col min="2053" max="2053" width="64.5703125" style="271" customWidth="1"/>
    <col min="2054" max="2302" width="17.85546875" style="271"/>
    <col min="2303" max="2303" width="31.42578125" style="271" customWidth="1"/>
    <col min="2304" max="2304" width="2.7109375" style="271" customWidth="1"/>
    <col min="2305" max="2305" width="21.42578125" style="271" customWidth="1"/>
    <col min="2306" max="2306" width="17.85546875" style="271" customWidth="1"/>
    <col min="2307" max="2307" width="5.42578125" style="271" customWidth="1"/>
    <col min="2308" max="2308" width="55" style="271" customWidth="1"/>
    <col min="2309" max="2309" width="64.5703125" style="271" customWidth="1"/>
    <col min="2310" max="2558" width="17.85546875" style="271"/>
    <col min="2559" max="2559" width="31.42578125" style="271" customWidth="1"/>
    <col min="2560" max="2560" width="2.7109375" style="271" customWidth="1"/>
    <col min="2561" max="2561" width="21.42578125" style="271" customWidth="1"/>
    <col min="2562" max="2562" width="17.85546875" style="271" customWidth="1"/>
    <col min="2563" max="2563" width="5.42578125" style="271" customWidth="1"/>
    <col min="2564" max="2564" width="55" style="271" customWidth="1"/>
    <col min="2565" max="2565" width="64.5703125" style="271" customWidth="1"/>
    <col min="2566" max="2814" width="17.85546875" style="271"/>
    <col min="2815" max="2815" width="31.42578125" style="271" customWidth="1"/>
    <col min="2816" max="2816" width="2.7109375" style="271" customWidth="1"/>
    <col min="2817" max="2817" width="21.42578125" style="271" customWidth="1"/>
    <col min="2818" max="2818" width="17.85546875" style="271" customWidth="1"/>
    <col min="2819" max="2819" width="5.42578125" style="271" customWidth="1"/>
    <col min="2820" max="2820" width="55" style="271" customWidth="1"/>
    <col min="2821" max="2821" width="64.5703125" style="271" customWidth="1"/>
    <col min="2822" max="3070" width="17.85546875" style="271"/>
    <col min="3071" max="3071" width="31.42578125" style="271" customWidth="1"/>
    <col min="3072" max="3072" width="2.7109375" style="271" customWidth="1"/>
    <col min="3073" max="3073" width="21.42578125" style="271" customWidth="1"/>
    <col min="3074" max="3074" width="17.85546875" style="271" customWidth="1"/>
    <col min="3075" max="3075" width="5.42578125" style="271" customWidth="1"/>
    <col min="3076" max="3076" width="55" style="271" customWidth="1"/>
    <col min="3077" max="3077" width="64.5703125" style="271" customWidth="1"/>
    <col min="3078" max="3326" width="17.85546875" style="271"/>
    <col min="3327" max="3327" width="31.42578125" style="271" customWidth="1"/>
    <col min="3328" max="3328" width="2.7109375" style="271" customWidth="1"/>
    <col min="3329" max="3329" width="21.42578125" style="271" customWidth="1"/>
    <col min="3330" max="3330" width="17.85546875" style="271" customWidth="1"/>
    <col min="3331" max="3331" width="5.42578125" style="271" customWidth="1"/>
    <col min="3332" max="3332" width="55" style="271" customWidth="1"/>
    <col min="3333" max="3333" width="64.5703125" style="271" customWidth="1"/>
    <col min="3334" max="3582" width="17.85546875" style="271"/>
    <col min="3583" max="3583" width="31.42578125" style="271" customWidth="1"/>
    <col min="3584" max="3584" width="2.7109375" style="271" customWidth="1"/>
    <col min="3585" max="3585" width="21.42578125" style="271" customWidth="1"/>
    <col min="3586" max="3586" width="17.85546875" style="271" customWidth="1"/>
    <col min="3587" max="3587" width="5.42578125" style="271" customWidth="1"/>
    <col min="3588" max="3588" width="55" style="271" customWidth="1"/>
    <col min="3589" max="3589" width="64.5703125" style="271" customWidth="1"/>
    <col min="3590" max="3838" width="17.85546875" style="271"/>
    <col min="3839" max="3839" width="31.42578125" style="271" customWidth="1"/>
    <col min="3840" max="3840" width="2.7109375" style="271" customWidth="1"/>
    <col min="3841" max="3841" width="21.42578125" style="271" customWidth="1"/>
    <col min="3842" max="3842" width="17.85546875" style="271" customWidth="1"/>
    <col min="3843" max="3843" width="5.42578125" style="271" customWidth="1"/>
    <col min="3844" max="3844" width="55" style="271" customWidth="1"/>
    <col min="3845" max="3845" width="64.5703125" style="271" customWidth="1"/>
    <col min="3846" max="4094" width="17.85546875" style="271"/>
    <col min="4095" max="4095" width="31.42578125" style="271" customWidth="1"/>
    <col min="4096" max="4096" width="2.7109375" style="271" customWidth="1"/>
    <col min="4097" max="4097" width="21.42578125" style="271" customWidth="1"/>
    <col min="4098" max="4098" width="17.85546875" style="271" customWidth="1"/>
    <col min="4099" max="4099" width="5.42578125" style="271" customWidth="1"/>
    <col min="4100" max="4100" width="55" style="271" customWidth="1"/>
    <col min="4101" max="4101" width="64.5703125" style="271" customWidth="1"/>
    <col min="4102" max="4350" width="17.85546875" style="271"/>
    <col min="4351" max="4351" width="31.42578125" style="271" customWidth="1"/>
    <col min="4352" max="4352" width="2.7109375" style="271" customWidth="1"/>
    <col min="4353" max="4353" width="21.42578125" style="271" customWidth="1"/>
    <col min="4354" max="4354" width="17.85546875" style="271" customWidth="1"/>
    <col min="4355" max="4355" width="5.42578125" style="271" customWidth="1"/>
    <col min="4356" max="4356" width="55" style="271" customWidth="1"/>
    <col min="4357" max="4357" width="64.5703125" style="271" customWidth="1"/>
    <col min="4358" max="4606" width="17.85546875" style="271"/>
    <col min="4607" max="4607" width="31.42578125" style="271" customWidth="1"/>
    <col min="4608" max="4608" width="2.7109375" style="271" customWidth="1"/>
    <col min="4609" max="4609" width="21.42578125" style="271" customWidth="1"/>
    <col min="4610" max="4610" width="17.85546875" style="271" customWidth="1"/>
    <col min="4611" max="4611" width="5.42578125" style="271" customWidth="1"/>
    <col min="4612" max="4612" width="55" style="271" customWidth="1"/>
    <col min="4613" max="4613" width="64.5703125" style="271" customWidth="1"/>
    <col min="4614" max="4862" width="17.85546875" style="271"/>
    <col min="4863" max="4863" width="31.42578125" style="271" customWidth="1"/>
    <col min="4864" max="4864" width="2.7109375" style="271" customWidth="1"/>
    <col min="4865" max="4865" width="21.42578125" style="271" customWidth="1"/>
    <col min="4866" max="4866" width="17.85546875" style="271" customWidth="1"/>
    <col min="4867" max="4867" width="5.42578125" style="271" customWidth="1"/>
    <col min="4868" max="4868" width="55" style="271" customWidth="1"/>
    <col min="4869" max="4869" width="64.5703125" style="271" customWidth="1"/>
    <col min="4870" max="5118" width="17.85546875" style="271"/>
    <col min="5119" max="5119" width="31.42578125" style="271" customWidth="1"/>
    <col min="5120" max="5120" width="2.7109375" style="271" customWidth="1"/>
    <col min="5121" max="5121" width="21.42578125" style="271" customWidth="1"/>
    <col min="5122" max="5122" width="17.85546875" style="271" customWidth="1"/>
    <col min="5123" max="5123" width="5.42578125" style="271" customWidth="1"/>
    <col min="5124" max="5124" width="55" style="271" customWidth="1"/>
    <col min="5125" max="5125" width="64.5703125" style="271" customWidth="1"/>
    <col min="5126" max="5374" width="17.85546875" style="271"/>
    <col min="5375" max="5375" width="31.42578125" style="271" customWidth="1"/>
    <col min="5376" max="5376" width="2.7109375" style="271" customWidth="1"/>
    <col min="5377" max="5377" width="21.42578125" style="271" customWidth="1"/>
    <col min="5378" max="5378" width="17.85546875" style="271" customWidth="1"/>
    <col min="5379" max="5379" width="5.42578125" style="271" customWidth="1"/>
    <col min="5380" max="5380" width="55" style="271" customWidth="1"/>
    <col min="5381" max="5381" width="64.5703125" style="271" customWidth="1"/>
    <col min="5382" max="5630" width="17.85546875" style="271"/>
    <col min="5631" max="5631" width="31.42578125" style="271" customWidth="1"/>
    <col min="5632" max="5632" width="2.7109375" style="271" customWidth="1"/>
    <col min="5633" max="5633" width="21.42578125" style="271" customWidth="1"/>
    <col min="5634" max="5634" width="17.85546875" style="271" customWidth="1"/>
    <col min="5635" max="5635" width="5.42578125" style="271" customWidth="1"/>
    <col min="5636" max="5636" width="55" style="271" customWidth="1"/>
    <col min="5637" max="5637" width="64.5703125" style="271" customWidth="1"/>
    <col min="5638" max="5886" width="17.85546875" style="271"/>
    <col min="5887" max="5887" width="31.42578125" style="271" customWidth="1"/>
    <col min="5888" max="5888" width="2.7109375" style="271" customWidth="1"/>
    <col min="5889" max="5889" width="21.42578125" style="271" customWidth="1"/>
    <col min="5890" max="5890" width="17.85546875" style="271" customWidth="1"/>
    <col min="5891" max="5891" width="5.42578125" style="271" customWidth="1"/>
    <col min="5892" max="5892" width="55" style="271" customWidth="1"/>
    <col min="5893" max="5893" width="64.5703125" style="271" customWidth="1"/>
    <col min="5894" max="6142" width="17.85546875" style="271"/>
    <col min="6143" max="6143" width="31.42578125" style="271" customWidth="1"/>
    <col min="6144" max="6144" width="2.7109375" style="271" customWidth="1"/>
    <col min="6145" max="6145" width="21.42578125" style="271" customWidth="1"/>
    <col min="6146" max="6146" width="17.85546875" style="271" customWidth="1"/>
    <col min="6147" max="6147" width="5.42578125" style="271" customWidth="1"/>
    <col min="6148" max="6148" width="55" style="271" customWidth="1"/>
    <col min="6149" max="6149" width="64.5703125" style="271" customWidth="1"/>
    <col min="6150" max="6398" width="17.85546875" style="271"/>
    <col min="6399" max="6399" width="31.42578125" style="271" customWidth="1"/>
    <col min="6400" max="6400" width="2.7109375" style="271" customWidth="1"/>
    <col min="6401" max="6401" width="21.42578125" style="271" customWidth="1"/>
    <col min="6402" max="6402" width="17.85546875" style="271" customWidth="1"/>
    <col min="6403" max="6403" width="5.42578125" style="271" customWidth="1"/>
    <col min="6404" max="6404" width="55" style="271" customWidth="1"/>
    <col min="6405" max="6405" width="64.5703125" style="271" customWidth="1"/>
    <col min="6406" max="6654" width="17.85546875" style="271"/>
    <col min="6655" max="6655" width="31.42578125" style="271" customWidth="1"/>
    <col min="6656" max="6656" width="2.7109375" style="271" customWidth="1"/>
    <col min="6657" max="6657" width="21.42578125" style="271" customWidth="1"/>
    <col min="6658" max="6658" width="17.85546875" style="271" customWidth="1"/>
    <col min="6659" max="6659" width="5.42578125" style="271" customWidth="1"/>
    <col min="6660" max="6660" width="55" style="271" customWidth="1"/>
    <col min="6661" max="6661" width="64.5703125" style="271" customWidth="1"/>
    <col min="6662" max="6910" width="17.85546875" style="271"/>
    <col min="6911" max="6911" width="31.42578125" style="271" customWidth="1"/>
    <col min="6912" max="6912" width="2.7109375" style="271" customWidth="1"/>
    <col min="6913" max="6913" width="21.42578125" style="271" customWidth="1"/>
    <col min="6914" max="6914" width="17.85546875" style="271" customWidth="1"/>
    <col min="6915" max="6915" width="5.42578125" style="271" customWidth="1"/>
    <col min="6916" max="6916" width="55" style="271" customWidth="1"/>
    <col min="6917" max="6917" width="64.5703125" style="271" customWidth="1"/>
    <col min="6918" max="7166" width="17.85546875" style="271"/>
    <col min="7167" max="7167" width="31.42578125" style="271" customWidth="1"/>
    <col min="7168" max="7168" width="2.7109375" style="271" customWidth="1"/>
    <col min="7169" max="7169" width="21.42578125" style="271" customWidth="1"/>
    <col min="7170" max="7170" width="17.85546875" style="271" customWidth="1"/>
    <col min="7171" max="7171" width="5.42578125" style="271" customWidth="1"/>
    <col min="7172" max="7172" width="55" style="271" customWidth="1"/>
    <col min="7173" max="7173" width="64.5703125" style="271" customWidth="1"/>
    <col min="7174" max="7422" width="17.85546875" style="271"/>
    <col min="7423" max="7423" width="31.42578125" style="271" customWidth="1"/>
    <col min="7424" max="7424" width="2.7109375" style="271" customWidth="1"/>
    <col min="7425" max="7425" width="21.42578125" style="271" customWidth="1"/>
    <col min="7426" max="7426" width="17.85546875" style="271" customWidth="1"/>
    <col min="7427" max="7427" width="5.42578125" style="271" customWidth="1"/>
    <col min="7428" max="7428" width="55" style="271" customWidth="1"/>
    <col min="7429" max="7429" width="64.5703125" style="271" customWidth="1"/>
    <col min="7430" max="7678" width="17.85546875" style="271"/>
    <col min="7679" max="7679" width="31.42578125" style="271" customWidth="1"/>
    <col min="7680" max="7680" width="2.7109375" style="271" customWidth="1"/>
    <col min="7681" max="7681" width="21.42578125" style="271" customWidth="1"/>
    <col min="7682" max="7682" width="17.85546875" style="271" customWidth="1"/>
    <col min="7683" max="7683" width="5.42578125" style="271" customWidth="1"/>
    <col min="7684" max="7684" width="55" style="271" customWidth="1"/>
    <col min="7685" max="7685" width="64.5703125" style="271" customWidth="1"/>
    <col min="7686" max="7934" width="17.85546875" style="271"/>
    <col min="7935" max="7935" width="31.42578125" style="271" customWidth="1"/>
    <col min="7936" max="7936" width="2.7109375" style="271" customWidth="1"/>
    <col min="7937" max="7937" width="21.42578125" style="271" customWidth="1"/>
    <col min="7938" max="7938" width="17.85546875" style="271" customWidth="1"/>
    <col min="7939" max="7939" width="5.42578125" style="271" customWidth="1"/>
    <col min="7940" max="7940" width="55" style="271" customWidth="1"/>
    <col min="7941" max="7941" width="64.5703125" style="271" customWidth="1"/>
    <col min="7942" max="8190" width="17.85546875" style="271"/>
    <col min="8191" max="8191" width="31.42578125" style="271" customWidth="1"/>
    <col min="8192" max="8192" width="2.7109375" style="271" customWidth="1"/>
    <col min="8193" max="8193" width="21.42578125" style="271" customWidth="1"/>
    <col min="8194" max="8194" width="17.85546875" style="271" customWidth="1"/>
    <col min="8195" max="8195" width="5.42578125" style="271" customWidth="1"/>
    <col min="8196" max="8196" width="55" style="271" customWidth="1"/>
    <col min="8197" max="8197" width="64.5703125" style="271" customWidth="1"/>
    <col min="8198" max="8446" width="17.85546875" style="271"/>
    <col min="8447" max="8447" width="31.42578125" style="271" customWidth="1"/>
    <col min="8448" max="8448" width="2.7109375" style="271" customWidth="1"/>
    <col min="8449" max="8449" width="21.42578125" style="271" customWidth="1"/>
    <col min="8450" max="8450" width="17.85546875" style="271" customWidth="1"/>
    <col min="8451" max="8451" width="5.42578125" style="271" customWidth="1"/>
    <col min="8452" max="8452" width="55" style="271" customWidth="1"/>
    <col min="8453" max="8453" width="64.5703125" style="271" customWidth="1"/>
    <col min="8454" max="8702" width="17.85546875" style="271"/>
    <col min="8703" max="8703" width="31.42578125" style="271" customWidth="1"/>
    <col min="8704" max="8704" width="2.7109375" style="271" customWidth="1"/>
    <col min="8705" max="8705" width="21.42578125" style="271" customWidth="1"/>
    <col min="8706" max="8706" width="17.85546875" style="271" customWidth="1"/>
    <col min="8707" max="8707" width="5.42578125" style="271" customWidth="1"/>
    <col min="8708" max="8708" width="55" style="271" customWidth="1"/>
    <col min="8709" max="8709" width="64.5703125" style="271" customWidth="1"/>
    <col min="8710" max="8958" width="17.85546875" style="271"/>
    <col min="8959" max="8959" width="31.42578125" style="271" customWidth="1"/>
    <col min="8960" max="8960" width="2.7109375" style="271" customWidth="1"/>
    <col min="8961" max="8961" width="21.42578125" style="271" customWidth="1"/>
    <col min="8962" max="8962" width="17.85546875" style="271" customWidth="1"/>
    <col min="8963" max="8963" width="5.42578125" style="271" customWidth="1"/>
    <col min="8964" max="8964" width="55" style="271" customWidth="1"/>
    <col min="8965" max="8965" width="64.5703125" style="271" customWidth="1"/>
    <col min="8966" max="9214" width="17.85546875" style="271"/>
    <col min="9215" max="9215" width="31.42578125" style="271" customWidth="1"/>
    <col min="9216" max="9216" width="2.7109375" style="271" customWidth="1"/>
    <col min="9217" max="9217" width="21.42578125" style="271" customWidth="1"/>
    <col min="9218" max="9218" width="17.85546875" style="271" customWidth="1"/>
    <col min="9219" max="9219" width="5.42578125" style="271" customWidth="1"/>
    <col min="9220" max="9220" width="55" style="271" customWidth="1"/>
    <col min="9221" max="9221" width="64.5703125" style="271" customWidth="1"/>
    <col min="9222" max="9470" width="17.85546875" style="271"/>
    <col min="9471" max="9471" width="31.42578125" style="271" customWidth="1"/>
    <col min="9472" max="9472" width="2.7109375" style="271" customWidth="1"/>
    <col min="9473" max="9473" width="21.42578125" style="271" customWidth="1"/>
    <col min="9474" max="9474" width="17.85546875" style="271" customWidth="1"/>
    <col min="9475" max="9475" width="5.42578125" style="271" customWidth="1"/>
    <col min="9476" max="9476" width="55" style="271" customWidth="1"/>
    <col min="9477" max="9477" width="64.5703125" style="271" customWidth="1"/>
    <col min="9478" max="9726" width="17.85546875" style="271"/>
    <col min="9727" max="9727" width="31.42578125" style="271" customWidth="1"/>
    <col min="9728" max="9728" width="2.7109375" style="271" customWidth="1"/>
    <col min="9729" max="9729" width="21.42578125" style="271" customWidth="1"/>
    <col min="9730" max="9730" width="17.85546875" style="271" customWidth="1"/>
    <col min="9731" max="9731" width="5.42578125" style="271" customWidth="1"/>
    <col min="9732" max="9732" width="55" style="271" customWidth="1"/>
    <col min="9733" max="9733" width="64.5703125" style="271" customWidth="1"/>
    <col min="9734" max="9982" width="17.85546875" style="271"/>
    <col min="9983" max="9983" width="31.42578125" style="271" customWidth="1"/>
    <col min="9984" max="9984" width="2.7109375" style="271" customWidth="1"/>
    <col min="9985" max="9985" width="21.42578125" style="271" customWidth="1"/>
    <col min="9986" max="9986" width="17.85546875" style="271" customWidth="1"/>
    <col min="9987" max="9987" width="5.42578125" style="271" customWidth="1"/>
    <col min="9988" max="9988" width="55" style="271" customWidth="1"/>
    <col min="9989" max="9989" width="64.5703125" style="271" customWidth="1"/>
    <col min="9990" max="10238" width="17.85546875" style="271"/>
    <col min="10239" max="10239" width="31.42578125" style="271" customWidth="1"/>
    <col min="10240" max="10240" width="2.7109375" style="271" customWidth="1"/>
    <col min="10241" max="10241" width="21.42578125" style="271" customWidth="1"/>
    <col min="10242" max="10242" width="17.85546875" style="271" customWidth="1"/>
    <col min="10243" max="10243" width="5.42578125" style="271" customWidth="1"/>
    <col min="10244" max="10244" width="55" style="271" customWidth="1"/>
    <col min="10245" max="10245" width="64.5703125" style="271" customWidth="1"/>
    <col min="10246" max="10494" width="17.85546875" style="271"/>
    <col min="10495" max="10495" width="31.42578125" style="271" customWidth="1"/>
    <col min="10496" max="10496" width="2.7109375" style="271" customWidth="1"/>
    <col min="10497" max="10497" width="21.42578125" style="271" customWidth="1"/>
    <col min="10498" max="10498" width="17.85546875" style="271" customWidth="1"/>
    <col min="10499" max="10499" width="5.42578125" style="271" customWidth="1"/>
    <col min="10500" max="10500" width="55" style="271" customWidth="1"/>
    <col min="10501" max="10501" width="64.5703125" style="271" customWidth="1"/>
    <col min="10502" max="10750" width="17.85546875" style="271"/>
    <col min="10751" max="10751" width="31.42578125" style="271" customWidth="1"/>
    <col min="10752" max="10752" width="2.7109375" style="271" customWidth="1"/>
    <col min="10753" max="10753" width="21.42578125" style="271" customWidth="1"/>
    <col min="10754" max="10754" width="17.85546875" style="271" customWidth="1"/>
    <col min="10755" max="10755" width="5.42578125" style="271" customWidth="1"/>
    <col min="10756" max="10756" width="55" style="271" customWidth="1"/>
    <col min="10757" max="10757" width="64.5703125" style="271" customWidth="1"/>
    <col min="10758" max="11006" width="17.85546875" style="271"/>
    <col min="11007" max="11007" width="31.42578125" style="271" customWidth="1"/>
    <col min="11008" max="11008" width="2.7109375" style="271" customWidth="1"/>
    <col min="11009" max="11009" width="21.42578125" style="271" customWidth="1"/>
    <col min="11010" max="11010" width="17.85546875" style="271" customWidth="1"/>
    <col min="11011" max="11011" width="5.42578125" style="271" customWidth="1"/>
    <col min="11012" max="11012" width="55" style="271" customWidth="1"/>
    <col min="11013" max="11013" width="64.5703125" style="271" customWidth="1"/>
    <col min="11014" max="11262" width="17.85546875" style="271"/>
    <col min="11263" max="11263" width="31.42578125" style="271" customWidth="1"/>
    <col min="11264" max="11264" width="2.7109375" style="271" customWidth="1"/>
    <col min="11265" max="11265" width="21.42578125" style="271" customWidth="1"/>
    <col min="11266" max="11266" width="17.85546875" style="271" customWidth="1"/>
    <col min="11267" max="11267" width="5.42578125" style="271" customWidth="1"/>
    <col min="11268" max="11268" width="55" style="271" customWidth="1"/>
    <col min="11269" max="11269" width="64.5703125" style="271" customWidth="1"/>
    <col min="11270" max="11518" width="17.85546875" style="271"/>
    <col min="11519" max="11519" width="31.42578125" style="271" customWidth="1"/>
    <col min="11520" max="11520" width="2.7109375" style="271" customWidth="1"/>
    <col min="11521" max="11521" width="21.42578125" style="271" customWidth="1"/>
    <col min="11522" max="11522" width="17.85546875" style="271" customWidth="1"/>
    <col min="11523" max="11523" width="5.42578125" style="271" customWidth="1"/>
    <col min="11524" max="11524" width="55" style="271" customWidth="1"/>
    <col min="11525" max="11525" width="64.5703125" style="271" customWidth="1"/>
    <col min="11526" max="11774" width="17.85546875" style="271"/>
    <col min="11775" max="11775" width="31.42578125" style="271" customWidth="1"/>
    <col min="11776" max="11776" width="2.7109375" style="271" customWidth="1"/>
    <col min="11777" max="11777" width="21.42578125" style="271" customWidth="1"/>
    <col min="11778" max="11778" width="17.85546875" style="271" customWidth="1"/>
    <col min="11779" max="11779" width="5.42578125" style="271" customWidth="1"/>
    <col min="11780" max="11780" width="55" style="271" customWidth="1"/>
    <col min="11781" max="11781" width="64.5703125" style="271" customWidth="1"/>
    <col min="11782" max="12030" width="17.85546875" style="271"/>
    <col min="12031" max="12031" width="31.42578125" style="271" customWidth="1"/>
    <col min="12032" max="12032" width="2.7109375" style="271" customWidth="1"/>
    <col min="12033" max="12033" width="21.42578125" style="271" customWidth="1"/>
    <col min="12034" max="12034" width="17.85546875" style="271" customWidth="1"/>
    <col min="12035" max="12035" width="5.42578125" style="271" customWidth="1"/>
    <col min="12036" max="12036" width="55" style="271" customWidth="1"/>
    <col min="12037" max="12037" width="64.5703125" style="271" customWidth="1"/>
    <col min="12038" max="12286" width="17.85546875" style="271"/>
    <col min="12287" max="12287" width="31.42578125" style="271" customWidth="1"/>
    <col min="12288" max="12288" width="2.7109375" style="271" customWidth="1"/>
    <col min="12289" max="12289" width="21.42578125" style="271" customWidth="1"/>
    <col min="12290" max="12290" width="17.85546875" style="271" customWidth="1"/>
    <col min="12291" max="12291" width="5.42578125" style="271" customWidth="1"/>
    <col min="12292" max="12292" width="55" style="271" customWidth="1"/>
    <col min="12293" max="12293" width="64.5703125" style="271" customWidth="1"/>
    <col min="12294" max="12542" width="17.85546875" style="271"/>
    <col min="12543" max="12543" width="31.42578125" style="271" customWidth="1"/>
    <col min="12544" max="12544" width="2.7109375" style="271" customWidth="1"/>
    <col min="12545" max="12545" width="21.42578125" style="271" customWidth="1"/>
    <col min="12546" max="12546" width="17.85546875" style="271" customWidth="1"/>
    <col min="12547" max="12547" width="5.42578125" style="271" customWidth="1"/>
    <col min="12548" max="12548" width="55" style="271" customWidth="1"/>
    <col min="12549" max="12549" width="64.5703125" style="271" customWidth="1"/>
    <col min="12550" max="12798" width="17.85546875" style="271"/>
    <col min="12799" max="12799" width="31.42578125" style="271" customWidth="1"/>
    <col min="12800" max="12800" width="2.7109375" style="271" customWidth="1"/>
    <col min="12801" max="12801" width="21.42578125" style="271" customWidth="1"/>
    <col min="12802" max="12802" width="17.85546875" style="271" customWidth="1"/>
    <col min="12803" max="12803" width="5.42578125" style="271" customWidth="1"/>
    <col min="12804" max="12804" width="55" style="271" customWidth="1"/>
    <col min="12805" max="12805" width="64.5703125" style="271" customWidth="1"/>
    <col min="12806" max="13054" width="17.85546875" style="271"/>
    <col min="13055" max="13055" width="31.42578125" style="271" customWidth="1"/>
    <col min="13056" max="13056" width="2.7109375" style="271" customWidth="1"/>
    <col min="13057" max="13057" width="21.42578125" style="271" customWidth="1"/>
    <col min="13058" max="13058" width="17.85546875" style="271" customWidth="1"/>
    <col min="13059" max="13059" width="5.42578125" style="271" customWidth="1"/>
    <col min="13060" max="13060" width="55" style="271" customWidth="1"/>
    <col min="13061" max="13061" width="64.5703125" style="271" customWidth="1"/>
    <col min="13062" max="13310" width="17.85546875" style="271"/>
    <col min="13311" max="13311" width="31.42578125" style="271" customWidth="1"/>
    <col min="13312" max="13312" width="2.7109375" style="271" customWidth="1"/>
    <col min="13313" max="13313" width="21.42578125" style="271" customWidth="1"/>
    <col min="13314" max="13314" width="17.85546875" style="271" customWidth="1"/>
    <col min="13315" max="13315" width="5.42578125" style="271" customWidth="1"/>
    <col min="13316" max="13316" width="55" style="271" customWidth="1"/>
    <col min="13317" max="13317" width="64.5703125" style="271" customWidth="1"/>
    <col min="13318" max="13566" width="17.85546875" style="271"/>
    <col min="13567" max="13567" width="31.42578125" style="271" customWidth="1"/>
    <col min="13568" max="13568" width="2.7109375" style="271" customWidth="1"/>
    <col min="13569" max="13569" width="21.42578125" style="271" customWidth="1"/>
    <col min="13570" max="13570" width="17.85546875" style="271" customWidth="1"/>
    <col min="13571" max="13571" width="5.42578125" style="271" customWidth="1"/>
    <col min="13572" max="13572" width="55" style="271" customWidth="1"/>
    <col min="13573" max="13573" width="64.5703125" style="271" customWidth="1"/>
    <col min="13574" max="13822" width="17.85546875" style="271"/>
    <col min="13823" max="13823" width="31.42578125" style="271" customWidth="1"/>
    <col min="13824" max="13824" width="2.7109375" style="271" customWidth="1"/>
    <col min="13825" max="13825" width="21.42578125" style="271" customWidth="1"/>
    <col min="13826" max="13826" width="17.85546875" style="271" customWidth="1"/>
    <col min="13827" max="13827" width="5.42578125" style="271" customWidth="1"/>
    <col min="13828" max="13828" width="55" style="271" customWidth="1"/>
    <col min="13829" max="13829" width="64.5703125" style="271" customWidth="1"/>
    <col min="13830" max="14078" width="17.85546875" style="271"/>
    <col min="14079" max="14079" width="31.42578125" style="271" customWidth="1"/>
    <col min="14080" max="14080" width="2.7109375" style="271" customWidth="1"/>
    <col min="14081" max="14081" width="21.42578125" style="271" customWidth="1"/>
    <col min="14082" max="14082" width="17.85546875" style="271" customWidth="1"/>
    <col min="14083" max="14083" width="5.42578125" style="271" customWidth="1"/>
    <col min="14084" max="14084" width="55" style="271" customWidth="1"/>
    <col min="14085" max="14085" width="64.5703125" style="271" customWidth="1"/>
    <col min="14086" max="14334" width="17.85546875" style="271"/>
    <col min="14335" max="14335" width="31.42578125" style="271" customWidth="1"/>
    <col min="14336" max="14336" width="2.7109375" style="271" customWidth="1"/>
    <col min="14337" max="14337" width="21.42578125" style="271" customWidth="1"/>
    <col min="14338" max="14338" width="17.85546875" style="271" customWidth="1"/>
    <col min="14339" max="14339" width="5.42578125" style="271" customWidth="1"/>
    <col min="14340" max="14340" width="55" style="271" customWidth="1"/>
    <col min="14341" max="14341" width="64.5703125" style="271" customWidth="1"/>
    <col min="14342" max="14590" width="17.85546875" style="271"/>
    <col min="14591" max="14591" width="31.42578125" style="271" customWidth="1"/>
    <col min="14592" max="14592" width="2.7109375" style="271" customWidth="1"/>
    <col min="14593" max="14593" width="21.42578125" style="271" customWidth="1"/>
    <col min="14594" max="14594" width="17.85546875" style="271" customWidth="1"/>
    <col min="14595" max="14595" width="5.42578125" style="271" customWidth="1"/>
    <col min="14596" max="14596" width="55" style="271" customWidth="1"/>
    <col min="14597" max="14597" width="64.5703125" style="271" customWidth="1"/>
    <col min="14598" max="14846" width="17.85546875" style="271"/>
    <col min="14847" max="14847" width="31.42578125" style="271" customWidth="1"/>
    <col min="14848" max="14848" width="2.7109375" style="271" customWidth="1"/>
    <col min="14849" max="14849" width="21.42578125" style="271" customWidth="1"/>
    <col min="14850" max="14850" width="17.85546875" style="271" customWidth="1"/>
    <col min="14851" max="14851" width="5.42578125" style="271" customWidth="1"/>
    <col min="14852" max="14852" width="55" style="271" customWidth="1"/>
    <col min="14853" max="14853" width="64.5703125" style="271" customWidth="1"/>
    <col min="14854" max="15102" width="17.85546875" style="271"/>
    <col min="15103" max="15103" width="31.42578125" style="271" customWidth="1"/>
    <col min="15104" max="15104" width="2.7109375" style="271" customWidth="1"/>
    <col min="15105" max="15105" width="21.42578125" style="271" customWidth="1"/>
    <col min="15106" max="15106" width="17.85546875" style="271" customWidth="1"/>
    <col min="15107" max="15107" width="5.42578125" style="271" customWidth="1"/>
    <col min="15108" max="15108" width="55" style="271" customWidth="1"/>
    <col min="15109" max="15109" width="64.5703125" style="271" customWidth="1"/>
    <col min="15110" max="15358" width="17.85546875" style="271"/>
    <col min="15359" max="15359" width="31.42578125" style="271" customWidth="1"/>
    <col min="15360" max="15360" width="2.7109375" style="271" customWidth="1"/>
    <col min="15361" max="15361" width="21.42578125" style="271" customWidth="1"/>
    <col min="15362" max="15362" width="17.85546875" style="271" customWidth="1"/>
    <col min="15363" max="15363" width="5.42578125" style="271" customWidth="1"/>
    <col min="15364" max="15364" width="55" style="271" customWidth="1"/>
    <col min="15365" max="15365" width="64.5703125" style="271" customWidth="1"/>
    <col min="15366" max="15614" width="17.85546875" style="271"/>
    <col min="15615" max="15615" width="31.42578125" style="271" customWidth="1"/>
    <col min="15616" max="15616" width="2.7109375" style="271" customWidth="1"/>
    <col min="15617" max="15617" width="21.42578125" style="271" customWidth="1"/>
    <col min="15618" max="15618" width="17.85546875" style="271" customWidth="1"/>
    <col min="15619" max="15619" width="5.42578125" style="271" customWidth="1"/>
    <col min="15620" max="15620" width="55" style="271" customWidth="1"/>
    <col min="15621" max="15621" width="64.5703125" style="271" customWidth="1"/>
    <col min="15622" max="15870" width="17.85546875" style="271"/>
    <col min="15871" max="15871" width="31.42578125" style="271" customWidth="1"/>
    <col min="15872" max="15872" width="2.7109375" style="271" customWidth="1"/>
    <col min="15873" max="15873" width="21.42578125" style="271" customWidth="1"/>
    <col min="15874" max="15874" width="17.85546875" style="271" customWidth="1"/>
    <col min="15875" max="15875" width="5.42578125" style="271" customWidth="1"/>
    <col min="15876" max="15876" width="55" style="271" customWidth="1"/>
    <col min="15877" max="15877" width="64.5703125" style="271" customWidth="1"/>
    <col min="15878" max="16126" width="17.85546875" style="271"/>
    <col min="16127" max="16127" width="31.42578125" style="271" customWidth="1"/>
    <col min="16128" max="16128" width="2.7109375" style="271" customWidth="1"/>
    <col min="16129" max="16129" width="21.42578125" style="271" customWidth="1"/>
    <col min="16130" max="16130" width="17.85546875" style="271" customWidth="1"/>
    <col min="16131" max="16131" width="5.42578125" style="271" customWidth="1"/>
    <col min="16132" max="16132" width="55" style="271" customWidth="1"/>
    <col min="16133" max="16133" width="64.5703125" style="271" customWidth="1"/>
    <col min="16134" max="16384" width="17.85546875" style="271"/>
  </cols>
  <sheetData>
    <row r="1" spans="1:5" ht="15.75">
      <c r="A1" s="270" t="s">
        <v>25</v>
      </c>
    </row>
    <row r="2" spans="1:5">
      <c r="A2" s="272"/>
    </row>
    <row r="4" spans="1:5" s="273" customFormat="1" ht="14.25" customHeight="1">
      <c r="A4" s="891" t="s">
        <v>279</v>
      </c>
      <c r="B4" s="891" t="s">
        <v>403</v>
      </c>
      <c r="C4" s="891" t="s">
        <v>404</v>
      </c>
      <c r="D4" s="891" t="s">
        <v>405</v>
      </c>
      <c r="E4" s="891" t="s">
        <v>406</v>
      </c>
    </row>
    <row r="5" spans="1:5" s="273" customFormat="1" ht="14.25" customHeight="1">
      <c r="A5" s="891"/>
      <c r="B5" s="891"/>
      <c r="C5" s="891"/>
      <c r="D5" s="891"/>
      <c r="E5" s="891"/>
    </row>
    <row r="6" spans="1:5">
      <c r="A6" s="274" t="s">
        <v>2496</v>
      </c>
      <c r="B6" s="274" t="s">
        <v>407</v>
      </c>
      <c r="C6" s="274" t="s">
        <v>2497</v>
      </c>
      <c r="D6" s="275">
        <v>9000</v>
      </c>
      <c r="E6" s="276" t="s">
        <v>408</v>
      </c>
    </row>
    <row r="7" spans="1:5">
      <c r="A7" s="274" t="s">
        <v>409</v>
      </c>
      <c r="B7" s="274" t="s">
        <v>407</v>
      </c>
      <c r="C7" s="274" t="s">
        <v>410</v>
      </c>
      <c r="D7" s="275">
        <v>2400</v>
      </c>
      <c r="E7" s="276" t="s">
        <v>411</v>
      </c>
    </row>
    <row r="8" spans="1:5" ht="13.5" customHeight="1">
      <c r="A8" s="277" t="s">
        <v>409</v>
      </c>
      <c r="B8" s="274" t="s">
        <v>413</v>
      </c>
      <c r="C8" s="274" t="s">
        <v>414</v>
      </c>
      <c r="D8" s="275">
        <v>750</v>
      </c>
      <c r="E8" s="21" t="s">
        <v>415</v>
      </c>
    </row>
    <row r="9" spans="1:5">
      <c r="A9" s="277" t="s">
        <v>409</v>
      </c>
      <c r="B9" s="274" t="s">
        <v>407</v>
      </c>
      <c r="C9" s="656" t="s">
        <v>2498</v>
      </c>
      <c r="D9" s="656"/>
      <c r="E9" s="656"/>
    </row>
    <row r="10" spans="1:5">
      <c r="A10" s="656" t="s">
        <v>311</v>
      </c>
      <c r="B10" s="684" t="s">
        <v>407</v>
      </c>
      <c r="C10" s="656" t="s">
        <v>2499</v>
      </c>
      <c r="D10" s="718" t="s">
        <v>2500</v>
      </c>
      <c r="E10" s="656" t="s">
        <v>2614</v>
      </c>
    </row>
  </sheetData>
  <mergeCells count="5">
    <mergeCell ref="A4:A5"/>
    <mergeCell ref="B4:B5"/>
    <mergeCell ref="C4:C5"/>
    <mergeCell ref="D4:D5"/>
    <mergeCell ref="E4:E5"/>
  </mergeCells>
  <pageMargins left="7.0000000000000007E-2" right="0.11" top="0.99" bottom="0.21" header="0.28999999999999998" footer="0.56999999999999995"/>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tabColor rgb="FF00B050"/>
  </sheetPr>
  <dimension ref="A1:F6"/>
  <sheetViews>
    <sheetView zoomScaleNormal="100" workbookViewId="0">
      <selection activeCell="E7" sqref="E7"/>
    </sheetView>
  </sheetViews>
  <sheetFormatPr baseColWidth="10" defaultColWidth="11.42578125" defaultRowHeight="12.75"/>
  <cols>
    <col min="1" max="2" width="11.42578125" style="279"/>
    <col min="3" max="3" width="42.140625" style="279" customWidth="1"/>
    <col min="4" max="4" width="22.5703125" style="279" customWidth="1"/>
    <col min="5" max="5" width="14.42578125" style="279" customWidth="1"/>
    <col min="6" max="258" width="11.42578125" style="279"/>
    <col min="259" max="259" width="22.7109375" style="279" customWidth="1"/>
    <col min="260" max="260" width="22.5703125" style="279" customWidth="1"/>
    <col min="261" max="514" width="11.42578125" style="279"/>
    <col min="515" max="515" width="22.7109375" style="279" customWidth="1"/>
    <col min="516" max="516" width="22.5703125" style="279" customWidth="1"/>
    <col min="517" max="770" width="11.42578125" style="279"/>
    <col min="771" max="771" width="22.7109375" style="279" customWidth="1"/>
    <col min="772" max="772" width="22.5703125" style="279" customWidth="1"/>
    <col min="773" max="1026" width="11.42578125" style="279"/>
    <col min="1027" max="1027" width="22.7109375" style="279" customWidth="1"/>
    <col min="1028" max="1028" width="22.5703125" style="279" customWidth="1"/>
    <col min="1029" max="1282" width="11.42578125" style="279"/>
    <col min="1283" max="1283" width="22.7109375" style="279" customWidth="1"/>
    <col min="1284" max="1284" width="22.5703125" style="279" customWidth="1"/>
    <col min="1285" max="1538" width="11.42578125" style="279"/>
    <col min="1539" max="1539" width="22.7109375" style="279" customWidth="1"/>
    <col min="1540" max="1540" width="22.5703125" style="279" customWidth="1"/>
    <col min="1541" max="1794" width="11.42578125" style="279"/>
    <col min="1795" max="1795" width="22.7109375" style="279" customWidth="1"/>
    <col min="1796" max="1796" width="22.5703125" style="279" customWidth="1"/>
    <col min="1797" max="2050" width="11.42578125" style="279"/>
    <col min="2051" max="2051" width="22.7109375" style="279" customWidth="1"/>
    <col min="2052" max="2052" width="22.5703125" style="279" customWidth="1"/>
    <col min="2053" max="2306" width="11.42578125" style="279"/>
    <col min="2307" max="2307" width="22.7109375" style="279" customWidth="1"/>
    <col min="2308" max="2308" width="22.5703125" style="279" customWidth="1"/>
    <col min="2309" max="2562" width="11.42578125" style="279"/>
    <col min="2563" max="2563" width="22.7109375" style="279" customWidth="1"/>
    <col min="2564" max="2564" width="22.5703125" style="279" customWidth="1"/>
    <col min="2565" max="2818" width="11.42578125" style="279"/>
    <col min="2819" max="2819" width="22.7109375" style="279" customWidth="1"/>
    <col min="2820" max="2820" width="22.5703125" style="279" customWidth="1"/>
    <col min="2821" max="3074" width="11.42578125" style="279"/>
    <col min="3075" max="3075" width="22.7109375" style="279" customWidth="1"/>
    <col min="3076" max="3076" width="22.5703125" style="279" customWidth="1"/>
    <col min="3077" max="3330" width="11.42578125" style="279"/>
    <col min="3331" max="3331" width="22.7109375" style="279" customWidth="1"/>
    <col min="3332" max="3332" width="22.5703125" style="279" customWidth="1"/>
    <col min="3333" max="3586" width="11.42578125" style="279"/>
    <col min="3587" max="3587" width="22.7109375" style="279" customWidth="1"/>
    <col min="3588" max="3588" width="22.5703125" style="279" customWidth="1"/>
    <col min="3589" max="3842" width="11.42578125" style="279"/>
    <col min="3843" max="3843" width="22.7109375" style="279" customWidth="1"/>
    <col min="3844" max="3844" width="22.5703125" style="279" customWidth="1"/>
    <col min="3845" max="4098" width="11.42578125" style="279"/>
    <col min="4099" max="4099" width="22.7109375" style="279" customWidth="1"/>
    <col min="4100" max="4100" width="22.5703125" style="279" customWidth="1"/>
    <col min="4101" max="4354" width="11.42578125" style="279"/>
    <col min="4355" max="4355" width="22.7109375" style="279" customWidth="1"/>
    <col min="4356" max="4356" width="22.5703125" style="279" customWidth="1"/>
    <col min="4357" max="4610" width="11.42578125" style="279"/>
    <col min="4611" max="4611" width="22.7109375" style="279" customWidth="1"/>
    <col min="4612" max="4612" width="22.5703125" style="279" customWidth="1"/>
    <col min="4613" max="4866" width="11.42578125" style="279"/>
    <col min="4867" max="4867" width="22.7109375" style="279" customWidth="1"/>
    <col min="4868" max="4868" width="22.5703125" style="279" customWidth="1"/>
    <col min="4869" max="5122" width="11.42578125" style="279"/>
    <col min="5123" max="5123" width="22.7109375" style="279" customWidth="1"/>
    <col min="5124" max="5124" width="22.5703125" style="279" customWidth="1"/>
    <col min="5125" max="5378" width="11.42578125" style="279"/>
    <col min="5379" max="5379" width="22.7109375" style="279" customWidth="1"/>
    <col min="5380" max="5380" width="22.5703125" style="279" customWidth="1"/>
    <col min="5381" max="5634" width="11.42578125" style="279"/>
    <col min="5635" max="5635" width="22.7109375" style="279" customWidth="1"/>
    <col min="5636" max="5636" width="22.5703125" style="279" customWidth="1"/>
    <col min="5637" max="5890" width="11.42578125" style="279"/>
    <col min="5891" max="5891" width="22.7109375" style="279" customWidth="1"/>
    <col min="5892" max="5892" width="22.5703125" style="279" customWidth="1"/>
    <col min="5893" max="6146" width="11.42578125" style="279"/>
    <col min="6147" max="6147" width="22.7109375" style="279" customWidth="1"/>
    <col min="6148" max="6148" width="22.5703125" style="279" customWidth="1"/>
    <col min="6149" max="6402" width="11.42578125" style="279"/>
    <col min="6403" max="6403" width="22.7109375" style="279" customWidth="1"/>
    <col min="6404" max="6404" width="22.5703125" style="279" customWidth="1"/>
    <col min="6405" max="6658" width="11.42578125" style="279"/>
    <col min="6659" max="6659" width="22.7109375" style="279" customWidth="1"/>
    <col min="6660" max="6660" width="22.5703125" style="279" customWidth="1"/>
    <col min="6661" max="6914" width="11.42578125" style="279"/>
    <col min="6915" max="6915" width="22.7109375" style="279" customWidth="1"/>
    <col min="6916" max="6916" width="22.5703125" style="279" customWidth="1"/>
    <col min="6917" max="7170" width="11.42578125" style="279"/>
    <col min="7171" max="7171" width="22.7109375" style="279" customWidth="1"/>
    <col min="7172" max="7172" width="22.5703125" style="279" customWidth="1"/>
    <col min="7173" max="7426" width="11.42578125" style="279"/>
    <col min="7427" max="7427" width="22.7109375" style="279" customWidth="1"/>
    <col min="7428" max="7428" width="22.5703125" style="279" customWidth="1"/>
    <col min="7429" max="7682" width="11.42578125" style="279"/>
    <col min="7683" max="7683" width="22.7109375" style="279" customWidth="1"/>
    <col min="7684" max="7684" width="22.5703125" style="279" customWidth="1"/>
    <col min="7685" max="7938" width="11.42578125" style="279"/>
    <col min="7939" max="7939" width="22.7109375" style="279" customWidth="1"/>
    <col min="7940" max="7940" width="22.5703125" style="279" customWidth="1"/>
    <col min="7941" max="8194" width="11.42578125" style="279"/>
    <col min="8195" max="8195" width="22.7109375" style="279" customWidth="1"/>
    <col min="8196" max="8196" width="22.5703125" style="279" customWidth="1"/>
    <col min="8197" max="8450" width="11.42578125" style="279"/>
    <col min="8451" max="8451" width="22.7109375" style="279" customWidth="1"/>
    <col min="8452" max="8452" width="22.5703125" style="279" customWidth="1"/>
    <col min="8453" max="8706" width="11.42578125" style="279"/>
    <col min="8707" max="8707" width="22.7109375" style="279" customWidth="1"/>
    <col min="8708" max="8708" width="22.5703125" style="279" customWidth="1"/>
    <col min="8709" max="8962" width="11.42578125" style="279"/>
    <col min="8963" max="8963" width="22.7109375" style="279" customWidth="1"/>
    <col min="8964" max="8964" width="22.5703125" style="279" customWidth="1"/>
    <col min="8965" max="9218" width="11.42578125" style="279"/>
    <col min="9219" max="9219" width="22.7109375" style="279" customWidth="1"/>
    <col min="9220" max="9220" width="22.5703125" style="279" customWidth="1"/>
    <col min="9221" max="9474" width="11.42578125" style="279"/>
    <col min="9475" max="9475" width="22.7109375" style="279" customWidth="1"/>
    <col min="9476" max="9476" width="22.5703125" style="279" customWidth="1"/>
    <col min="9477" max="9730" width="11.42578125" style="279"/>
    <col min="9731" max="9731" width="22.7109375" style="279" customWidth="1"/>
    <col min="9732" max="9732" width="22.5703125" style="279" customWidth="1"/>
    <col min="9733" max="9986" width="11.42578125" style="279"/>
    <col min="9987" max="9987" width="22.7109375" style="279" customWidth="1"/>
    <col min="9988" max="9988" width="22.5703125" style="279" customWidth="1"/>
    <col min="9989" max="10242" width="11.42578125" style="279"/>
    <col min="10243" max="10243" width="22.7109375" style="279" customWidth="1"/>
    <col min="10244" max="10244" width="22.5703125" style="279" customWidth="1"/>
    <col min="10245" max="10498" width="11.42578125" style="279"/>
    <col min="10499" max="10499" width="22.7109375" style="279" customWidth="1"/>
    <col min="10500" max="10500" width="22.5703125" style="279" customWidth="1"/>
    <col min="10501" max="10754" width="11.42578125" style="279"/>
    <col min="10755" max="10755" width="22.7109375" style="279" customWidth="1"/>
    <col min="10756" max="10756" width="22.5703125" style="279" customWidth="1"/>
    <col min="10757" max="11010" width="11.42578125" style="279"/>
    <col min="11011" max="11011" width="22.7109375" style="279" customWidth="1"/>
    <col min="11012" max="11012" width="22.5703125" style="279" customWidth="1"/>
    <col min="11013" max="11266" width="11.42578125" style="279"/>
    <col min="11267" max="11267" width="22.7109375" style="279" customWidth="1"/>
    <col min="11268" max="11268" width="22.5703125" style="279" customWidth="1"/>
    <col min="11269" max="11522" width="11.42578125" style="279"/>
    <col min="11523" max="11523" width="22.7109375" style="279" customWidth="1"/>
    <col min="11524" max="11524" width="22.5703125" style="279" customWidth="1"/>
    <col min="11525" max="11778" width="11.42578125" style="279"/>
    <col min="11779" max="11779" width="22.7109375" style="279" customWidth="1"/>
    <col min="11780" max="11780" width="22.5703125" style="279" customWidth="1"/>
    <col min="11781" max="12034" width="11.42578125" style="279"/>
    <col min="12035" max="12035" width="22.7109375" style="279" customWidth="1"/>
    <col min="12036" max="12036" width="22.5703125" style="279" customWidth="1"/>
    <col min="12037" max="12290" width="11.42578125" style="279"/>
    <col min="12291" max="12291" width="22.7109375" style="279" customWidth="1"/>
    <col min="12292" max="12292" width="22.5703125" style="279" customWidth="1"/>
    <col min="12293" max="12546" width="11.42578125" style="279"/>
    <col min="12547" max="12547" width="22.7109375" style="279" customWidth="1"/>
    <col min="12548" max="12548" width="22.5703125" style="279" customWidth="1"/>
    <col min="12549" max="12802" width="11.42578125" style="279"/>
    <col min="12803" max="12803" width="22.7109375" style="279" customWidth="1"/>
    <col min="12804" max="12804" width="22.5703125" style="279" customWidth="1"/>
    <col min="12805" max="13058" width="11.42578125" style="279"/>
    <col min="13059" max="13059" width="22.7109375" style="279" customWidth="1"/>
    <col min="13060" max="13060" width="22.5703125" style="279" customWidth="1"/>
    <col min="13061" max="13314" width="11.42578125" style="279"/>
    <col min="13315" max="13315" width="22.7109375" style="279" customWidth="1"/>
    <col min="13316" max="13316" width="22.5703125" style="279" customWidth="1"/>
    <col min="13317" max="13570" width="11.42578125" style="279"/>
    <col min="13571" max="13571" width="22.7109375" style="279" customWidth="1"/>
    <col min="13572" max="13572" width="22.5703125" style="279" customWidth="1"/>
    <col min="13573" max="13826" width="11.42578125" style="279"/>
    <col min="13827" max="13827" width="22.7109375" style="279" customWidth="1"/>
    <col min="13828" max="13828" width="22.5703125" style="279" customWidth="1"/>
    <col min="13829" max="14082" width="11.42578125" style="279"/>
    <col min="14083" max="14083" width="22.7109375" style="279" customWidth="1"/>
    <col min="14084" max="14084" width="22.5703125" style="279" customWidth="1"/>
    <col min="14085" max="14338" width="11.42578125" style="279"/>
    <col min="14339" max="14339" width="22.7109375" style="279" customWidth="1"/>
    <col min="14340" max="14340" width="22.5703125" style="279" customWidth="1"/>
    <col min="14341" max="14594" width="11.42578125" style="279"/>
    <col min="14595" max="14595" width="22.7109375" style="279" customWidth="1"/>
    <col min="14596" max="14596" width="22.5703125" style="279" customWidth="1"/>
    <col min="14597" max="14850" width="11.42578125" style="279"/>
    <col min="14851" max="14851" width="22.7109375" style="279" customWidth="1"/>
    <col min="14852" max="14852" width="22.5703125" style="279" customWidth="1"/>
    <col min="14853" max="15106" width="11.42578125" style="279"/>
    <col min="15107" max="15107" width="22.7109375" style="279" customWidth="1"/>
    <col min="15108" max="15108" width="22.5703125" style="279" customWidth="1"/>
    <col min="15109" max="15362" width="11.42578125" style="279"/>
    <col min="15363" max="15363" width="22.7109375" style="279" customWidth="1"/>
    <col min="15364" max="15364" width="22.5703125" style="279" customWidth="1"/>
    <col min="15365" max="15618" width="11.42578125" style="279"/>
    <col min="15619" max="15619" width="22.7109375" style="279" customWidth="1"/>
    <col min="15620" max="15620" width="22.5703125" style="279" customWidth="1"/>
    <col min="15621" max="15874" width="11.42578125" style="279"/>
    <col min="15875" max="15875" width="22.7109375" style="279" customWidth="1"/>
    <col min="15876" max="15876" width="22.5703125" style="279" customWidth="1"/>
    <col min="15877" max="16130" width="11.42578125" style="279"/>
    <col min="16131" max="16131" width="22.7109375" style="279" customWidth="1"/>
    <col min="16132" max="16132" width="22.5703125" style="279" customWidth="1"/>
    <col min="16133" max="16384" width="11.42578125" style="279"/>
  </cols>
  <sheetData>
    <row r="1" spans="1:6" ht="15.75">
      <c r="A1" s="278" t="s">
        <v>26</v>
      </c>
    </row>
    <row r="2" spans="1:6">
      <c r="A2" s="280"/>
    </row>
    <row r="4" spans="1:6" ht="14.25">
      <c r="B4" s="283" t="s">
        <v>416</v>
      </c>
      <c r="C4" s="284" t="s">
        <v>417</v>
      </c>
      <c r="D4" s="284" t="s">
        <v>418</v>
      </c>
      <c r="E4" s="284" t="s">
        <v>419</v>
      </c>
    </row>
    <row r="5" spans="1:6">
      <c r="B5" s="281" t="s">
        <v>311</v>
      </c>
      <c r="C5" s="281" t="s">
        <v>420</v>
      </c>
      <c r="D5" s="281" t="s">
        <v>421</v>
      </c>
      <c r="E5" s="282">
        <v>86</v>
      </c>
      <c r="F5" s="719"/>
    </row>
    <row r="6" spans="1:6">
      <c r="B6" s="281" t="s">
        <v>311</v>
      </c>
      <c r="C6" s="281" t="s">
        <v>2371</v>
      </c>
      <c r="D6" s="281" t="s">
        <v>421</v>
      </c>
      <c r="E6" s="654">
        <v>90</v>
      </c>
    </row>
  </sheetData>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tabColor rgb="FF00B050"/>
  </sheetPr>
  <dimension ref="A1:E12"/>
  <sheetViews>
    <sheetView zoomScale="110" zoomScaleNormal="110" workbookViewId="0">
      <selection activeCell="E10" sqref="E10"/>
    </sheetView>
  </sheetViews>
  <sheetFormatPr baseColWidth="10" defaultColWidth="17.85546875" defaultRowHeight="12.75"/>
  <cols>
    <col min="1" max="1" width="29.5703125" style="271" customWidth="1"/>
    <col min="2" max="2" width="23.28515625" style="271" customWidth="1"/>
    <col min="3" max="256" width="17.85546875" style="271"/>
    <col min="257" max="257" width="17.85546875" style="271" customWidth="1"/>
    <col min="258" max="258" width="23.28515625" style="271" customWidth="1"/>
    <col min="259" max="512" width="17.85546875" style="271"/>
    <col min="513" max="513" width="17.85546875" style="271" customWidth="1"/>
    <col min="514" max="514" width="23.28515625" style="271" customWidth="1"/>
    <col min="515" max="768" width="17.85546875" style="271"/>
    <col min="769" max="769" width="17.85546875" style="271" customWidth="1"/>
    <col min="770" max="770" width="23.28515625" style="271" customWidth="1"/>
    <col min="771" max="1024" width="17.85546875" style="271"/>
    <col min="1025" max="1025" width="17.85546875" style="271" customWidth="1"/>
    <col min="1026" max="1026" width="23.28515625" style="271" customWidth="1"/>
    <col min="1027" max="1280" width="17.85546875" style="271"/>
    <col min="1281" max="1281" width="17.85546875" style="271" customWidth="1"/>
    <col min="1282" max="1282" width="23.28515625" style="271" customWidth="1"/>
    <col min="1283" max="1536" width="17.85546875" style="271"/>
    <col min="1537" max="1537" width="17.85546875" style="271" customWidth="1"/>
    <col min="1538" max="1538" width="23.28515625" style="271" customWidth="1"/>
    <col min="1539" max="1792" width="17.85546875" style="271"/>
    <col min="1793" max="1793" width="17.85546875" style="271" customWidth="1"/>
    <col min="1794" max="1794" width="23.28515625" style="271" customWidth="1"/>
    <col min="1795" max="2048" width="17.85546875" style="271"/>
    <col min="2049" max="2049" width="17.85546875" style="271" customWidth="1"/>
    <col min="2050" max="2050" width="23.28515625" style="271" customWidth="1"/>
    <col min="2051" max="2304" width="17.85546875" style="271"/>
    <col min="2305" max="2305" width="17.85546875" style="271" customWidth="1"/>
    <col min="2306" max="2306" width="23.28515625" style="271" customWidth="1"/>
    <col min="2307" max="2560" width="17.85546875" style="271"/>
    <col min="2561" max="2561" width="17.85546875" style="271" customWidth="1"/>
    <col min="2562" max="2562" width="23.28515625" style="271" customWidth="1"/>
    <col min="2563" max="2816" width="17.85546875" style="271"/>
    <col min="2817" max="2817" width="17.85546875" style="271" customWidth="1"/>
    <col min="2818" max="2818" width="23.28515625" style="271" customWidth="1"/>
    <col min="2819" max="3072" width="17.85546875" style="271"/>
    <col min="3073" max="3073" width="17.85546875" style="271" customWidth="1"/>
    <col min="3074" max="3074" width="23.28515625" style="271" customWidth="1"/>
    <col min="3075" max="3328" width="17.85546875" style="271"/>
    <col min="3329" max="3329" width="17.85546875" style="271" customWidth="1"/>
    <col min="3330" max="3330" width="23.28515625" style="271" customWidth="1"/>
    <col min="3331" max="3584" width="17.85546875" style="271"/>
    <col min="3585" max="3585" width="17.85546875" style="271" customWidth="1"/>
    <col min="3586" max="3586" width="23.28515625" style="271" customWidth="1"/>
    <col min="3587" max="3840" width="17.85546875" style="271"/>
    <col min="3841" max="3841" width="17.85546875" style="271" customWidth="1"/>
    <col min="3842" max="3842" width="23.28515625" style="271" customWidth="1"/>
    <col min="3843" max="4096" width="17.85546875" style="271"/>
    <col min="4097" max="4097" width="17.85546875" style="271" customWidth="1"/>
    <col min="4098" max="4098" width="23.28515625" style="271" customWidth="1"/>
    <col min="4099" max="4352" width="17.85546875" style="271"/>
    <col min="4353" max="4353" width="17.85546875" style="271" customWidth="1"/>
    <col min="4354" max="4354" width="23.28515625" style="271" customWidth="1"/>
    <col min="4355" max="4608" width="17.85546875" style="271"/>
    <col min="4609" max="4609" width="17.85546875" style="271" customWidth="1"/>
    <col min="4610" max="4610" width="23.28515625" style="271" customWidth="1"/>
    <col min="4611" max="4864" width="17.85546875" style="271"/>
    <col min="4865" max="4865" width="17.85546875" style="271" customWidth="1"/>
    <col min="4866" max="4866" width="23.28515625" style="271" customWidth="1"/>
    <col min="4867" max="5120" width="17.85546875" style="271"/>
    <col min="5121" max="5121" width="17.85546875" style="271" customWidth="1"/>
    <col min="5122" max="5122" width="23.28515625" style="271" customWidth="1"/>
    <col min="5123" max="5376" width="17.85546875" style="271"/>
    <col min="5377" max="5377" width="17.85546875" style="271" customWidth="1"/>
    <col min="5378" max="5378" width="23.28515625" style="271" customWidth="1"/>
    <col min="5379" max="5632" width="17.85546875" style="271"/>
    <col min="5633" max="5633" width="17.85546875" style="271" customWidth="1"/>
    <col min="5634" max="5634" width="23.28515625" style="271" customWidth="1"/>
    <col min="5635" max="5888" width="17.85546875" style="271"/>
    <col min="5889" max="5889" width="17.85546875" style="271" customWidth="1"/>
    <col min="5890" max="5890" width="23.28515625" style="271" customWidth="1"/>
    <col min="5891" max="6144" width="17.85546875" style="271"/>
    <col min="6145" max="6145" width="17.85546875" style="271" customWidth="1"/>
    <col min="6146" max="6146" width="23.28515625" style="271" customWidth="1"/>
    <col min="6147" max="6400" width="17.85546875" style="271"/>
    <col min="6401" max="6401" width="17.85546875" style="271" customWidth="1"/>
    <col min="6402" max="6402" width="23.28515625" style="271" customWidth="1"/>
    <col min="6403" max="6656" width="17.85546875" style="271"/>
    <col min="6657" max="6657" width="17.85546875" style="271" customWidth="1"/>
    <col min="6658" max="6658" width="23.28515625" style="271" customWidth="1"/>
    <col min="6659" max="6912" width="17.85546875" style="271"/>
    <col min="6913" max="6913" width="17.85546875" style="271" customWidth="1"/>
    <col min="6914" max="6914" width="23.28515625" style="271" customWidth="1"/>
    <col min="6915" max="7168" width="17.85546875" style="271"/>
    <col min="7169" max="7169" width="17.85546875" style="271" customWidth="1"/>
    <col min="7170" max="7170" width="23.28515625" style="271" customWidth="1"/>
    <col min="7171" max="7424" width="17.85546875" style="271"/>
    <col min="7425" max="7425" width="17.85546875" style="271" customWidth="1"/>
    <col min="7426" max="7426" width="23.28515625" style="271" customWidth="1"/>
    <col min="7427" max="7680" width="17.85546875" style="271"/>
    <col min="7681" max="7681" width="17.85546875" style="271" customWidth="1"/>
    <col min="7682" max="7682" width="23.28515625" style="271" customWidth="1"/>
    <col min="7683" max="7936" width="17.85546875" style="271"/>
    <col min="7937" max="7937" width="17.85546875" style="271" customWidth="1"/>
    <col min="7938" max="7938" width="23.28515625" style="271" customWidth="1"/>
    <col min="7939" max="8192" width="17.85546875" style="271"/>
    <col min="8193" max="8193" width="17.85546875" style="271" customWidth="1"/>
    <col min="8194" max="8194" width="23.28515625" style="271" customWidth="1"/>
    <col min="8195" max="8448" width="17.85546875" style="271"/>
    <col min="8449" max="8449" width="17.85546875" style="271" customWidth="1"/>
    <col min="8450" max="8450" width="23.28515625" style="271" customWidth="1"/>
    <col min="8451" max="8704" width="17.85546875" style="271"/>
    <col min="8705" max="8705" width="17.85546875" style="271" customWidth="1"/>
    <col min="8706" max="8706" width="23.28515625" style="271" customWidth="1"/>
    <col min="8707" max="8960" width="17.85546875" style="271"/>
    <col min="8961" max="8961" width="17.85546875" style="271" customWidth="1"/>
    <col min="8962" max="8962" width="23.28515625" style="271" customWidth="1"/>
    <col min="8963" max="9216" width="17.85546875" style="271"/>
    <col min="9217" max="9217" width="17.85546875" style="271" customWidth="1"/>
    <col min="9218" max="9218" width="23.28515625" style="271" customWidth="1"/>
    <col min="9219" max="9472" width="17.85546875" style="271"/>
    <col min="9473" max="9473" width="17.85546875" style="271" customWidth="1"/>
    <col min="9474" max="9474" width="23.28515625" style="271" customWidth="1"/>
    <col min="9475" max="9728" width="17.85546875" style="271"/>
    <col min="9729" max="9729" width="17.85546875" style="271" customWidth="1"/>
    <col min="9730" max="9730" width="23.28515625" style="271" customWidth="1"/>
    <col min="9731" max="9984" width="17.85546875" style="271"/>
    <col min="9985" max="9985" width="17.85546875" style="271" customWidth="1"/>
    <col min="9986" max="9986" width="23.28515625" style="271" customWidth="1"/>
    <col min="9987" max="10240" width="17.85546875" style="271"/>
    <col min="10241" max="10241" width="17.85546875" style="271" customWidth="1"/>
    <col min="10242" max="10242" width="23.28515625" style="271" customWidth="1"/>
    <col min="10243" max="10496" width="17.85546875" style="271"/>
    <col min="10497" max="10497" width="17.85546875" style="271" customWidth="1"/>
    <col min="10498" max="10498" width="23.28515625" style="271" customWidth="1"/>
    <col min="10499" max="10752" width="17.85546875" style="271"/>
    <col min="10753" max="10753" width="17.85546875" style="271" customWidth="1"/>
    <col min="10754" max="10754" width="23.28515625" style="271" customWidth="1"/>
    <col min="10755" max="11008" width="17.85546875" style="271"/>
    <col min="11009" max="11009" width="17.85546875" style="271" customWidth="1"/>
    <col min="11010" max="11010" width="23.28515625" style="271" customWidth="1"/>
    <col min="11011" max="11264" width="17.85546875" style="271"/>
    <col min="11265" max="11265" width="17.85546875" style="271" customWidth="1"/>
    <col min="11266" max="11266" width="23.28515625" style="271" customWidth="1"/>
    <col min="11267" max="11520" width="17.85546875" style="271"/>
    <col min="11521" max="11521" width="17.85546875" style="271" customWidth="1"/>
    <col min="11522" max="11522" width="23.28515625" style="271" customWidth="1"/>
    <col min="11523" max="11776" width="17.85546875" style="271"/>
    <col min="11777" max="11777" width="17.85546875" style="271" customWidth="1"/>
    <col min="11778" max="11778" width="23.28515625" style="271" customWidth="1"/>
    <col min="11779" max="12032" width="17.85546875" style="271"/>
    <col min="12033" max="12033" width="17.85546875" style="271" customWidth="1"/>
    <col min="12034" max="12034" width="23.28515625" style="271" customWidth="1"/>
    <col min="12035" max="12288" width="17.85546875" style="271"/>
    <col min="12289" max="12289" width="17.85546875" style="271" customWidth="1"/>
    <col min="12290" max="12290" width="23.28515625" style="271" customWidth="1"/>
    <col min="12291" max="12544" width="17.85546875" style="271"/>
    <col min="12545" max="12545" width="17.85546875" style="271" customWidth="1"/>
    <col min="12546" max="12546" width="23.28515625" style="271" customWidth="1"/>
    <col min="12547" max="12800" width="17.85546875" style="271"/>
    <col min="12801" max="12801" width="17.85546875" style="271" customWidth="1"/>
    <col min="12802" max="12802" width="23.28515625" style="271" customWidth="1"/>
    <col min="12803" max="13056" width="17.85546875" style="271"/>
    <col min="13057" max="13057" width="17.85546875" style="271" customWidth="1"/>
    <col min="13058" max="13058" width="23.28515625" style="271" customWidth="1"/>
    <col min="13059" max="13312" width="17.85546875" style="271"/>
    <col min="13313" max="13313" width="17.85546875" style="271" customWidth="1"/>
    <col min="13314" max="13314" width="23.28515625" style="271" customWidth="1"/>
    <col min="13315" max="13568" width="17.85546875" style="271"/>
    <col min="13569" max="13569" width="17.85546875" style="271" customWidth="1"/>
    <col min="13570" max="13570" width="23.28515625" style="271" customWidth="1"/>
    <col min="13571" max="13824" width="17.85546875" style="271"/>
    <col min="13825" max="13825" width="17.85546875" style="271" customWidth="1"/>
    <col min="13826" max="13826" width="23.28515625" style="271" customWidth="1"/>
    <col min="13827" max="14080" width="17.85546875" style="271"/>
    <col min="14081" max="14081" width="17.85546875" style="271" customWidth="1"/>
    <col min="14082" max="14082" width="23.28515625" style="271" customWidth="1"/>
    <col min="14083" max="14336" width="17.85546875" style="271"/>
    <col min="14337" max="14337" width="17.85546875" style="271" customWidth="1"/>
    <col min="14338" max="14338" width="23.28515625" style="271" customWidth="1"/>
    <col min="14339" max="14592" width="17.85546875" style="271"/>
    <col min="14593" max="14593" width="17.85546875" style="271" customWidth="1"/>
    <col min="14594" max="14594" width="23.28515625" style="271" customWidth="1"/>
    <col min="14595" max="14848" width="17.85546875" style="271"/>
    <col min="14849" max="14849" width="17.85546875" style="271" customWidth="1"/>
    <col min="14850" max="14850" width="23.28515625" style="271" customWidth="1"/>
    <col min="14851" max="15104" width="17.85546875" style="271"/>
    <col min="15105" max="15105" width="17.85546875" style="271" customWidth="1"/>
    <col min="15106" max="15106" width="23.28515625" style="271" customWidth="1"/>
    <col min="15107" max="15360" width="17.85546875" style="271"/>
    <col min="15361" max="15361" width="17.85546875" style="271" customWidth="1"/>
    <col min="15362" max="15362" width="23.28515625" style="271" customWidth="1"/>
    <col min="15363" max="15616" width="17.85546875" style="271"/>
    <col min="15617" max="15617" width="17.85546875" style="271" customWidth="1"/>
    <col min="15618" max="15618" width="23.28515625" style="271" customWidth="1"/>
    <col min="15619" max="15872" width="17.85546875" style="271"/>
    <col min="15873" max="15873" width="17.85546875" style="271" customWidth="1"/>
    <col min="15874" max="15874" width="23.28515625" style="271" customWidth="1"/>
    <col min="15875" max="16128" width="17.85546875" style="271"/>
    <col min="16129" max="16129" width="17.85546875" style="271" customWidth="1"/>
    <col min="16130" max="16130" width="23.28515625" style="271" customWidth="1"/>
    <col min="16131" max="16384" width="17.85546875" style="271"/>
  </cols>
  <sheetData>
    <row r="1" spans="1:5" ht="15.75">
      <c r="A1" s="278" t="s">
        <v>27</v>
      </c>
    </row>
    <row r="2" spans="1:5">
      <c r="A2" s="280"/>
    </row>
    <row r="3" spans="1:5">
      <c r="A3" s="280"/>
    </row>
    <row r="4" spans="1:5" s="273" customFormat="1">
      <c r="E4" s="285"/>
    </row>
    <row r="5" spans="1:5" s="273" customFormat="1" ht="14.25">
      <c r="A5" s="894" t="s">
        <v>422</v>
      </c>
      <c r="B5" s="895"/>
      <c r="C5" s="896" t="s">
        <v>416</v>
      </c>
      <c r="D5" s="897"/>
      <c r="E5" s="289" t="s">
        <v>423</v>
      </c>
    </row>
    <row r="6" spans="1:5">
      <c r="A6" s="892" t="s">
        <v>2443</v>
      </c>
      <c r="B6" s="893" t="s">
        <v>424</v>
      </c>
      <c r="C6" s="892" t="s">
        <v>425</v>
      </c>
      <c r="D6" s="893"/>
      <c r="E6" s="698">
        <v>2280.92</v>
      </c>
    </row>
    <row r="7" spans="1:5">
      <c r="A7" s="892" t="s">
        <v>2444</v>
      </c>
      <c r="B7" s="893"/>
      <c r="C7" s="892" t="s">
        <v>409</v>
      </c>
      <c r="D7" s="893"/>
      <c r="E7" s="287">
        <v>1620</v>
      </c>
    </row>
    <row r="8" spans="1:5">
      <c r="A8" s="892" t="s">
        <v>2445</v>
      </c>
      <c r="B8" s="893"/>
      <c r="C8" s="892" t="s">
        <v>409</v>
      </c>
      <c r="D8" s="893"/>
      <c r="E8" s="287">
        <v>4860</v>
      </c>
    </row>
    <row r="9" spans="1:5">
      <c r="A9" s="892" t="s">
        <v>2446</v>
      </c>
      <c r="B9" s="893"/>
      <c r="C9" s="892" t="s">
        <v>409</v>
      </c>
      <c r="D9" s="893"/>
      <c r="E9" s="699">
        <v>20314</v>
      </c>
    </row>
    <row r="10" spans="1:5">
      <c r="C10" s="288"/>
    </row>
    <row r="11" spans="1:5">
      <c r="C11" s="288"/>
    </row>
    <row r="12" spans="1:5">
      <c r="C12" s="288"/>
    </row>
  </sheetData>
  <mergeCells count="10">
    <mergeCell ref="C7:D7"/>
    <mergeCell ref="C8:D8"/>
    <mergeCell ref="C9:D9"/>
    <mergeCell ref="A5:B5"/>
    <mergeCell ref="C5:D5"/>
    <mergeCell ref="C6:D6"/>
    <mergeCell ref="A6:B6"/>
    <mergeCell ref="A7:B7"/>
    <mergeCell ref="A8:B8"/>
    <mergeCell ref="A9:B9"/>
  </mergeCells>
  <pageMargins left="1.45" right="0.75" top="0.69" bottom="1" header="0.33"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tabColor rgb="FF00B050"/>
  </sheetPr>
  <dimension ref="A1:D64"/>
  <sheetViews>
    <sheetView zoomScaleNormal="100" workbookViewId="0">
      <selection activeCell="D64" sqref="A4:D64"/>
    </sheetView>
  </sheetViews>
  <sheetFormatPr baseColWidth="10" defaultColWidth="12.7109375" defaultRowHeight="12.75"/>
  <cols>
    <col min="1" max="1" width="44.7109375" style="271" customWidth="1"/>
    <col min="2" max="2" width="19.140625" style="271" customWidth="1"/>
    <col min="3" max="3" width="94.85546875" style="271" customWidth="1"/>
    <col min="4" max="4" width="40.140625" style="271" customWidth="1"/>
    <col min="5" max="254" width="12.7109375" style="271"/>
    <col min="255" max="255" width="47.28515625" style="271" customWidth="1"/>
    <col min="256" max="256" width="12.7109375" style="271" customWidth="1"/>
    <col min="257" max="257" width="8" style="271" customWidth="1"/>
    <col min="258" max="258" width="77.28515625" style="271" customWidth="1"/>
    <col min="259" max="259" width="15.28515625" style="271" customWidth="1"/>
    <col min="260" max="260" width="35.85546875" style="271" customWidth="1"/>
    <col min="261" max="510" width="12.7109375" style="271"/>
    <col min="511" max="511" width="47.28515625" style="271" customWidth="1"/>
    <col min="512" max="512" width="12.7109375" style="271" customWidth="1"/>
    <col min="513" max="513" width="8" style="271" customWidth="1"/>
    <col min="514" max="514" width="77.28515625" style="271" customWidth="1"/>
    <col min="515" max="515" width="15.28515625" style="271" customWidth="1"/>
    <col min="516" max="516" width="35.85546875" style="271" customWidth="1"/>
    <col min="517" max="766" width="12.7109375" style="271"/>
    <col min="767" max="767" width="47.28515625" style="271" customWidth="1"/>
    <col min="768" max="768" width="12.7109375" style="271" customWidth="1"/>
    <col min="769" max="769" width="8" style="271" customWidth="1"/>
    <col min="770" max="770" width="77.28515625" style="271" customWidth="1"/>
    <col min="771" max="771" width="15.28515625" style="271" customWidth="1"/>
    <col min="772" max="772" width="35.85546875" style="271" customWidth="1"/>
    <col min="773" max="1022" width="12.7109375" style="271"/>
    <col min="1023" max="1023" width="47.28515625" style="271" customWidth="1"/>
    <col min="1024" max="1024" width="12.7109375" style="271" customWidth="1"/>
    <col min="1025" max="1025" width="8" style="271" customWidth="1"/>
    <col min="1026" max="1026" width="77.28515625" style="271" customWidth="1"/>
    <col min="1027" max="1027" width="15.28515625" style="271" customWidth="1"/>
    <col min="1028" max="1028" width="35.85546875" style="271" customWidth="1"/>
    <col min="1029" max="1278" width="12.7109375" style="271"/>
    <col min="1279" max="1279" width="47.28515625" style="271" customWidth="1"/>
    <col min="1280" max="1280" width="12.7109375" style="271" customWidth="1"/>
    <col min="1281" max="1281" width="8" style="271" customWidth="1"/>
    <col min="1282" max="1282" width="77.28515625" style="271" customWidth="1"/>
    <col min="1283" max="1283" width="15.28515625" style="271" customWidth="1"/>
    <col min="1284" max="1284" width="35.85546875" style="271" customWidth="1"/>
    <col min="1285" max="1534" width="12.7109375" style="271"/>
    <col min="1535" max="1535" width="47.28515625" style="271" customWidth="1"/>
    <col min="1536" max="1536" width="12.7109375" style="271" customWidth="1"/>
    <col min="1537" max="1537" width="8" style="271" customWidth="1"/>
    <col min="1538" max="1538" width="77.28515625" style="271" customWidth="1"/>
    <col min="1539" max="1539" width="15.28515625" style="271" customWidth="1"/>
    <col min="1540" max="1540" width="35.85546875" style="271" customWidth="1"/>
    <col min="1541" max="1790" width="12.7109375" style="271"/>
    <col min="1791" max="1791" width="47.28515625" style="271" customWidth="1"/>
    <col min="1792" max="1792" width="12.7109375" style="271" customWidth="1"/>
    <col min="1793" max="1793" width="8" style="271" customWidth="1"/>
    <col min="1794" max="1794" width="77.28515625" style="271" customWidth="1"/>
    <col min="1795" max="1795" width="15.28515625" style="271" customWidth="1"/>
    <col min="1796" max="1796" width="35.85546875" style="271" customWidth="1"/>
    <col min="1797" max="2046" width="12.7109375" style="271"/>
    <col min="2047" max="2047" width="47.28515625" style="271" customWidth="1"/>
    <col min="2048" max="2048" width="12.7109375" style="271" customWidth="1"/>
    <col min="2049" max="2049" width="8" style="271" customWidth="1"/>
    <col min="2050" max="2050" width="77.28515625" style="271" customWidth="1"/>
    <col min="2051" max="2051" width="15.28515625" style="271" customWidth="1"/>
    <col min="2052" max="2052" width="35.85546875" style="271" customWidth="1"/>
    <col min="2053" max="2302" width="12.7109375" style="271"/>
    <col min="2303" max="2303" width="47.28515625" style="271" customWidth="1"/>
    <col min="2304" max="2304" width="12.7109375" style="271" customWidth="1"/>
    <col min="2305" max="2305" width="8" style="271" customWidth="1"/>
    <col min="2306" max="2306" width="77.28515625" style="271" customWidth="1"/>
    <col min="2307" max="2307" width="15.28515625" style="271" customWidth="1"/>
    <col min="2308" max="2308" width="35.85546875" style="271" customWidth="1"/>
    <col min="2309" max="2558" width="12.7109375" style="271"/>
    <col min="2559" max="2559" width="47.28515625" style="271" customWidth="1"/>
    <col min="2560" max="2560" width="12.7109375" style="271" customWidth="1"/>
    <col min="2561" max="2561" width="8" style="271" customWidth="1"/>
    <col min="2562" max="2562" width="77.28515625" style="271" customWidth="1"/>
    <col min="2563" max="2563" width="15.28515625" style="271" customWidth="1"/>
    <col min="2564" max="2564" width="35.85546875" style="271" customWidth="1"/>
    <col min="2565" max="2814" width="12.7109375" style="271"/>
    <col min="2815" max="2815" width="47.28515625" style="271" customWidth="1"/>
    <col min="2816" max="2816" width="12.7109375" style="271" customWidth="1"/>
    <col min="2817" max="2817" width="8" style="271" customWidth="1"/>
    <col min="2818" max="2818" width="77.28515625" style="271" customWidth="1"/>
    <col min="2819" max="2819" width="15.28515625" style="271" customWidth="1"/>
    <col min="2820" max="2820" width="35.85546875" style="271" customWidth="1"/>
    <col min="2821" max="3070" width="12.7109375" style="271"/>
    <col min="3071" max="3071" width="47.28515625" style="271" customWidth="1"/>
    <col min="3072" max="3072" width="12.7109375" style="271" customWidth="1"/>
    <col min="3073" max="3073" width="8" style="271" customWidth="1"/>
    <col min="3074" max="3074" width="77.28515625" style="271" customWidth="1"/>
    <col min="3075" max="3075" width="15.28515625" style="271" customWidth="1"/>
    <col min="3076" max="3076" width="35.85546875" style="271" customWidth="1"/>
    <col min="3077" max="3326" width="12.7109375" style="271"/>
    <col min="3327" max="3327" width="47.28515625" style="271" customWidth="1"/>
    <col min="3328" max="3328" width="12.7109375" style="271" customWidth="1"/>
    <col min="3329" max="3329" width="8" style="271" customWidth="1"/>
    <col min="3330" max="3330" width="77.28515625" style="271" customWidth="1"/>
    <col min="3331" max="3331" width="15.28515625" style="271" customWidth="1"/>
    <col min="3332" max="3332" width="35.85546875" style="271" customWidth="1"/>
    <col min="3333" max="3582" width="12.7109375" style="271"/>
    <col min="3583" max="3583" width="47.28515625" style="271" customWidth="1"/>
    <col min="3584" max="3584" width="12.7109375" style="271" customWidth="1"/>
    <col min="3585" max="3585" width="8" style="271" customWidth="1"/>
    <col min="3586" max="3586" width="77.28515625" style="271" customWidth="1"/>
    <col min="3587" max="3587" width="15.28515625" style="271" customWidth="1"/>
    <col min="3588" max="3588" width="35.85546875" style="271" customWidth="1"/>
    <col min="3589" max="3838" width="12.7109375" style="271"/>
    <col min="3839" max="3839" width="47.28515625" style="271" customWidth="1"/>
    <col min="3840" max="3840" width="12.7109375" style="271" customWidth="1"/>
    <col min="3841" max="3841" width="8" style="271" customWidth="1"/>
    <col min="3842" max="3842" width="77.28515625" style="271" customWidth="1"/>
    <col min="3843" max="3843" width="15.28515625" style="271" customWidth="1"/>
    <col min="3844" max="3844" width="35.85546875" style="271" customWidth="1"/>
    <col min="3845" max="4094" width="12.7109375" style="271"/>
    <col min="4095" max="4095" width="47.28515625" style="271" customWidth="1"/>
    <col min="4096" max="4096" width="12.7109375" style="271" customWidth="1"/>
    <col min="4097" max="4097" width="8" style="271" customWidth="1"/>
    <col min="4098" max="4098" width="77.28515625" style="271" customWidth="1"/>
    <col min="4099" max="4099" width="15.28515625" style="271" customWidth="1"/>
    <col min="4100" max="4100" width="35.85546875" style="271" customWidth="1"/>
    <col min="4101" max="4350" width="12.7109375" style="271"/>
    <col min="4351" max="4351" width="47.28515625" style="271" customWidth="1"/>
    <col min="4352" max="4352" width="12.7109375" style="271" customWidth="1"/>
    <col min="4353" max="4353" width="8" style="271" customWidth="1"/>
    <col min="4354" max="4354" width="77.28515625" style="271" customWidth="1"/>
    <col min="4355" max="4355" width="15.28515625" style="271" customWidth="1"/>
    <col min="4356" max="4356" width="35.85546875" style="271" customWidth="1"/>
    <col min="4357" max="4606" width="12.7109375" style="271"/>
    <col min="4607" max="4607" width="47.28515625" style="271" customWidth="1"/>
    <col min="4608" max="4608" width="12.7109375" style="271" customWidth="1"/>
    <col min="4609" max="4609" width="8" style="271" customWidth="1"/>
    <col min="4610" max="4610" width="77.28515625" style="271" customWidth="1"/>
    <col min="4611" max="4611" width="15.28515625" style="271" customWidth="1"/>
    <col min="4612" max="4612" width="35.85546875" style="271" customWidth="1"/>
    <col min="4613" max="4862" width="12.7109375" style="271"/>
    <col min="4863" max="4863" width="47.28515625" style="271" customWidth="1"/>
    <col min="4864" max="4864" width="12.7109375" style="271" customWidth="1"/>
    <col min="4865" max="4865" width="8" style="271" customWidth="1"/>
    <col min="4866" max="4866" width="77.28515625" style="271" customWidth="1"/>
    <col min="4867" max="4867" width="15.28515625" style="271" customWidth="1"/>
    <col min="4868" max="4868" width="35.85546875" style="271" customWidth="1"/>
    <col min="4869" max="5118" width="12.7109375" style="271"/>
    <col min="5119" max="5119" width="47.28515625" style="271" customWidth="1"/>
    <col min="5120" max="5120" width="12.7109375" style="271" customWidth="1"/>
    <col min="5121" max="5121" width="8" style="271" customWidth="1"/>
    <col min="5122" max="5122" width="77.28515625" style="271" customWidth="1"/>
    <col min="5123" max="5123" width="15.28515625" style="271" customWidth="1"/>
    <col min="5124" max="5124" width="35.85546875" style="271" customWidth="1"/>
    <col min="5125" max="5374" width="12.7109375" style="271"/>
    <col min="5375" max="5375" width="47.28515625" style="271" customWidth="1"/>
    <col min="5376" max="5376" width="12.7109375" style="271" customWidth="1"/>
    <col min="5377" max="5377" width="8" style="271" customWidth="1"/>
    <col min="5378" max="5378" width="77.28515625" style="271" customWidth="1"/>
    <col min="5379" max="5379" width="15.28515625" style="271" customWidth="1"/>
    <col min="5380" max="5380" width="35.85546875" style="271" customWidth="1"/>
    <col min="5381" max="5630" width="12.7109375" style="271"/>
    <col min="5631" max="5631" width="47.28515625" style="271" customWidth="1"/>
    <col min="5632" max="5632" width="12.7109375" style="271" customWidth="1"/>
    <col min="5633" max="5633" width="8" style="271" customWidth="1"/>
    <col min="5634" max="5634" width="77.28515625" style="271" customWidth="1"/>
    <col min="5635" max="5635" width="15.28515625" style="271" customWidth="1"/>
    <col min="5636" max="5636" width="35.85546875" style="271" customWidth="1"/>
    <col min="5637" max="5886" width="12.7109375" style="271"/>
    <col min="5887" max="5887" width="47.28515625" style="271" customWidth="1"/>
    <col min="5888" max="5888" width="12.7109375" style="271" customWidth="1"/>
    <col min="5889" max="5889" width="8" style="271" customWidth="1"/>
    <col min="5890" max="5890" width="77.28515625" style="271" customWidth="1"/>
    <col min="5891" max="5891" width="15.28515625" style="271" customWidth="1"/>
    <col min="5892" max="5892" width="35.85546875" style="271" customWidth="1"/>
    <col min="5893" max="6142" width="12.7109375" style="271"/>
    <col min="6143" max="6143" width="47.28515625" style="271" customWidth="1"/>
    <col min="6144" max="6144" width="12.7109375" style="271" customWidth="1"/>
    <col min="6145" max="6145" width="8" style="271" customWidth="1"/>
    <col min="6146" max="6146" width="77.28515625" style="271" customWidth="1"/>
    <col min="6147" max="6147" width="15.28515625" style="271" customWidth="1"/>
    <col min="6148" max="6148" width="35.85546875" style="271" customWidth="1"/>
    <col min="6149" max="6398" width="12.7109375" style="271"/>
    <col min="6399" max="6399" width="47.28515625" style="271" customWidth="1"/>
    <col min="6400" max="6400" width="12.7109375" style="271" customWidth="1"/>
    <col min="6401" max="6401" width="8" style="271" customWidth="1"/>
    <col min="6402" max="6402" width="77.28515625" style="271" customWidth="1"/>
    <col min="6403" max="6403" width="15.28515625" style="271" customWidth="1"/>
    <col min="6404" max="6404" width="35.85546875" style="271" customWidth="1"/>
    <col min="6405" max="6654" width="12.7109375" style="271"/>
    <col min="6655" max="6655" width="47.28515625" style="271" customWidth="1"/>
    <col min="6656" max="6656" width="12.7109375" style="271" customWidth="1"/>
    <col min="6657" max="6657" width="8" style="271" customWidth="1"/>
    <col min="6658" max="6658" width="77.28515625" style="271" customWidth="1"/>
    <col min="6659" max="6659" width="15.28515625" style="271" customWidth="1"/>
    <col min="6660" max="6660" width="35.85546875" style="271" customWidth="1"/>
    <col min="6661" max="6910" width="12.7109375" style="271"/>
    <col min="6911" max="6911" width="47.28515625" style="271" customWidth="1"/>
    <col min="6912" max="6912" width="12.7109375" style="271" customWidth="1"/>
    <col min="6913" max="6913" width="8" style="271" customWidth="1"/>
    <col min="6914" max="6914" width="77.28515625" style="271" customWidth="1"/>
    <col min="6915" max="6915" width="15.28515625" style="271" customWidth="1"/>
    <col min="6916" max="6916" width="35.85546875" style="271" customWidth="1"/>
    <col min="6917" max="7166" width="12.7109375" style="271"/>
    <col min="7167" max="7167" width="47.28515625" style="271" customWidth="1"/>
    <col min="7168" max="7168" width="12.7109375" style="271" customWidth="1"/>
    <col min="7169" max="7169" width="8" style="271" customWidth="1"/>
    <col min="7170" max="7170" width="77.28515625" style="271" customWidth="1"/>
    <col min="7171" max="7171" width="15.28515625" style="271" customWidth="1"/>
    <col min="7172" max="7172" width="35.85546875" style="271" customWidth="1"/>
    <col min="7173" max="7422" width="12.7109375" style="271"/>
    <col min="7423" max="7423" width="47.28515625" style="271" customWidth="1"/>
    <col min="7424" max="7424" width="12.7109375" style="271" customWidth="1"/>
    <col min="7425" max="7425" width="8" style="271" customWidth="1"/>
    <col min="7426" max="7426" width="77.28515625" style="271" customWidth="1"/>
    <col min="7427" max="7427" width="15.28515625" style="271" customWidth="1"/>
    <col min="7428" max="7428" width="35.85546875" style="271" customWidth="1"/>
    <col min="7429" max="7678" width="12.7109375" style="271"/>
    <col min="7679" max="7679" width="47.28515625" style="271" customWidth="1"/>
    <col min="7680" max="7680" width="12.7109375" style="271" customWidth="1"/>
    <col min="7681" max="7681" width="8" style="271" customWidth="1"/>
    <col min="7682" max="7682" width="77.28515625" style="271" customWidth="1"/>
    <col min="7683" max="7683" width="15.28515625" style="271" customWidth="1"/>
    <col min="7684" max="7684" width="35.85546875" style="271" customWidth="1"/>
    <col min="7685" max="7934" width="12.7109375" style="271"/>
    <col min="7935" max="7935" width="47.28515625" style="271" customWidth="1"/>
    <col min="7936" max="7936" width="12.7109375" style="271" customWidth="1"/>
    <col min="7937" max="7937" width="8" style="271" customWidth="1"/>
    <col min="7938" max="7938" width="77.28515625" style="271" customWidth="1"/>
    <col min="7939" max="7939" width="15.28515625" style="271" customWidth="1"/>
    <col min="7940" max="7940" width="35.85546875" style="271" customWidth="1"/>
    <col min="7941" max="8190" width="12.7109375" style="271"/>
    <col min="8191" max="8191" width="47.28515625" style="271" customWidth="1"/>
    <col min="8192" max="8192" width="12.7109375" style="271" customWidth="1"/>
    <col min="8193" max="8193" width="8" style="271" customWidth="1"/>
    <col min="8194" max="8194" width="77.28515625" style="271" customWidth="1"/>
    <col min="8195" max="8195" width="15.28515625" style="271" customWidth="1"/>
    <col min="8196" max="8196" width="35.85546875" style="271" customWidth="1"/>
    <col min="8197" max="8446" width="12.7109375" style="271"/>
    <col min="8447" max="8447" width="47.28515625" style="271" customWidth="1"/>
    <col min="8448" max="8448" width="12.7109375" style="271" customWidth="1"/>
    <col min="8449" max="8449" width="8" style="271" customWidth="1"/>
    <col min="8450" max="8450" width="77.28515625" style="271" customWidth="1"/>
    <col min="8451" max="8451" width="15.28515625" style="271" customWidth="1"/>
    <col min="8452" max="8452" width="35.85546875" style="271" customWidth="1"/>
    <col min="8453" max="8702" width="12.7109375" style="271"/>
    <col min="8703" max="8703" width="47.28515625" style="271" customWidth="1"/>
    <col min="8704" max="8704" width="12.7109375" style="271" customWidth="1"/>
    <col min="8705" max="8705" width="8" style="271" customWidth="1"/>
    <col min="8706" max="8706" width="77.28515625" style="271" customWidth="1"/>
    <col min="8707" max="8707" width="15.28515625" style="271" customWidth="1"/>
    <col min="8708" max="8708" width="35.85546875" style="271" customWidth="1"/>
    <col min="8709" max="8958" width="12.7109375" style="271"/>
    <col min="8959" max="8959" width="47.28515625" style="271" customWidth="1"/>
    <col min="8960" max="8960" width="12.7109375" style="271" customWidth="1"/>
    <col min="8961" max="8961" width="8" style="271" customWidth="1"/>
    <col min="8962" max="8962" width="77.28515625" style="271" customWidth="1"/>
    <col min="8963" max="8963" width="15.28515625" style="271" customWidth="1"/>
    <col min="8964" max="8964" width="35.85546875" style="271" customWidth="1"/>
    <col min="8965" max="9214" width="12.7109375" style="271"/>
    <col min="9215" max="9215" width="47.28515625" style="271" customWidth="1"/>
    <col min="9216" max="9216" width="12.7109375" style="271" customWidth="1"/>
    <col min="9217" max="9217" width="8" style="271" customWidth="1"/>
    <col min="9218" max="9218" width="77.28515625" style="271" customWidth="1"/>
    <col min="9219" max="9219" width="15.28515625" style="271" customWidth="1"/>
    <col min="9220" max="9220" width="35.85546875" style="271" customWidth="1"/>
    <col min="9221" max="9470" width="12.7109375" style="271"/>
    <col min="9471" max="9471" width="47.28515625" style="271" customWidth="1"/>
    <col min="9472" max="9472" width="12.7109375" style="271" customWidth="1"/>
    <col min="9473" max="9473" width="8" style="271" customWidth="1"/>
    <col min="9474" max="9474" width="77.28515625" style="271" customWidth="1"/>
    <col min="9475" max="9475" width="15.28515625" style="271" customWidth="1"/>
    <col min="9476" max="9476" width="35.85546875" style="271" customWidth="1"/>
    <col min="9477" max="9726" width="12.7109375" style="271"/>
    <col min="9727" max="9727" width="47.28515625" style="271" customWidth="1"/>
    <col min="9728" max="9728" width="12.7109375" style="271" customWidth="1"/>
    <col min="9729" max="9729" width="8" style="271" customWidth="1"/>
    <col min="9730" max="9730" width="77.28515625" style="271" customWidth="1"/>
    <col min="9731" max="9731" width="15.28515625" style="271" customWidth="1"/>
    <col min="9732" max="9732" width="35.85546875" style="271" customWidth="1"/>
    <col min="9733" max="9982" width="12.7109375" style="271"/>
    <col min="9983" max="9983" width="47.28515625" style="271" customWidth="1"/>
    <col min="9984" max="9984" width="12.7109375" style="271" customWidth="1"/>
    <col min="9985" max="9985" width="8" style="271" customWidth="1"/>
    <col min="9986" max="9986" width="77.28515625" style="271" customWidth="1"/>
    <col min="9987" max="9987" width="15.28515625" style="271" customWidth="1"/>
    <col min="9988" max="9988" width="35.85546875" style="271" customWidth="1"/>
    <col min="9989" max="10238" width="12.7109375" style="271"/>
    <col min="10239" max="10239" width="47.28515625" style="271" customWidth="1"/>
    <col min="10240" max="10240" width="12.7109375" style="271" customWidth="1"/>
    <col min="10241" max="10241" width="8" style="271" customWidth="1"/>
    <col min="10242" max="10242" width="77.28515625" style="271" customWidth="1"/>
    <col min="10243" max="10243" width="15.28515625" style="271" customWidth="1"/>
    <col min="10244" max="10244" width="35.85546875" style="271" customWidth="1"/>
    <col min="10245" max="10494" width="12.7109375" style="271"/>
    <col min="10495" max="10495" width="47.28515625" style="271" customWidth="1"/>
    <col min="10496" max="10496" width="12.7109375" style="271" customWidth="1"/>
    <col min="10497" max="10497" width="8" style="271" customWidth="1"/>
    <col min="10498" max="10498" width="77.28515625" style="271" customWidth="1"/>
    <col min="10499" max="10499" width="15.28515625" style="271" customWidth="1"/>
    <col min="10500" max="10500" width="35.85546875" style="271" customWidth="1"/>
    <col min="10501" max="10750" width="12.7109375" style="271"/>
    <col min="10751" max="10751" width="47.28515625" style="271" customWidth="1"/>
    <col min="10752" max="10752" width="12.7109375" style="271" customWidth="1"/>
    <col min="10753" max="10753" width="8" style="271" customWidth="1"/>
    <col min="10754" max="10754" width="77.28515625" style="271" customWidth="1"/>
    <col min="10755" max="10755" width="15.28515625" style="271" customWidth="1"/>
    <col min="10756" max="10756" width="35.85546875" style="271" customWidth="1"/>
    <col min="10757" max="11006" width="12.7109375" style="271"/>
    <col min="11007" max="11007" width="47.28515625" style="271" customWidth="1"/>
    <col min="11008" max="11008" width="12.7109375" style="271" customWidth="1"/>
    <col min="11009" max="11009" width="8" style="271" customWidth="1"/>
    <col min="11010" max="11010" width="77.28515625" style="271" customWidth="1"/>
    <col min="11011" max="11011" width="15.28515625" style="271" customWidth="1"/>
    <col min="11012" max="11012" width="35.85546875" style="271" customWidth="1"/>
    <col min="11013" max="11262" width="12.7109375" style="271"/>
    <col min="11263" max="11263" width="47.28515625" style="271" customWidth="1"/>
    <col min="11264" max="11264" width="12.7109375" style="271" customWidth="1"/>
    <col min="11265" max="11265" width="8" style="271" customWidth="1"/>
    <col min="11266" max="11266" width="77.28515625" style="271" customWidth="1"/>
    <col min="11267" max="11267" width="15.28515625" style="271" customWidth="1"/>
    <col min="11268" max="11268" width="35.85546875" style="271" customWidth="1"/>
    <col min="11269" max="11518" width="12.7109375" style="271"/>
    <col min="11519" max="11519" width="47.28515625" style="271" customWidth="1"/>
    <col min="11520" max="11520" width="12.7109375" style="271" customWidth="1"/>
    <col min="11521" max="11521" width="8" style="271" customWidth="1"/>
    <col min="11522" max="11522" width="77.28515625" style="271" customWidth="1"/>
    <col min="11523" max="11523" width="15.28515625" style="271" customWidth="1"/>
    <col min="11524" max="11524" width="35.85546875" style="271" customWidth="1"/>
    <col min="11525" max="11774" width="12.7109375" style="271"/>
    <col min="11775" max="11775" width="47.28515625" style="271" customWidth="1"/>
    <col min="11776" max="11776" width="12.7109375" style="271" customWidth="1"/>
    <col min="11777" max="11777" width="8" style="271" customWidth="1"/>
    <col min="11778" max="11778" width="77.28515625" style="271" customWidth="1"/>
    <col min="11779" max="11779" width="15.28515625" style="271" customWidth="1"/>
    <col min="11780" max="11780" width="35.85546875" style="271" customWidth="1"/>
    <col min="11781" max="12030" width="12.7109375" style="271"/>
    <col min="12031" max="12031" width="47.28515625" style="271" customWidth="1"/>
    <col min="12032" max="12032" width="12.7109375" style="271" customWidth="1"/>
    <col min="12033" max="12033" width="8" style="271" customWidth="1"/>
    <col min="12034" max="12034" width="77.28515625" style="271" customWidth="1"/>
    <col min="12035" max="12035" width="15.28515625" style="271" customWidth="1"/>
    <col min="12036" max="12036" width="35.85546875" style="271" customWidth="1"/>
    <col min="12037" max="12286" width="12.7109375" style="271"/>
    <col min="12287" max="12287" width="47.28515625" style="271" customWidth="1"/>
    <col min="12288" max="12288" width="12.7109375" style="271" customWidth="1"/>
    <col min="12289" max="12289" width="8" style="271" customWidth="1"/>
    <col min="12290" max="12290" width="77.28515625" style="271" customWidth="1"/>
    <col min="12291" max="12291" width="15.28515625" style="271" customWidth="1"/>
    <col min="12292" max="12292" width="35.85546875" style="271" customWidth="1"/>
    <col min="12293" max="12542" width="12.7109375" style="271"/>
    <col min="12543" max="12543" width="47.28515625" style="271" customWidth="1"/>
    <col min="12544" max="12544" width="12.7109375" style="271" customWidth="1"/>
    <col min="12545" max="12545" width="8" style="271" customWidth="1"/>
    <col min="12546" max="12546" width="77.28515625" style="271" customWidth="1"/>
    <col min="12547" max="12547" width="15.28515625" style="271" customWidth="1"/>
    <col min="12548" max="12548" width="35.85546875" style="271" customWidth="1"/>
    <col min="12549" max="12798" width="12.7109375" style="271"/>
    <col min="12799" max="12799" width="47.28515625" style="271" customWidth="1"/>
    <col min="12800" max="12800" width="12.7109375" style="271" customWidth="1"/>
    <col min="12801" max="12801" width="8" style="271" customWidth="1"/>
    <col min="12802" max="12802" width="77.28515625" style="271" customWidth="1"/>
    <col min="12803" max="12803" width="15.28515625" style="271" customWidth="1"/>
    <col min="12804" max="12804" width="35.85546875" style="271" customWidth="1"/>
    <col min="12805" max="13054" width="12.7109375" style="271"/>
    <col min="13055" max="13055" width="47.28515625" style="271" customWidth="1"/>
    <col min="13056" max="13056" width="12.7109375" style="271" customWidth="1"/>
    <col min="13057" max="13057" width="8" style="271" customWidth="1"/>
    <col min="13058" max="13058" width="77.28515625" style="271" customWidth="1"/>
    <col min="13059" max="13059" width="15.28515625" style="271" customWidth="1"/>
    <col min="13060" max="13060" width="35.85546875" style="271" customWidth="1"/>
    <col min="13061" max="13310" width="12.7109375" style="271"/>
    <col min="13311" max="13311" width="47.28515625" style="271" customWidth="1"/>
    <col min="13312" max="13312" width="12.7109375" style="271" customWidth="1"/>
    <col min="13313" max="13313" width="8" style="271" customWidth="1"/>
    <col min="13314" max="13314" width="77.28515625" style="271" customWidth="1"/>
    <col min="13315" max="13315" width="15.28515625" style="271" customWidth="1"/>
    <col min="13316" max="13316" width="35.85546875" style="271" customWidth="1"/>
    <col min="13317" max="13566" width="12.7109375" style="271"/>
    <col min="13567" max="13567" width="47.28515625" style="271" customWidth="1"/>
    <col min="13568" max="13568" width="12.7109375" style="271" customWidth="1"/>
    <col min="13569" max="13569" width="8" style="271" customWidth="1"/>
    <col min="13570" max="13570" width="77.28515625" style="271" customWidth="1"/>
    <col min="13571" max="13571" width="15.28515625" style="271" customWidth="1"/>
    <col min="13572" max="13572" width="35.85546875" style="271" customWidth="1"/>
    <col min="13573" max="13822" width="12.7109375" style="271"/>
    <col min="13823" max="13823" width="47.28515625" style="271" customWidth="1"/>
    <col min="13824" max="13824" width="12.7109375" style="271" customWidth="1"/>
    <col min="13825" max="13825" width="8" style="271" customWidth="1"/>
    <col min="13826" max="13826" width="77.28515625" style="271" customWidth="1"/>
    <col min="13827" max="13827" width="15.28515625" style="271" customWidth="1"/>
    <col min="13828" max="13828" width="35.85546875" style="271" customWidth="1"/>
    <col min="13829" max="14078" width="12.7109375" style="271"/>
    <col min="14079" max="14079" width="47.28515625" style="271" customWidth="1"/>
    <col min="14080" max="14080" width="12.7109375" style="271" customWidth="1"/>
    <col min="14081" max="14081" width="8" style="271" customWidth="1"/>
    <col min="14082" max="14082" width="77.28515625" style="271" customWidth="1"/>
    <col min="14083" max="14083" width="15.28515625" style="271" customWidth="1"/>
    <col min="14084" max="14084" width="35.85546875" style="271" customWidth="1"/>
    <col min="14085" max="14334" width="12.7109375" style="271"/>
    <col min="14335" max="14335" width="47.28515625" style="271" customWidth="1"/>
    <col min="14336" max="14336" width="12.7109375" style="271" customWidth="1"/>
    <col min="14337" max="14337" width="8" style="271" customWidth="1"/>
    <col min="14338" max="14338" width="77.28515625" style="271" customWidth="1"/>
    <col min="14339" max="14339" width="15.28515625" style="271" customWidth="1"/>
    <col min="14340" max="14340" width="35.85546875" style="271" customWidth="1"/>
    <col min="14341" max="14590" width="12.7109375" style="271"/>
    <col min="14591" max="14591" width="47.28515625" style="271" customWidth="1"/>
    <col min="14592" max="14592" width="12.7109375" style="271" customWidth="1"/>
    <col min="14593" max="14593" width="8" style="271" customWidth="1"/>
    <col min="14594" max="14594" width="77.28515625" style="271" customWidth="1"/>
    <col min="14595" max="14595" width="15.28515625" style="271" customWidth="1"/>
    <col min="14596" max="14596" width="35.85546875" style="271" customWidth="1"/>
    <col min="14597" max="14846" width="12.7109375" style="271"/>
    <col min="14847" max="14847" width="47.28515625" style="271" customWidth="1"/>
    <col min="14848" max="14848" width="12.7109375" style="271" customWidth="1"/>
    <col min="14849" max="14849" width="8" style="271" customWidth="1"/>
    <col min="14850" max="14850" width="77.28515625" style="271" customWidth="1"/>
    <col min="14851" max="14851" width="15.28515625" style="271" customWidth="1"/>
    <col min="14852" max="14852" width="35.85546875" style="271" customWidth="1"/>
    <col min="14853" max="15102" width="12.7109375" style="271"/>
    <col min="15103" max="15103" width="47.28515625" style="271" customWidth="1"/>
    <col min="15104" max="15104" width="12.7109375" style="271" customWidth="1"/>
    <col min="15105" max="15105" width="8" style="271" customWidth="1"/>
    <col min="15106" max="15106" width="77.28515625" style="271" customWidth="1"/>
    <col min="15107" max="15107" width="15.28515625" style="271" customWidth="1"/>
    <col min="15108" max="15108" width="35.85546875" style="271" customWidth="1"/>
    <col min="15109" max="15358" width="12.7109375" style="271"/>
    <col min="15359" max="15359" width="47.28515625" style="271" customWidth="1"/>
    <col min="15360" max="15360" width="12.7109375" style="271" customWidth="1"/>
    <col min="15361" max="15361" width="8" style="271" customWidth="1"/>
    <col min="15362" max="15362" width="77.28515625" style="271" customWidth="1"/>
    <col min="15363" max="15363" width="15.28515625" style="271" customWidth="1"/>
    <col min="15364" max="15364" width="35.85546875" style="271" customWidth="1"/>
    <col min="15365" max="15614" width="12.7109375" style="271"/>
    <col min="15615" max="15615" width="47.28515625" style="271" customWidth="1"/>
    <col min="15616" max="15616" width="12.7109375" style="271" customWidth="1"/>
    <col min="15617" max="15617" width="8" style="271" customWidth="1"/>
    <col min="15618" max="15618" width="77.28515625" style="271" customWidth="1"/>
    <col min="15619" max="15619" width="15.28515625" style="271" customWidth="1"/>
    <col min="15620" max="15620" width="35.85546875" style="271" customWidth="1"/>
    <col min="15621" max="15870" width="12.7109375" style="271"/>
    <col min="15871" max="15871" width="47.28515625" style="271" customWidth="1"/>
    <col min="15872" max="15872" width="12.7109375" style="271" customWidth="1"/>
    <col min="15873" max="15873" width="8" style="271" customWidth="1"/>
    <col min="15874" max="15874" width="77.28515625" style="271" customWidth="1"/>
    <col min="15875" max="15875" width="15.28515625" style="271" customWidth="1"/>
    <col min="15876" max="15876" width="35.85546875" style="271" customWidth="1"/>
    <col min="15877" max="16126" width="12.7109375" style="271"/>
    <col min="16127" max="16127" width="47.28515625" style="271" customWidth="1"/>
    <col min="16128" max="16128" width="12.7109375" style="271" customWidth="1"/>
    <col min="16129" max="16129" width="8" style="271" customWidth="1"/>
    <col min="16130" max="16130" width="77.28515625" style="271" customWidth="1"/>
    <col min="16131" max="16131" width="15.28515625" style="271" customWidth="1"/>
    <col min="16132" max="16132" width="35.85546875" style="271" customWidth="1"/>
    <col min="16133" max="16384" width="12.7109375" style="271"/>
  </cols>
  <sheetData>
    <row r="1" spans="1:4" ht="15.75">
      <c r="A1" s="290" t="s">
        <v>28</v>
      </c>
      <c r="B1" s="291"/>
    </row>
    <row r="2" spans="1:4">
      <c r="A2" s="280"/>
    </row>
    <row r="3" spans="1:4">
      <c r="A3" s="280"/>
    </row>
    <row r="4" spans="1:4" s="273" customFormat="1">
      <c r="A4" s="298" t="s">
        <v>416</v>
      </c>
      <c r="B4" s="298" t="s">
        <v>417</v>
      </c>
      <c r="C4" s="298" t="s">
        <v>426</v>
      </c>
      <c r="D4" s="298" t="s">
        <v>262</v>
      </c>
    </row>
    <row r="5" spans="1:4" s="273" customFormat="1" ht="14.25">
      <c r="A5" s="655" t="s">
        <v>306</v>
      </c>
      <c r="B5" s="655" t="s">
        <v>428</v>
      </c>
      <c r="C5" s="292" t="s">
        <v>2382</v>
      </c>
      <c r="D5" s="655" t="s">
        <v>2431</v>
      </c>
    </row>
    <row r="6" spans="1:4" ht="14.25">
      <c r="A6" s="274" t="s">
        <v>427</v>
      </c>
      <c r="B6" s="274" t="s">
        <v>428</v>
      </c>
      <c r="C6" s="292" t="s">
        <v>429</v>
      </c>
      <c r="D6" s="293" t="s">
        <v>430</v>
      </c>
    </row>
    <row r="7" spans="1:4">
      <c r="A7" s="898" t="s">
        <v>2383</v>
      </c>
      <c r="B7" s="898" t="s">
        <v>428</v>
      </c>
      <c r="C7" s="900" t="s">
        <v>2387</v>
      </c>
      <c r="D7" s="296" t="s">
        <v>2388</v>
      </c>
    </row>
    <row r="8" spans="1:4">
      <c r="A8" s="899"/>
      <c r="B8" s="899"/>
      <c r="C8" s="901"/>
      <c r="D8" s="296" t="s">
        <v>2389</v>
      </c>
    </row>
    <row r="9" spans="1:4" ht="14.25">
      <c r="A9" s="695" t="s">
        <v>2383</v>
      </c>
      <c r="B9" s="696" t="s">
        <v>428</v>
      </c>
      <c r="C9" s="697" t="s">
        <v>2418</v>
      </c>
      <c r="D9" s="649" t="s">
        <v>2433</v>
      </c>
    </row>
    <row r="10" spans="1:4" ht="14.25" customHeight="1">
      <c r="A10" s="294" t="s">
        <v>431</v>
      </c>
      <c r="B10" s="911" t="s">
        <v>428</v>
      </c>
      <c r="C10" s="915" t="s">
        <v>2372</v>
      </c>
      <c r="D10" s="913" t="s">
        <v>2373</v>
      </c>
    </row>
    <row r="11" spans="1:4">
      <c r="A11" s="295" t="s">
        <v>432</v>
      </c>
      <c r="B11" s="912"/>
      <c r="C11" s="916"/>
      <c r="D11" s="914"/>
    </row>
    <row r="12" spans="1:4" ht="14.25">
      <c r="A12" s="681" t="s">
        <v>425</v>
      </c>
      <c r="B12" s="652" t="s">
        <v>428</v>
      </c>
      <c r="C12" s="682" t="s">
        <v>2419</v>
      </c>
      <c r="D12" s="683" t="s">
        <v>2434</v>
      </c>
    </row>
    <row r="13" spans="1:4">
      <c r="A13" s="681" t="s">
        <v>425</v>
      </c>
      <c r="B13" s="652" t="s">
        <v>428</v>
      </c>
      <c r="C13" s="682" t="s">
        <v>2384</v>
      </c>
      <c r="D13" s="683" t="s">
        <v>2385</v>
      </c>
    </row>
    <row r="14" spans="1:4" ht="14.25">
      <c r="A14" s="684" t="s">
        <v>425</v>
      </c>
      <c r="B14" s="684" t="s">
        <v>428</v>
      </c>
      <c r="C14" s="586" t="s">
        <v>433</v>
      </c>
      <c r="D14" s="587" t="s">
        <v>434</v>
      </c>
    </row>
    <row r="15" spans="1:4" ht="14.25">
      <c r="A15" s="684" t="s">
        <v>425</v>
      </c>
      <c r="B15" s="684" t="s">
        <v>428</v>
      </c>
      <c r="C15" s="586" t="s">
        <v>1871</v>
      </c>
      <c r="D15" s="587" t="s">
        <v>1870</v>
      </c>
    </row>
    <row r="16" spans="1:4" ht="14.25">
      <c r="A16" s="684" t="s">
        <v>425</v>
      </c>
      <c r="B16" s="684" t="s">
        <v>428</v>
      </c>
      <c r="C16" s="685" t="s">
        <v>435</v>
      </c>
      <c r="D16" s="587" t="s">
        <v>436</v>
      </c>
    </row>
    <row r="17" spans="1:4" ht="14.25">
      <c r="A17" s="684" t="s">
        <v>425</v>
      </c>
      <c r="B17" s="684" t="s">
        <v>428</v>
      </c>
      <c r="C17" s="586" t="s">
        <v>437</v>
      </c>
      <c r="D17" s="587" t="s">
        <v>438</v>
      </c>
    </row>
    <row r="18" spans="1:4">
      <c r="A18" s="684" t="s">
        <v>425</v>
      </c>
      <c r="B18" s="684" t="s">
        <v>428</v>
      </c>
      <c r="C18" s="586" t="s">
        <v>439</v>
      </c>
      <c r="D18" s="587" t="s">
        <v>440</v>
      </c>
    </row>
    <row r="19" spans="1:4" ht="14.25">
      <c r="A19" s="684" t="s">
        <v>425</v>
      </c>
      <c r="B19" s="684" t="s">
        <v>428</v>
      </c>
      <c r="C19" s="586" t="s">
        <v>2420</v>
      </c>
      <c r="D19" s="587" t="s">
        <v>2435</v>
      </c>
    </row>
    <row r="20" spans="1:4">
      <c r="A20" s="684" t="s">
        <v>425</v>
      </c>
      <c r="B20" s="684" t="s">
        <v>428</v>
      </c>
      <c r="C20" s="586" t="s">
        <v>441</v>
      </c>
      <c r="D20" s="587" t="s">
        <v>442</v>
      </c>
    </row>
    <row r="21" spans="1:4">
      <c r="A21" s="684" t="s">
        <v>425</v>
      </c>
      <c r="B21" s="684" t="s">
        <v>428</v>
      </c>
      <c r="C21" s="685" t="s">
        <v>443</v>
      </c>
      <c r="D21" s="587" t="s">
        <v>444</v>
      </c>
    </row>
    <row r="22" spans="1:4">
      <c r="A22" s="681" t="s">
        <v>425</v>
      </c>
      <c r="B22" s="652" t="s">
        <v>428</v>
      </c>
      <c r="C22" s="682" t="s">
        <v>2386</v>
      </c>
      <c r="D22" s="683" t="s">
        <v>2385</v>
      </c>
    </row>
    <row r="23" spans="1:4" ht="14.25" customHeight="1">
      <c r="A23" s="684" t="s">
        <v>445</v>
      </c>
      <c r="B23" s="684" t="s">
        <v>428</v>
      </c>
      <c r="C23" s="586" t="s">
        <v>446</v>
      </c>
      <c r="D23" s="587" t="s">
        <v>447</v>
      </c>
    </row>
    <row r="24" spans="1:4" ht="14.25">
      <c r="A24" s="684" t="s">
        <v>445</v>
      </c>
      <c r="B24" s="684" t="s">
        <v>428</v>
      </c>
      <c r="C24" s="586" t="s">
        <v>448</v>
      </c>
      <c r="D24" s="587" t="s">
        <v>449</v>
      </c>
    </row>
    <row r="25" spans="1:4" ht="28.5">
      <c r="A25" s="684" t="s">
        <v>450</v>
      </c>
      <c r="B25" s="686" t="s">
        <v>428</v>
      </c>
      <c r="C25" s="586" t="s">
        <v>2421</v>
      </c>
      <c r="D25" s="657" t="s">
        <v>2436</v>
      </c>
    </row>
    <row r="26" spans="1:4" ht="14.25">
      <c r="A26" s="684" t="s">
        <v>450</v>
      </c>
      <c r="B26" s="686" t="s">
        <v>428</v>
      </c>
      <c r="C26" s="586" t="s">
        <v>2381</v>
      </c>
      <c r="D26" s="587" t="s">
        <v>2411</v>
      </c>
    </row>
    <row r="27" spans="1:4" ht="28.5">
      <c r="A27" s="687" t="s">
        <v>450</v>
      </c>
      <c r="B27" s="688" t="s">
        <v>428</v>
      </c>
      <c r="C27" s="658" t="s">
        <v>2380</v>
      </c>
      <c r="D27" s="657" t="s">
        <v>2412</v>
      </c>
    </row>
    <row r="28" spans="1:4" ht="14.25">
      <c r="A28" s="662" t="s">
        <v>450</v>
      </c>
      <c r="B28" s="663" t="s">
        <v>428</v>
      </c>
      <c r="C28" s="689" t="s">
        <v>2418</v>
      </c>
      <c r="D28" s="690" t="s">
        <v>2437</v>
      </c>
    </row>
    <row r="29" spans="1:4" ht="14.25">
      <c r="A29" s="662" t="s">
        <v>450</v>
      </c>
      <c r="B29" s="663" t="s">
        <v>428</v>
      </c>
      <c r="C29" s="689" t="s">
        <v>2423</v>
      </c>
      <c r="D29" s="690" t="s">
        <v>2438</v>
      </c>
    </row>
    <row r="30" spans="1:4" ht="28.5">
      <c r="A30" s="662" t="s">
        <v>450</v>
      </c>
      <c r="B30" s="663" t="s">
        <v>428</v>
      </c>
      <c r="C30" s="689" t="s">
        <v>2422</v>
      </c>
      <c r="D30" s="657" t="s">
        <v>2439</v>
      </c>
    </row>
    <row r="31" spans="1:4" ht="14.25">
      <c r="A31" s="662" t="s">
        <v>450</v>
      </c>
      <c r="B31" s="663" t="s">
        <v>428</v>
      </c>
      <c r="C31" s="689" t="s">
        <v>2425</v>
      </c>
      <c r="D31" s="690" t="s">
        <v>2440</v>
      </c>
    </row>
    <row r="32" spans="1:4">
      <c r="A32" s="662" t="s">
        <v>450</v>
      </c>
      <c r="B32" s="663" t="s">
        <v>428</v>
      </c>
      <c r="C32" s="689" t="s">
        <v>2424</v>
      </c>
      <c r="D32" s="690" t="s">
        <v>2426</v>
      </c>
    </row>
    <row r="33" spans="1:4">
      <c r="A33" s="691" t="s">
        <v>451</v>
      </c>
      <c r="B33" s="692" t="s">
        <v>428</v>
      </c>
      <c r="C33" s="693" t="s">
        <v>439</v>
      </c>
      <c r="D33" s="649" t="s">
        <v>452</v>
      </c>
    </row>
    <row r="34" spans="1:4">
      <c r="A34" s="691" t="s">
        <v>651</v>
      </c>
      <c r="B34" s="692" t="s">
        <v>428</v>
      </c>
      <c r="C34" s="693" t="s">
        <v>2390</v>
      </c>
      <c r="D34" s="649" t="s">
        <v>2391</v>
      </c>
    </row>
    <row r="35" spans="1:4" ht="27">
      <c r="A35" s="662" t="s">
        <v>651</v>
      </c>
      <c r="B35" s="663" t="s">
        <v>428</v>
      </c>
      <c r="C35" s="689" t="s">
        <v>2418</v>
      </c>
      <c r="D35" s="657" t="s">
        <v>2441</v>
      </c>
    </row>
    <row r="36" spans="1:4" ht="14.25">
      <c r="A36" s="662" t="s">
        <v>453</v>
      </c>
      <c r="B36" s="663" t="s">
        <v>428</v>
      </c>
      <c r="C36" s="647" t="s">
        <v>454</v>
      </c>
      <c r="D36" s="648" t="s">
        <v>455</v>
      </c>
    </row>
    <row r="37" spans="1:4" ht="14.25">
      <c r="A37" s="905" t="s">
        <v>453</v>
      </c>
      <c r="B37" s="907" t="s">
        <v>428</v>
      </c>
      <c r="C37" s="909" t="s">
        <v>456</v>
      </c>
      <c r="D37" s="649" t="s">
        <v>457</v>
      </c>
    </row>
    <row r="38" spans="1:4" ht="14.25">
      <c r="A38" s="906"/>
      <c r="B38" s="908"/>
      <c r="C38" s="910"/>
      <c r="D38" s="650" t="s">
        <v>458</v>
      </c>
    </row>
    <row r="39" spans="1:4">
      <c r="A39" s="904" t="s">
        <v>2394</v>
      </c>
      <c r="B39" s="904" t="s">
        <v>428</v>
      </c>
      <c r="C39" s="904" t="s">
        <v>2395</v>
      </c>
      <c r="D39" s="587" t="s">
        <v>2396</v>
      </c>
    </row>
    <row r="40" spans="1:4">
      <c r="A40" s="904"/>
      <c r="B40" s="904"/>
      <c r="C40" s="904"/>
      <c r="D40" s="587" t="s">
        <v>2397</v>
      </c>
    </row>
    <row r="41" spans="1:4">
      <c r="A41" s="904"/>
      <c r="B41" s="904"/>
      <c r="C41" s="904"/>
      <c r="D41" s="587" t="s">
        <v>2398</v>
      </c>
    </row>
    <row r="42" spans="1:4">
      <c r="A42" s="902" t="s">
        <v>310</v>
      </c>
      <c r="B42" s="902" t="s">
        <v>428</v>
      </c>
      <c r="C42" s="902" t="s">
        <v>2390</v>
      </c>
      <c r="D42" s="650" t="s">
        <v>2392</v>
      </c>
    </row>
    <row r="43" spans="1:4">
      <c r="A43" s="903"/>
      <c r="B43" s="903"/>
      <c r="C43" s="903"/>
      <c r="D43" s="650" t="s">
        <v>2393</v>
      </c>
    </row>
    <row r="44" spans="1:4">
      <c r="A44" s="651" t="s">
        <v>2399</v>
      </c>
      <c r="B44" s="652" t="s">
        <v>428</v>
      </c>
      <c r="C44" s="653" t="s">
        <v>2390</v>
      </c>
      <c r="D44" s="650" t="s">
        <v>2391</v>
      </c>
    </row>
    <row r="45" spans="1:4">
      <c r="A45" s="687" t="s">
        <v>459</v>
      </c>
      <c r="B45" s="688" t="s">
        <v>428</v>
      </c>
      <c r="C45" s="694" t="s">
        <v>2418</v>
      </c>
      <c r="D45" s="690" t="s">
        <v>2442</v>
      </c>
    </row>
    <row r="46" spans="1:4">
      <c r="A46" s="651" t="s">
        <v>459</v>
      </c>
      <c r="B46" s="652" t="s">
        <v>428</v>
      </c>
      <c r="C46" s="653" t="s">
        <v>2400</v>
      </c>
      <c r="D46" s="650" t="s">
        <v>2401</v>
      </c>
    </row>
    <row r="47" spans="1:4">
      <c r="A47" s="651" t="s">
        <v>459</v>
      </c>
      <c r="B47" s="652" t="s">
        <v>428</v>
      </c>
      <c r="C47" s="653" t="s">
        <v>2404</v>
      </c>
      <c r="D47" s="650" t="s">
        <v>2385</v>
      </c>
    </row>
    <row r="48" spans="1:4">
      <c r="A48" s="902" t="s">
        <v>459</v>
      </c>
      <c r="B48" s="902" t="s">
        <v>428</v>
      </c>
      <c r="C48" s="917" t="s">
        <v>2405</v>
      </c>
      <c r="D48" s="650" t="s">
        <v>2406</v>
      </c>
    </row>
    <row r="49" spans="1:4">
      <c r="A49" s="903"/>
      <c r="B49" s="903"/>
      <c r="C49" s="918"/>
      <c r="D49" s="650" t="s">
        <v>2407</v>
      </c>
    </row>
    <row r="50" spans="1:4">
      <c r="A50" s="651" t="s">
        <v>459</v>
      </c>
      <c r="B50" s="652" t="s">
        <v>428</v>
      </c>
      <c r="C50" s="653" t="s">
        <v>2408</v>
      </c>
      <c r="D50" s="650" t="s">
        <v>2385</v>
      </c>
    </row>
    <row r="51" spans="1:4">
      <c r="A51" s="651" t="s">
        <v>459</v>
      </c>
      <c r="B51" s="652" t="s">
        <v>428</v>
      </c>
      <c r="C51" s="653" t="s">
        <v>2409</v>
      </c>
      <c r="D51" s="650" t="s">
        <v>2385</v>
      </c>
    </row>
    <row r="52" spans="1:4">
      <c r="A52" s="286" t="s">
        <v>459</v>
      </c>
      <c r="B52" s="286" t="s">
        <v>428</v>
      </c>
      <c r="C52" s="286" t="s">
        <v>439</v>
      </c>
      <c r="D52" s="297" t="s">
        <v>440</v>
      </c>
    </row>
    <row r="53" spans="1:4">
      <c r="A53" s="286" t="s">
        <v>311</v>
      </c>
      <c r="B53" s="286" t="s">
        <v>428</v>
      </c>
      <c r="C53" s="286" t="s">
        <v>2402</v>
      </c>
      <c r="D53" s="297" t="s">
        <v>2403</v>
      </c>
    </row>
    <row r="54" spans="1:4">
      <c r="A54" s="286" t="s">
        <v>311</v>
      </c>
      <c r="B54" s="286" t="s">
        <v>428</v>
      </c>
      <c r="C54" s="286" t="s">
        <v>2404</v>
      </c>
      <c r="D54" s="297" t="s">
        <v>2385</v>
      </c>
    </row>
    <row r="55" spans="1:4">
      <c r="A55" s="286" t="s">
        <v>311</v>
      </c>
      <c r="B55" s="286" t="s">
        <v>428</v>
      </c>
      <c r="C55" s="286" t="s">
        <v>2410</v>
      </c>
      <c r="D55" s="297" t="s">
        <v>2385</v>
      </c>
    </row>
    <row r="56" spans="1:4" ht="27">
      <c r="A56" s="659" t="s">
        <v>311</v>
      </c>
      <c r="B56" s="659" t="s">
        <v>428</v>
      </c>
      <c r="C56" s="660" t="s">
        <v>2377</v>
      </c>
      <c r="D56" s="661" t="s">
        <v>2413</v>
      </c>
    </row>
    <row r="57" spans="1:4" ht="14.25">
      <c r="A57" s="659" t="s">
        <v>311</v>
      </c>
      <c r="B57" s="659" t="s">
        <v>428</v>
      </c>
      <c r="C57" s="660" t="s">
        <v>2378</v>
      </c>
      <c r="D57" s="661" t="s">
        <v>2414</v>
      </c>
    </row>
    <row r="58" spans="1:4" ht="14.25">
      <c r="A58" s="659" t="s">
        <v>311</v>
      </c>
      <c r="B58" s="659" t="s">
        <v>428</v>
      </c>
      <c r="C58" s="660" t="s">
        <v>460</v>
      </c>
      <c r="D58" s="661" t="s">
        <v>2415</v>
      </c>
    </row>
    <row r="59" spans="1:4" ht="28.5">
      <c r="A59" s="659" t="s">
        <v>311</v>
      </c>
      <c r="B59" s="659" t="s">
        <v>428</v>
      </c>
      <c r="C59" s="660" t="s">
        <v>2379</v>
      </c>
      <c r="D59" s="661" t="s">
        <v>2416</v>
      </c>
    </row>
    <row r="60" spans="1:4">
      <c r="A60" s="274" t="s">
        <v>311</v>
      </c>
      <c r="B60" s="274" t="s">
        <v>428</v>
      </c>
      <c r="C60" s="292" t="s">
        <v>2375</v>
      </c>
      <c r="D60" s="297" t="s">
        <v>461</v>
      </c>
    </row>
    <row r="61" spans="1:4">
      <c r="A61" s="274" t="s">
        <v>311</v>
      </c>
      <c r="B61" s="274" t="s">
        <v>428</v>
      </c>
      <c r="C61" s="292" t="s">
        <v>2376</v>
      </c>
      <c r="D61" s="297" t="s">
        <v>462</v>
      </c>
    </row>
    <row r="62" spans="1:4" ht="14.25">
      <c r="A62" s="286" t="s">
        <v>311</v>
      </c>
      <c r="B62" s="286" t="s">
        <v>428</v>
      </c>
      <c r="C62" s="656" t="s">
        <v>2374</v>
      </c>
      <c r="D62" s="656" t="s">
        <v>2417</v>
      </c>
    </row>
    <row r="63" spans="1:4">
      <c r="A63" s="286" t="s">
        <v>311</v>
      </c>
      <c r="B63" s="286" t="s">
        <v>428</v>
      </c>
      <c r="C63" s="656" t="s">
        <v>2494</v>
      </c>
      <c r="D63" s="656" t="s">
        <v>2495</v>
      </c>
    </row>
    <row r="64" spans="1:4">
      <c r="A64" s="274" t="s">
        <v>463</v>
      </c>
      <c r="B64" s="274" t="s">
        <v>428</v>
      </c>
      <c r="C64" s="292" t="s">
        <v>464</v>
      </c>
      <c r="D64" s="293" t="s">
        <v>465</v>
      </c>
    </row>
  </sheetData>
  <mergeCells count="18">
    <mergeCell ref="D10:D11"/>
    <mergeCell ref="C10:C11"/>
    <mergeCell ref="A48:A49"/>
    <mergeCell ref="B48:B49"/>
    <mergeCell ref="C48:C49"/>
    <mergeCell ref="A7:A8"/>
    <mergeCell ref="B7:B8"/>
    <mergeCell ref="C7:C8"/>
    <mergeCell ref="A42:A43"/>
    <mergeCell ref="B42:B43"/>
    <mergeCell ref="C42:C43"/>
    <mergeCell ref="A39:A41"/>
    <mergeCell ref="B39:B41"/>
    <mergeCell ref="C39:C41"/>
    <mergeCell ref="A37:A38"/>
    <mergeCell ref="B37:B38"/>
    <mergeCell ref="C37:C38"/>
    <mergeCell ref="B10:B11"/>
  </mergeCells>
  <pageMargins left="0.12" right="0.75" top="0.51" bottom="1" header="0" footer="0"/>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L11"/>
  <sheetViews>
    <sheetView zoomScaleNormal="100" workbookViewId="0">
      <selection activeCell="E157" sqref="E157"/>
    </sheetView>
  </sheetViews>
  <sheetFormatPr baseColWidth="10" defaultColWidth="11.42578125" defaultRowHeight="12.75"/>
  <cols>
    <col min="1" max="16384" width="11.42578125" style="39"/>
  </cols>
  <sheetData>
    <row r="1" spans="1:12" ht="15.75">
      <c r="A1" s="299" t="s">
        <v>29</v>
      </c>
      <c r="B1" s="271"/>
      <c r="C1" s="271"/>
      <c r="D1" s="271"/>
      <c r="E1" s="271"/>
      <c r="F1" s="271"/>
      <c r="G1" s="271"/>
      <c r="H1" s="271"/>
      <c r="I1" s="271"/>
      <c r="J1" s="271"/>
      <c r="K1" s="271"/>
      <c r="L1" s="271"/>
    </row>
    <row r="2" spans="1:12">
      <c r="A2" s="280"/>
      <c r="B2" s="271"/>
      <c r="C2" s="271"/>
      <c r="D2" s="271"/>
      <c r="E2" s="271"/>
      <c r="F2" s="271"/>
      <c r="G2" s="271"/>
      <c r="H2" s="271"/>
      <c r="I2" s="271"/>
      <c r="J2" s="271"/>
      <c r="K2" s="271"/>
      <c r="L2" s="271"/>
    </row>
    <row r="3" spans="1:12">
      <c r="A3" s="280"/>
      <c r="B3" s="271"/>
      <c r="C3" s="271"/>
      <c r="D3" s="271"/>
      <c r="E3" s="271"/>
      <c r="F3" s="271"/>
      <c r="G3" s="271"/>
      <c r="H3" s="271"/>
      <c r="I3" s="271"/>
      <c r="J3" s="271"/>
      <c r="K3" s="271"/>
      <c r="L3" s="271"/>
    </row>
    <row r="4" spans="1:12">
      <c r="A4" s="922" t="s">
        <v>466</v>
      </c>
      <c r="B4" s="923"/>
      <c r="C4" s="924"/>
      <c r="D4" s="922" t="s">
        <v>467</v>
      </c>
      <c r="E4" s="923"/>
      <c r="F4" s="924"/>
      <c r="G4" s="922" t="s">
        <v>468</v>
      </c>
      <c r="H4" s="923"/>
      <c r="I4" s="923"/>
      <c r="J4" s="923"/>
      <c r="K4" s="924"/>
      <c r="L4" s="273"/>
    </row>
    <row r="5" spans="1:12" ht="90.75" customHeight="1">
      <c r="A5" s="919" t="s">
        <v>469</v>
      </c>
      <c r="B5" s="919"/>
      <c r="C5" s="919"/>
      <c r="D5" s="920">
        <v>13000</v>
      </c>
      <c r="E5" s="920"/>
      <c r="F5" s="920"/>
      <c r="G5" s="921" t="s">
        <v>470</v>
      </c>
      <c r="H5" s="921"/>
      <c r="I5" s="921"/>
      <c r="J5" s="921"/>
      <c r="K5" s="921"/>
      <c r="L5" s="271"/>
    </row>
    <row r="6" spans="1:12">
      <c r="A6" s="271"/>
      <c r="B6" s="271"/>
      <c r="C6" s="271"/>
      <c r="D6" s="271"/>
      <c r="E6" s="271"/>
      <c r="F6" s="271"/>
      <c r="G6" s="271"/>
      <c r="H6" s="271"/>
      <c r="I6" s="271"/>
      <c r="J6" s="271"/>
      <c r="K6" s="271"/>
      <c r="L6" s="271"/>
    </row>
    <row r="7" spans="1:12">
      <c r="A7" s="271"/>
      <c r="B7" s="271"/>
      <c r="C7" s="271"/>
      <c r="D7" s="271"/>
      <c r="E7" s="271"/>
      <c r="F7" s="271"/>
      <c r="G7" s="271"/>
      <c r="H7" s="271"/>
      <c r="I7" s="271"/>
      <c r="J7" s="271"/>
      <c r="K7" s="271"/>
      <c r="L7" s="271"/>
    </row>
    <row r="8" spans="1:12">
      <c r="A8" s="271"/>
      <c r="B8" s="271"/>
      <c r="C8" s="271"/>
      <c r="D8" s="271"/>
      <c r="E8" s="271"/>
      <c r="F8" s="271"/>
      <c r="G8" s="271"/>
      <c r="H8" s="271"/>
      <c r="I8" s="271"/>
      <c r="J8" s="271"/>
      <c r="K8" s="271"/>
      <c r="L8" s="271"/>
    </row>
    <row r="9" spans="1:12">
      <c r="A9" s="271"/>
      <c r="B9" s="271"/>
      <c r="C9" s="271"/>
      <c r="D9" s="271"/>
      <c r="E9" s="271"/>
      <c r="F9" s="271"/>
      <c r="G9" s="271"/>
      <c r="H9" s="271"/>
      <c r="I9" s="271"/>
      <c r="J9" s="271"/>
      <c r="K9" s="271"/>
      <c r="L9" s="271"/>
    </row>
    <row r="10" spans="1:12">
      <c r="A10" s="271"/>
      <c r="B10" s="271"/>
      <c r="C10" s="271"/>
      <c r="D10" s="271"/>
      <c r="E10" s="271"/>
      <c r="F10" s="271"/>
      <c r="G10" s="271"/>
      <c r="H10" s="271"/>
      <c r="I10" s="271"/>
      <c r="J10" s="271"/>
      <c r="K10" s="271"/>
      <c r="L10" s="271"/>
    </row>
    <row r="11" spans="1:12">
      <c r="A11" s="271"/>
      <c r="B11" s="271"/>
      <c r="C11" s="271"/>
      <c r="D11" s="271"/>
      <c r="E11" s="271"/>
      <c r="F11" s="271"/>
      <c r="L11" s="271"/>
    </row>
  </sheetData>
  <mergeCells count="6">
    <mergeCell ref="A5:C5"/>
    <mergeCell ref="D5:F5"/>
    <mergeCell ref="G5:K5"/>
    <mergeCell ref="A4:C4"/>
    <mergeCell ref="D4:F4"/>
    <mergeCell ref="G4:K4"/>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H127"/>
  <sheetViews>
    <sheetView zoomScaleNormal="100" workbookViewId="0">
      <pane ySplit="9" topLeftCell="A25" activePane="bottomLeft" state="frozen"/>
      <selection activeCell="E157" sqref="E157"/>
      <selection pane="bottomLeft" activeCell="E157" sqref="E157"/>
    </sheetView>
  </sheetViews>
  <sheetFormatPr baseColWidth="10" defaultColWidth="11.42578125" defaultRowHeight="12.75"/>
  <cols>
    <col min="1" max="1" width="8.140625" style="541" customWidth="1"/>
    <col min="2" max="2" width="30.42578125" style="301" bestFit="1" customWidth="1"/>
    <col min="3" max="3" width="23" style="301" customWidth="1"/>
    <col min="4" max="4" width="9" style="541" customWidth="1"/>
    <col min="5" max="5" width="13.7109375" style="541" bestFit="1" customWidth="1"/>
    <col min="6" max="7" width="17.28515625" style="541" bestFit="1" customWidth="1"/>
    <col min="8" max="8" width="9.7109375" style="541" customWidth="1"/>
    <col min="9" max="16384" width="11.42578125" style="301"/>
  </cols>
  <sheetData>
    <row r="1" spans="1:7" ht="15.75">
      <c r="A1" s="300" t="s">
        <v>30</v>
      </c>
    </row>
    <row r="2" spans="1:7">
      <c r="A2" s="302"/>
    </row>
    <row r="3" spans="1:7">
      <c r="A3" s="303" t="s">
        <v>471</v>
      </c>
    </row>
    <row r="5" spans="1:7">
      <c r="A5" s="301"/>
    </row>
    <row r="6" spans="1:7">
      <c r="A6" s="302"/>
    </row>
    <row r="7" spans="1:7" ht="15.75">
      <c r="A7" s="300" t="s">
        <v>472</v>
      </c>
    </row>
    <row r="8" spans="1:7">
      <c r="C8" s="542"/>
      <c r="D8" s="542"/>
      <c r="E8" s="542"/>
      <c r="F8" s="542"/>
      <c r="G8" s="542"/>
    </row>
    <row r="9" spans="1:7" s="304" customFormat="1">
      <c r="A9" s="298" t="s">
        <v>473</v>
      </c>
      <c r="B9" s="298" t="s">
        <v>474</v>
      </c>
      <c r="C9" s="298" t="s">
        <v>475</v>
      </c>
      <c r="D9" s="298" t="s">
        <v>476</v>
      </c>
      <c r="E9" s="298" t="s">
        <v>477</v>
      </c>
      <c r="F9" s="298" t="s">
        <v>478</v>
      </c>
    </row>
    <row r="10" spans="1:7" s="303" customFormat="1">
      <c r="A10" s="305">
        <v>8730</v>
      </c>
      <c r="B10" s="306" t="s">
        <v>479</v>
      </c>
      <c r="C10" s="307" t="s">
        <v>480</v>
      </c>
      <c r="D10" s="307" t="s">
        <v>481</v>
      </c>
      <c r="E10" s="305" t="s">
        <v>482</v>
      </c>
      <c r="F10" s="305">
        <v>5</v>
      </c>
    </row>
    <row r="11" spans="1:7" s="303" customFormat="1">
      <c r="A11" s="305">
        <v>8740</v>
      </c>
      <c r="B11" s="306" t="s">
        <v>483</v>
      </c>
      <c r="C11" s="307" t="s">
        <v>484</v>
      </c>
      <c r="D11" s="307" t="s">
        <v>485</v>
      </c>
      <c r="E11" s="305" t="s">
        <v>486</v>
      </c>
      <c r="F11" s="305">
        <v>4</v>
      </c>
    </row>
    <row r="12" spans="1:7" s="303" customFormat="1">
      <c r="A12" s="305">
        <v>8750</v>
      </c>
      <c r="B12" s="306" t="s">
        <v>487</v>
      </c>
      <c r="C12" s="307" t="s">
        <v>488</v>
      </c>
      <c r="D12" s="307" t="s">
        <v>489</v>
      </c>
      <c r="E12" s="305" t="s">
        <v>486</v>
      </c>
      <c r="F12" s="305">
        <v>4</v>
      </c>
    </row>
    <row r="13" spans="1:7" s="303" customFormat="1">
      <c r="A13" s="305">
        <v>8760</v>
      </c>
      <c r="B13" s="306" t="s">
        <v>490</v>
      </c>
      <c r="C13" s="307" t="s">
        <v>484</v>
      </c>
      <c r="D13" s="307" t="s">
        <v>485</v>
      </c>
      <c r="E13" s="305" t="s">
        <v>491</v>
      </c>
      <c r="F13" s="305">
        <v>3</v>
      </c>
    </row>
    <row r="14" spans="1:7" s="303" customFormat="1">
      <c r="A14" s="305">
        <v>8770</v>
      </c>
      <c r="B14" s="306" t="s">
        <v>492</v>
      </c>
      <c r="C14" s="307" t="s">
        <v>488</v>
      </c>
      <c r="D14" s="307" t="s">
        <v>489</v>
      </c>
      <c r="E14" s="308" t="s">
        <v>491</v>
      </c>
      <c r="F14" s="305">
        <v>3</v>
      </c>
    </row>
    <row r="15" spans="1:7" s="303" customFormat="1">
      <c r="A15" s="305">
        <v>8780</v>
      </c>
      <c r="B15" s="306" t="s">
        <v>493</v>
      </c>
      <c r="C15" s="307" t="s">
        <v>484</v>
      </c>
      <c r="D15" s="307" t="s">
        <v>485</v>
      </c>
      <c r="E15" s="308" t="s">
        <v>494</v>
      </c>
      <c r="F15" s="305">
        <v>3</v>
      </c>
    </row>
    <row r="16" spans="1:7" s="303" customFormat="1">
      <c r="A16" s="305">
        <v>8790</v>
      </c>
      <c r="B16" s="306" t="s">
        <v>495</v>
      </c>
      <c r="C16" s="307" t="s">
        <v>488</v>
      </c>
      <c r="D16" s="307" t="s">
        <v>489</v>
      </c>
      <c r="E16" s="308" t="s">
        <v>494</v>
      </c>
      <c r="F16" s="305">
        <v>3</v>
      </c>
    </row>
    <row r="17" spans="1:6" s="303" customFormat="1">
      <c r="A17" s="305">
        <v>8800</v>
      </c>
      <c r="B17" s="306" t="s">
        <v>496</v>
      </c>
      <c r="C17" s="307" t="s">
        <v>484</v>
      </c>
      <c r="D17" s="307" t="s">
        <v>485</v>
      </c>
      <c r="E17" s="308" t="s">
        <v>497</v>
      </c>
      <c r="F17" s="305">
        <v>3</v>
      </c>
    </row>
    <row r="18" spans="1:6" s="303" customFormat="1">
      <c r="A18" s="305">
        <v>8810</v>
      </c>
      <c r="B18" s="306" t="s">
        <v>498</v>
      </c>
      <c r="C18" s="307" t="s">
        <v>488</v>
      </c>
      <c r="D18" s="307" t="s">
        <v>489</v>
      </c>
      <c r="E18" s="308" t="s">
        <v>499</v>
      </c>
      <c r="F18" s="305">
        <v>4</v>
      </c>
    </row>
    <row r="19" spans="1:6" s="303" customFormat="1">
      <c r="A19" s="305">
        <v>8722</v>
      </c>
      <c r="B19" s="306" t="s">
        <v>500</v>
      </c>
      <c r="C19" s="307" t="s">
        <v>501</v>
      </c>
      <c r="D19" s="307" t="s">
        <v>502</v>
      </c>
      <c r="E19" s="305" t="s">
        <v>503</v>
      </c>
      <c r="F19" s="305" t="s">
        <v>504</v>
      </c>
    </row>
    <row r="20" spans="1:6" s="303" customFormat="1">
      <c r="A20" s="305">
        <v>8820</v>
      </c>
      <c r="B20" s="309" t="s">
        <v>505</v>
      </c>
      <c r="C20" s="307" t="s">
        <v>484</v>
      </c>
      <c r="D20" s="307" t="s">
        <v>485</v>
      </c>
      <c r="E20" s="305" t="s">
        <v>486</v>
      </c>
      <c r="F20" s="305">
        <v>3</v>
      </c>
    </row>
    <row r="21" spans="1:6" s="303" customFormat="1">
      <c r="A21" s="305">
        <v>8830</v>
      </c>
      <c r="B21" s="309" t="s">
        <v>506</v>
      </c>
      <c r="C21" s="307" t="s">
        <v>488</v>
      </c>
      <c r="D21" s="307" t="s">
        <v>489</v>
      </c>
      <c r="E21" s="305" t="s">
        <v>486</v>
      </c>
      <c r="F21" s="305">
        <v>3</v>
      </c>
    </row>
    <row r="22" spans="1:6" s="303" customFormat="1">
      <c r="A22" s="305">
        <v>8840</v>
      </c>
      <c r="B22" s="309" t="s">
        <v>507</v>
      </c>
      <c r="C22" s="307" t="s">
        <v>484</v>
      </c>
      <c r="D22" s="307" t="s">
        <v>485</v>
      </c>
      <c r="E22" s="305" t="s">
        <v>491</v>
      </c>
      <c r="F22" s="305">
        <v>3</v>
      </c>
    </row>
    <row r="23" spans="1:6" s="303" customFormat="1">
      <c r="A23" s="305">
        <v>8850</v>
      </c>
      <c r="B23" s="309" t="s">
        <v>508</v>
      </c>
      <c r="C23" s="307" t="s">
        <v>488</v>
      </c>
      <c r="D23" s="307" t="s">
        <v>489</v>
      </c>
      <c r="E23" s="308" t="s">
        <v>491</v>
      </c>
      <c r="F23" s="305">
        <v>3</v>
      </c>
    </row>
    <row r="24" spans="1:6" s="303" customFormat="1">
      <c r="A24" s="305">
        <v>8855</v>
      </c>
      <c r="B24" s="309" t="s">
        <v>509</v>
      </c>
      <c r="C24" s="307" t="s">
        <v>480</v>
      </c>
      <c r="D24" s="307" t="s">
        <v>481</v>
      </c>
      <c r="E24" s="308" t="s">
        <v>510</v>
      </c>
      <c r="F24" s="305">
        <v>3</v>
      </c>
    </row>
    <row r="25" spans="1:6" s="303" customFormat="1">
      <c r="A25" s="305">
        <v>8870</v>
      </c>
      <c r="B25" s="309" t="s">
        <v>511</v>
      </c>
      <c r="C25" s="307" t="s">
        <v>484</v>
      </c>
      <c r="D25" s="307" t="s">
        <v>485</v>
      </c>
      <c r="E25" s="308" t="s">
        <v>494</v>
      </c>
      <c r="F25" s="305">
        <v>3</v>
      </c>
    </row>
    <row r="26" spans="1:6" s="303" customFormat="1">
      <c r="A26" s="305">
        <v>8880</v>
      </c>
      <c r="B26" s="309" t="s">
        <v>512</v>
      </c>
      <c r="C26" s="307" t="s">
        <v>488</v>
      </c>
      <c r="D26" s="307" t="s">
        <v>489</v>
      </c>
      <c r="E26" s="308" t="s">
        <v>494</v>
      </c>
      <c r="F26" s="305">
        <v>3</v>
      </c>
    </row>
    <row r="27" spans="1:6" s="303" customFormat="1">
      <c r="A27" s="305">
        <v>8890</v>
      </c>
      <c r="B27" s="309" t="s">
        <v>513</v>
      </c>
      <c r="C27" s="307" t="s">
        <v>484</v>
      </c>
      <c r="D27" s="307" t="s">
        <v>485</v>
      </c>
      <c r="E27" s="305" t="s">
        <v>514</v>
      </c>
      <c r="F27" s="305">
        <v>3</v>
      </c>
    </row>
    <row r="28" spans="1:6" s="303" customFormat="1">
      <c r="A28" s="305">
        <v>8900</v>
      </c>
      <c r="B28" s="309" t="s">
        <v>515</v>
      </c>
      <c r="C28" s="307" t="s">
        <v>488</v>
      </c>
      <c r="D28" s="307" t="s">
        <v>489</v>
      </c>
      <c r="E28" s="305" t="s">
        <v>499</v>
      </c>
      <c r="F28" s="305">
        <v>3</v>
      </c>
    </row>
    <row r="29" spans="1:6" s="303" customFormat="1">
      <c r="A29" s="305" t="s">
        <v>516</v>
      </c>
      <c r="B29" s="309" t="s">
        <v>517</v>
      </c>
      <c r="C29" s="307" t="s">
        <v>518</v>
      </c>
      <c r="D29" s="307" t="s">
        <v>519</v>
      </c>
      <c r="E29" s="305" t="s">
        <v>514</v>
      </c>
      <c r="F29" s="305">
        <v>1</v>
      </c>
    </row>
    <row r="30" spans="1:6" s="303" customFormat="1">
      <c r="A30" s="305" t="s">
        <v>520</v>
      </c>
      <c r="B30" s="309" t="s">
        <v>521</v>
      </c>
      <c r="C30" s="307" t="s">
        <v>518</v>
      </c>
      <c r="D30" s="307" t="s">
        <v>519</v>
      </c>
      <c r="E30" s="305" t="s">
        <v>514</v>
      </c>
      <c r="F30" s="305">
        <v>1</v>
      </c>
    </row>
    <row r="31" spans="1:6" s="303" customFormat="1">
      <c r="A31" s="305" t="s">
        <v>522</v>
      </c>
      <c r="B31" s="309" t="s">
        <v>523</v>
      </c>
      <c r="C31" s="307" t="s">
        <v>518</v>
      </c>
      <c r="D31" s="307" t="s">
        <v>519</v>
      </c>
      <c r="E31" s="305" t="s">
        <v>514</v>
      </c>
      <c r="F31" s="305">
        <v>1</v>
      </c>
    </row>
    <row r="32" spans="1:6" s="303" customFormat="1">
      <c r="A32" s="305" t="s">
        <v>524</v>
      </c>
      <c r="B32" s="309" t="s">
        <v>525</v>
      </c>
      <c r="C32" s="307" t="s">
        <v>518</v>
      </c>
      <c r="D32" s="307" t="s">
        <v>519</v>
      </c>
      <c r="E32" s="305" t="s">
        <v>514</v>
      </c>
      <c r="F32" s="305">
        <v>1</v>
      </c>
    </row>
    <row r="33" spans="1:6" s="303" customFormat="1">
      <c r="A33" s="305" t="s">
        <v>526</v>
      </c>
      <c r="B33" s="309" t="s">
        <v>527</v>
      </c>
      <c r="C33" s="307" t="s">
        <v>488</v>
      </c>
      <c r="D33" s="307" t="s">
        <v>489</v>
      </c>
      <c r="E33" s="308" t="s">
        <v>514</v>
      </c>
      <c r="F33" s="305">
        <v>3</v>
      </c>
    </row>
    <row r="34" spans="1:6" s="303" customFormat="1">
      <c r="A34" s="305" t="s">
        <v>528</v>
      </c>
      <c r="B34" s="309" t="s">
        <v>529</v>
      </c>
      <c r="C34" s="307" t="s">
        <v>518</v>
      </c>
      <c r="D34" s="307" t="s">
        <v>519</v>
      </c>
      <c r="E34" s="305" t="s">
        <v>499</v>
      </c>
      <c r="F34" s="305">
        <v>1</v>
      </c>
    </row>
    <row r="35" spans="1:6" s="303" customFormat="1">
      <c r="A35" s="305" t="s">
        <v>530</v>
      </c>
      <c r="B35" s="309" t="s">
        <v>531</v>
      </c>
      <c r="C35" s="307" t="s">
        <v>518</v>
      </c>
      <c r="D35" s="307" t="s">
        <v>519</v>
      </c>
      <c r="E35" s="308" t="s">
        <v>499</v>
      </c>
      <c r="F35" s="305">
        <v>1</v>
      </c>
    </row>
    <row r="36" spans="1:6" s="303" customFormat="1">
      <c r="A36" s="305" t="s">
        <v>532</v>
      </c>
      <c r="B36" s="309" t="s">
        <v>533</v>
      </c>
      <c r="C36" s="307" t="s">
        <v>518</v>
      </c>
      <c r="D36" s="307" t="s">
        <v>519</v>
      </c>
      <c r="E36" s="305" t="s">
        <v>499</v>
      </c>
      <c r="F36" s="305">
        <v>1</v>
      </c>
    </row>
    <row r="37" spans="1:6" s="303" customFormat="1">
      <c r="A37" s="305" t="s">
        <v>534</v>
      </c>
      <c r="B37" s="309" t="s">
        <v>535</v>
      </c>
      <c r="C37" s="307" t="s">
        <v>518</v>
      </c>
      <c r="D37" s="307" t="s">
        <v>519</v>
      </c>
      <c r="E37" s="305" t="s">
        <v>499</v>
      </c>
      <c r="F37" s="305">
        <v>1</v>
      </c>
    </row>
    <row r="38" spans="1:6" s="303" customFormat="1">
      <c r="A38" s="305" t="s">
        <v>536</v>
      </c>
      <c r="B38" s="309" t="s">
        <v>537</v>
      </c>
      <c r="C38" s="307" t="s">
        <v>518</v>
      </c>
      <c r="D38" s="307" t="s">
        <v>519</v>
      </c>
      <c r="E38" s="305" t="s">
        <v>538</v>
      </c>
      <c r="F38" s="305">
        <v>1</v>
      </c>
    </row>
    <row r="39" spans="1:6" s="303" customFormat="1">
      <c r="A39" s="305" t="s">
        <v>539</v>
      </c>
      <c r="B39" s="309" t="s">
        <v>540</v>
      </c>
      <c r="C39" s="307" t="s">
        <v>518</v>
      </c>
      <c r="D39" s="307" t="s">
        <v>519</v>
      </c>
      <c r="E39" s="308" t="s">
        <v>538</v>
      </c>
      <c r="F39" s="305">
        <v>1</v>
      </c>
    </row>
    <row r="40" spans="1:6" s="303" customFormat="1">
      <c r="A40" s="305" t="s">
        <v>541</v>
      </c>
      <c r="B40" s="309" t="s">
        <v>542</v>
      </c>
      <c r="C40" s="307" t="s">
        <v>518</v>
      </c>
      <c r="D40" s="307" t="s">
        <v>519</v>
      </c>
      <c r="E40" s="305" t="s">
        <v>538</v>
      </c>
      <c r="F40" s="305">
        <v>1</v>
      </c>
    </row>
    <row r="41" spans="1:6" s="303" customFormat="1">
      <c r="A41" s="305" t="s">
        <v>543</v>
      </c>
      <c r="B41" s="309" t="s">
        <v>544</v>
      </c>
      <c r="C41" s="307" t="s">
        <v>518</v>
      </c>
      <c r="D41" s="307" t="s">
        <v>519</v>
      </c>
      <c r="E41" s="305" t="s">
        <v>538</v>
      </c>
      <c r="F41" s="305">
        <v>1</v>
      </c>
    </row>
    <row r="42" spans="1:6" s="303" customFormat="1">
      <c r="A42" s="305">
        <v>8940</v>
      </c>
      <c r="B42" s="309" t="s">
        <v>545</v>
      </c>
      <c r="C42" s="307" t="s">
        <v>488</v>
      </c>
      <c r="D42" s="307" t="s">
        <v>489</v>
      </c>
      <c r="E42" s="305" t="s">
        <v>546</v>
      </c>
      <c r="F42" s="305">
        <v>3</v>
      </c>
    </row>
    <row r="43" spans="1:6" s="303" customFormat="1">
      <c r="A43" s="305">
        <v>8975</v>
      </c>
      <c r="B43" s="309" t="s">
        <v>547</v>
      </c>
      <c r="C43" s="307" t="s">
        <v>488</v>
      </c>
      <c r="D43" s="307" t="s">
        <v>489</v>
      </c>
      <c r="E43" s="305" t="s">
        <v>494</v>
      </c>
      <c r="F43" s="305">
        <v>3</v>
      </c>
    </row>
    <row r="44" spans="1:6" s="303" customFormat="1">
      <c r="A44" s="305" t="s">
        <v>548</v>
      </c>
      <c r="B44" s="309" t="s">
        <v>549</v>
      </c>
      <c r="C44" s="307" t="s">
        <v>518</v>
      </c>
      <c r="D44" s="307" t="s">
        <v>519</v>
      </c>
      <c r="E44" s="308" t="s">
        <v>514</v>
      </c>
      <c r="F44" s="305">
        <v>1</v>
      </c>
    </row>
    <row r="45" spans="1:6" s="303" customFormat="1">
      <c r="A45" s="305" t="s">
        <v>550</v>
      </c>
      <c r="B45" s="309" t="s">
        <v>551</v>
      </c>
      <c r="C45" s="307" t="s">
        <v>518</v>
      </c>
      <c r="D45" s="307" t="s">
        <v>519</v>
      </c>
      <c r="E45" s="308" t="s">
        <v>514</v>
      </c>
      <c r="F45" s="305">
        <v>1</v>
      </c>
    </row>
    <row r="46" spans="1:6" s="303" customFormat="1">
      <c r="A46" s="305">
        <v>9010</v>
      </c>
      <c r="B46" s="309" t="s">
        <v>552</v>
      </c>
      <c r="C46" s="307" t="s">
        <v>488</v>
      </c>
      <c r="D46" s="307" t="s">
        <v>489</v>
      </c>
      <c r="E46" s="305" t="s">
        <v>553</v>
      </c>
      <c r="F46" s="305">
        <v>3</v>
      </c>
    </row>
    <row r="47" spans="1:6" s="303" customFormat="1">
      <c r="A47" s="305">
        <v>9005</v>
      </c>
      <c r="B47" s="309" t="s">
        <v>554</v>
      </c>
      <c r="C47" s="307" t="s">
        <v>488</v>
      </c>
      <c r="D47" s="307" t="s">
        <v>489</v>
      </c>
      <c r="E47" s="305" t="s">
        <v>555</v>
      </c>
      <c r="F47" s="305">
        <v>3</v>
      </c>
    </row>
    <row r="48" spans="1:6" s="303" customFormat="1">
      <c r="A48" s="305">
        <v>9070</v>
      </c>
      <c r="B48" s="309" t="s">
        <v>556</v>
      </c>
      <c r="C48" s="307" t="s">
        <v>488</v>
      </c>
      <c r="D48" s="307" t="s">
        <v>489</v>
      </c>
      <c r="E48" s="305" t="s">
        <v>553</v>
      </c>
      <c r="F48" s="305">
        <v>3</v>
      </c>
    </row>
    <row r="49" spans="1:8" s="303" customFormat="1">
      <c r="A49" s="305" t="s">
        <v>557</v>
      </c>
      <c r="B49" s="309" t="s">
        <v>558</v>
      </c>
      <c r="C49" s="307" t="s">
        <v>518</v>
      </c>
      <c r="D49" s="307" t="s">
        <v>519</v>
      </c>
      <c r="E49" s="305" t="s">
        <v>559</v>
      </c>
      <c r="F49" s="305">
        <v>1</v>
      </c>
    </row>
    <row r="50" spans="1:8" s="303" customFormat="1">
      <c r="A50" s="305" t="s">
        <v>560</v>
      </c>
      <c r="B50" s="309" t="s">
        <v>561</v>
      </c>
      <c r="C50" s="307" t="s">
        <v>518</v>
      </c>
      <c r="D50" s="307" t="s">
        <v>519</v>
      </c>
      <c r="E50" s="305" t="s">
        <v>559</v>
      </c>
      <c r="F50" s="305">
        <v>1</v>
      </c>
    </row>
    <row r="51" spans="1:8" s="303" customFormat="1">
      <c r="A51" s="305" t="s">
        <v>562</v>
      </c>
      <c r="B51" s="309" t="s">
        <v>563</v>
      </c>
      <c r="C51" s="307" t="s">
        <v>518</v>
      </c>
      <c r="D51" s="307" t="s">
        <v>519</v>
      </c>
      <c r="E51" s="305" t="s">
        <v>559</v>
      </c>
      <c r="F51" s="305">
        <v>1</v>
      </c>
    </row>
    <row r="52" spans="1:8" s="303" customFormat="1">
      <c r="A52" s="305">
        <v>9060</v>
      </c>
      <c r="B52" s="309" t="s">
        <v>564</v>
      </c>
      <c r="C52" s="307" t="s">
        <v>488</v>
      </c>
      <c r="D52" s="307" t="s">
        <v>489</v>
      </c>
      <c r="E52" s="305" t="s">
        <v>565</v>
      </c>
      <c r="F52" s="305">
        <v>3</v>
      </c>
    </row>
    <row r="53" spans="1:8" s="303" customFormat="1">
      <c r="A53" s="305">
        <v>8700</v>
      </c>
      <c r="B53" s="309" t="s">
        <v>566</v>
      </c>
      <c r="C53" s="307" t="s">
        <v>567</v>
      </c>
      <c r="D53" s="307" t="s">
        <v>568</v>
      </c>
      <c r="E53" s="305" t="s">
        <v>569</v>
      </c>
      <c r="F53" s="305">
        <v>25</v>
      </c>
      <c r="G53" s="310"/>
      <c r="H53" s="310"/>
    </row>
    <row r="54" spans="1:8" s="303" customFormat="1">
      <c r="A54" s="305">
        <v>8710</v>
      </c>
      <c r="B54" s="309" t="s">
        <v>570</v>
      </c>
      <c r="C54" s="307" t="s">
        <v>571</v>
      </c>
      <c r="D54" s="307" t="s">
        <v>572</v>
      </c>
      <c r="E54" s="305" t="s">
        <v>573</v>
      </c>
      <c r="F54" s="305">
        <v>10</v>
      </c>
      <c r="G54" s="310"/>
      <c r="H54" s="310"/>
    </row>
    <row r="55" spans="1:8" s="303" customFormat="1">
      <c r="A55" s="305">
        <v>8570</v>
      </c>
      <c r="B55" s="309" t="s">
        <v>574</v>
      </c>
      <c r="C55" s="307" t="s">
        <v>571</v>
      </c>
      <c r="D55" s="307" t="s">
        <v>481</v>
      </c>
      <c r="E55" s="305" t="s">
        <v>575</v>
      </c>
      <c r="F55" s="305">
        <v>24</v>
      </c>
      <c r="G55" s="310"/>
      <c r="H55" s="310"/>
    </row>
    <row r="56" spans="1:8" s="303" customFormat="1">
      <c r="A56" s="305">
        <v>9175</v>
      </c>
      <c r="B56" s="309" t="s">
        <v>576</v>
      </c>
      <c r="C56" s="307" t="s">
        <v>577</v>
      </c>
      <c r="D56" s="307" t="s">
        <v>481</v>
      </c>
      <c r="E56" s="305" t="s">
        <v>578</v>
      </c>
      <c r="F56" s="305">
        <v>20</v>
      </c>
      <c r="G56" s="310"/>
      <c r="H56" s="310"/>
    </row>
    <row r="57" spans="1:8" s="303" customFormat="1">
      <c r="A57" s="305">
        <v>8670</v>
      </c>
      <c r="B57" s="309" t="s">
        <v>579</v>
      </c>
      <c r="C57" s="307" t="s">
        <v>518</v>
      </c>
      <c r="D57" s="307" t="s">
        <v>519</v>
      </c>
      <c r="E57" s="305" t="s">
        <v>580</v>
      </c>
      <c r="F57" s="305">
        <v>8</v>
      </c>
      <c r="G57" s="310"/>
      <c r="H57" s="310"/>
    </row>
    <row r="58" spans="1:8">
      <c r="A58" s="305">
        <v>8680</v>
      </c>
      <c r="B58" s="309" t="s">
        <v>581</v>
      </c>
      <c r="C58" s="307" t="s">
        <v>518</v>
      </c>
      <c r="D58" s="307" t="s">
        <v>519</v>
      </c>
      <c r="E58" s="305" t="s">
        <v>580</v>
      </c>
      <c r="F58" s="305">
        <v>5</v>
      </c>
    </row>
    <row r="59" spans="1:8">
      <c r="A59" s="305">
        <v>8685</v>
      </c>
      <c r="B59" s="309" t="s">
        <v>582</v>
      </c>
      <c r="C59" s="307" t="s">
        <v>518</v>
      </c>
      <c r="D59" s="307" t="s">
        <v>519</v>
      </c>
      <c r="E59" s="305" t="s">
        <v>580</v>
      </c>
      <c r="F59" s="305">
        <v>5</v>
      </c>
    </row>
    <row r="60" spans="1:8">
      <c r="A60" s="305">
        <v>8690</v>
      </c>
      <c r="B60" s="309" t="s">
        <v>583</v>
      </c>
      <c r="C60" s="307" t="s">
        <v>518</v>
      </c>
      <c r="D60" s="307" t="s">
        <v>519</v>
      </c>
      <c r="E60" s="305" t="s">
        <v>580</v>
      </c>
      <c r="F60" s="305">
        <v>5</v>
      </c>
    </row>
    <row r="61" spans="1:8">
      <c r="A61" s="305">
        <v>8692</v>
      </c>
      <c r="B61" s="309" t="s">
        <v>584</v>
      </c>
      <c r="C61" s="307" t="s">
        <v>518</v>
      </c>
      <c r="D61" s="307" t="s">
        <v>519</v>
      </c>
      <c r="E61" s="305" t="s">
        <v>580</v>
      </c>
      <c r="F61" s="305">
        <v>5</v>
      </c>
    </row>
    <row r="62" spans="1:8">
      <c r="A62" s="305">
        <v>8694</v>
      </c>
      <c r="B62" s="309" t="s">
        <v>585</v>
      </c>
      <c r="C62" s="307" t="s">
        <v>518</v>
      </c>
      <c r="D62" s="307" t="s">
        <v>519</v>
      </c>
      <c r="E62" s="305" t="s">
        <v>580</v>
      </c>
      <c r="F62" s="305">
        <v>5</v>
      </c>
    </row>
    <row r="63" spans="1:8">
      <c r="A63" s="305"/>
      <c r="B63" s="309"/>
      <c r="C63" s="307"/>
      <c r="D63" s="307"/>
      <c r="E63" s="305"/>
      <c r="F63" s="305"/>
    </row>
    <row r="64" spans="1:8">
      <c r="A64" s="305"/>
      <c r="B64" s="309"/>
      <c r="C64" s="307"/>
      <c r="D64" s="307"/>
      <c r="E64" s="305"/>
      <c r="F64" s="305"/>
    </row>
    <row r="65" spans="1:6">
      <c r="A65" s="305"/>
      <c r="B65" s="309"/>
      <c r="C65" s="307"/>
      <c r="D65" s="307"/>
      <c r="E65" s="305"/>
      <c r="F65" s="305"/>
    </row>
    <row r="66" spans="1:6">
      <c r="A66" s="305">
        <v>8860</v>
      </c>
      <c r="B66" s="309" t="s">
        <v>586</v>
      </c>
      <c r="C66" s="307" t="s">
        <v>587</v>
      </c>
      <c r="D66" s="307" t="s">
        <v>519</v>
      </c>
      <c r="E66" s="305" t="s">
        <v>588</v>
      </c>
      <c r="F66" s="305">
        <v>1</v>
      </c>
    </row>
    <row r="67" spans="1:6">
      <c r="A67" s="305">
        <v>8886</v>
      </c>
      <c r="B67" s="309" t="s">
        <v>589</v>
      </c>
      <c r="C67" s="307" t="s">
        <v>590</v>
      </c>
      <c r="D67" s="307" t="s">
        <v>485</v>
      </c>
      <c r="E67" s="305" t="s">
        <v>580</v>
      </c>
      <c r="F67" s="305">
        <v>3</v>
      </c>
    </row>
    <row r="68" spans="1:6">
      <c r="A68" s="305">
        <v>8882</v>
      </c>
      <c r="B68" s="309" t="s">
        <v>591</v>
      </c>
      <c r="C68" s="307" t="s">
        <v>590</v>
      </c>
      <c r="D68" s="307" t="s">
        <v>485</v>
      </c>
      <c r="E68" s="305" t="s">
        <v>580</v>
      </c>
      <c r="F68" s="305">
        <v>3</v>
      </c>
    </row>
    <row r="69" spans="1:6">
      <c r="A69" s="305">
        <v>8881</v>
      </c>
      <c r="B69" s="309" t="s">
        <v>592</v>
      </c>
      <c r="C69" s="307" t="s">
        <v>590</v>
      </c>
      <c r="D69" s="307" t="s">
        <v>485</v>
      </c>
      <c r="E69" s="305" t="s">
        <v>580</v>
      </c>
      <c r="F69" s="305">
        <v>3</v>
      </c>
    </row>
    <row r="70" spans="1:6">
      <c r="A70" s="305">
        <v>8881.1</v>
      </c>
      <c r="B70" s="309" t="s">
        <v>593</v>
      </c>
      <c r="C70" s="307" t="s">
        <v>590</v>
      </c>
      <c r="D70" s="307" t="s">
        <v>519</v>
      </c>
      <c r="E70" s="305" t="s">
        <v>588</v>
      </c>
      <c r="F70" s="305">
        <v>3</v>
      </c>
    </row>
    <row r="71" spans="1:6">
      <c r="A71" s="305">
        <v>8912</v>
      </c>
      <c r="B71" s="309" t="s">
        <v>594</v>
      </c>
      <c r="C71" s="307" t="s">
        <v>595</v>
      </c>
      <c r="D71" s="307" t="s">
        <v>485</v>
      </c>
      <c r="E71" s="305" t="s">
        <v>575</v>
      </c>
      <c r="F71" s="305">
        <v>3</v>
      </c>
    </row>
    <row r="72" spans="1:6">
      <c r="A72" s="305">
        <v>8914</v>
      </c>
      <c r="B72" s="309" t="s">
        <v>594</v>
      </c>
      <c r="C72" s="307" t="s">
        <v>595</v>
      </c>
      <c r="D72" s="307" t="s">
        <v>485</v>
      </c>
      <c r="E72" s="305" t="s">
        <v>575</v>
      </c>
      <c r="F72" s="305">
        <v>3</v>
      </c>
    </row>
    <row r="73" spans="1:6">
      <c r="A73" s="305">
        <v>8918</v>
      </c>
      <c r="B73" s="309" t="s">
        <v>596</v>
      </c>
      <c r="C73" s="307" t="s">
        <v>595</v>
      </c>
      <c r="D73" s="307" t="s">
        <v>485</v>
      </c>
      <c r="E73" s="305" t="s">
        <v>597</v>
      </c>
      <c r="F73" s="305">
        <v>3</v>
      </c>
    </row>
    <row r="74" spans="1:6">
      <c r="A74" s="305">
        <v>8960</v>
      </c>
      <c r="B74" s="309" t="s">
        <v>598</v>
      </c>
      <c r="C74" s="307" t="s">
        <v>595</v>
      </c>
      <c r="D74" s="307" t="s">
        <v>485</v>
      </c>
      <c r="E74" s="305" t="s">
        <v>578</v>
      </c>
      <c r="F74" s="305">
        <v>3</v>
      </c>
    </row>
    <row r="75" spans="1:6">
      <c r="A75" s="305">
        <v>8963</v>
      </c>
      <c r="B75" s="309" t="s">
        <v>598</v>
      </c>
      <c r="C75" s="307" t="s">
        <v>595</v>
      </c>
      <c r="D75" s="307" t="s">
        <v>485</v>
      </c>
      <c r="E75" s="305" t="s">
        <v>578</v>
      </c>
      <c r="F75" s="305">
        <v>3</v>
      </c>
    </row>
    <row r="76" spans="1:6">
      <c r="A76" s="305">
        <v>8965</v>
      </c>
      <c r="B76" s="309" t="s">
        <v>598</v>
      </c>
      <c r="C76" s="307" t="s">
        <v>595</v>
      </c>
      <c r="D76" s="307" t="s">
        <v>485</v>
      </c>
      <c r="E76" s="305" t="s">
        <v>578</v>
      </c>
      <c r="F76" s="305">
        <v>3</v>
      </c>
    </row>
    <row r="77" spans="1:6">
      <c r="A77" s="305">
        <v>8915</v>
      </c>
      <c r="B77" s="309" t="s">
        <v>599</v>
      </c>
      <c r="C77" s="307" t="s">
        <v>600</v>
      </c>
      <c r="D77" s="307" t="s">
        <v>519</v>
      </c>
      <c r="E77" s="305" t="s">
        <v>597</v>
      </c>
      <c r="F77" s="305">
        <v>1</v>
      </c>
    </row>
    <row r="78" spans="1:6">
      <c r="A78" s="305">
        <v>8970</v>
      </c>
      <c r="B78" s="309" t="s">
        <v>601</v>
      </c>
      <c r="C78" s="307" t="s">
        <v>595</v>
      </c>
      <c r="D78" s="307" t="s">
        <v>485</v>
      </c>
      <c r="E78" s="305" t="s">
        <v>580</v>
      </c>
      <c r="F78" s="305">
        <v>3</v>
      </c>
    </row>
    <row r="79" spans="1:6">
      <c r="A79" s="305">
        <v>8972</v>
      </c>
      <c r="B79" s="309" t="s">
        <v>601</v>
      </c>
      <c r="C79" s="307" t="s">
        <v>595</v>
      </c>
      <c r="D79" s="307" t="s">
        <v>485</v>
      </c>
      <c r="E79" s="305" t="s">
        <v>580</v>
      </c>
      <c r="F79" s="305">
        <v>3</v>
      </c>
    </row>
    <row r="80" spans="1:6">
      <c r="A80" s="305">
        <v>8977</v>
      </c>
      <c r="B80" s="309" t="s">
        <v>602</v>
      </c>
      <c r="C80" s="307" t="s">
        <v>595</v>
      </c>
      <c r="D80" s="307" t="s">
        <v>485</v>
      </c>
      <c r="E80" s="305" t="s">
        <v>588</v>
      </c>
      <c r="F80" s="305">
        <v>3</v>
      </c>
    </row>
    <row r="81" spans="1:6">
      <c r="A81" s="305">
        <v>8977.1</v>
      </c>
      <c r="B81" s="309" t="s">
        <v>602</v>
      </c>
      <c r="C81" s="307" t="s">
        <v>595</v>
      </c>
      <c r="D81" s="307" t="s">
        <v>485</v>
      </c>
      <c r="E81" s="305" t="s">
        <v>588</v>
      </c>
      <c r="F81" s="305">
        <v>3</v>
      </c>
    </row>
    <row r="82" spans="1:6">
      <c r="A82" s="305">
        <v>8980</v>
      </c>
      <c r="B82" s="309" t="s">
        <v>603</v>
      </c>
      <c r="C82" s="307" t="s">
        <v>595</v>
      </c>
      <c r="D82" s="307" t="s">
        <v>485</v>
      </c>
      <c r="E82" s="305" t="s">
        <v>575</v>
      </c>
      <c r="F82" s="305">
        <v>3</v>
      </c>
    </row>
    <row r="83" spans="1:6">
      <c r="A83" s="305">
        <v>8981</v>
      </c>
      <c r="B83" s="309" t="s">
        <v>604</v>
      </c>
      <c r="C83" s="307" t="s">
        <v>595</v>
      </c>
      <c r="D83" s="307" t="s">
        <v>485</v>
      </c>
      <c r="E83" s="305" t="s">
        <v>575</v>
      </c>
      <c r="F83" s="305">
        <v>3</v>
      </c>
    </row>
    <row r="84" spans="1:6">
      <c r="A84" s="305">
        <v>8985</v>
      </c>
      <c r="B84" s="309" t="s">
        <v>605</v>
      </c>
      <c r="C84" s="307" t="s">
        <v>595</v>
      </c>
      <c r="D84" s="307" t="s">
        <v>485</v>
      </c>
      <c r="E84" s="305" t="s">
        <v>578</v>
      </c>
      <c r="F84" s="305">
        <v>3</v>
      </c>
    </row>
    <row r="85" spans="1:6">
      <c r="A85" s="305">
        <v>8990</v>
      </c>
      <c r="B85" s="309" t="s">
        <v>605</v>
      </c>
      <c r="C85" s="307" t="s">
        <v>595</v>
      </c>
      <c r="D85" s="307" t="s">
        <v>485</v>
      </c>
      <c r="E85" s="305" t="s">
        <v>578</v>
      </c>
      <c r="F85" s="305">
        <v>3</v>
      </c>
    </row>
    <row r="86" spans="1:6">
      <c r="A86" s="305">
        <v>9015</v>
      </c>
      <c r="B86" s="309" t="s">
        <v>606</v>
      </c>
      <c r="C86" s="307" t="s">
        <v>595</v>
      </c>
      <c r="D86" s="307" t="s">
        <v>485</v>
      </c>
      <c r="E86" s="305" t="s">
        <v>580</v>
      </c>
      <c r="F86" s="305">
        <v>3</v>
      </c>
    </row>
    <row r="87" spans="1:6">
      <c r="A87" s="305">
        <v>9016</v>
      </c>
      <c r="B87" s="309" t="s">
        <v>607</v>
      </c>
      <c r="C87" s="307" t="s">
        <v>608</v>
      </c>
      <c r="D87" s="307" t="s">
        <v>485</v>
      </c>
      <c r="E87" s="305" t="s">
        <v>514</v>
      </c>
      <c r="F87" s="305">
        <v>3</v>
      </c>
    </row>
    <row r="88" spans="1:6">
      <c r="A88" s="305">
        <v>9035</v>
      </c>
      <c r="B88" s="309" t="s">
        <v>609</v>
      </c>
      <c r="C88" s="307" t="s">
        <v>608</v>
      </c>
      <c r="D88" s="307" t="s">
        <v>485</v>
      </c>
      <c r="E88" s="305" t="s">
        <v>610</v>
      </c>
      <c r="F88" s="305">
        <v>3</v>
      </c>
    </row>
    <row r="89" spans="1:6">
      <c r="A89" s="305">
        <v>9040</v>
      </c>
      <c r="B89" s="309" t="s">
        <v>611</v>
      </c>
      <c r="C89" s="307" t="s">
        <v>595</v>
      </c>
      <c r="D89" s="307" t="s">
        <v>485</v>
      </c>
      <c r="E89" s="305" t="s">
        <v>610</v>
      </c>
      <c r="F89" s="305">
        <v>3</v>
      </c>
    </row>
    <row r="90" spans="1:6">
      <c r="A90" s="305">
        <v>9045</v>
      </c>
      <c r="B90" s="309" t="s">
        <v>451</v>
      </c>
      <c r="C90" s="307" t="s">
        <v>595</v>
      </c>
      <c r="D90" s="307" t="s">
        <v>485</v>
      </c>
      <c r="E90" s="305" t="s">
        <v>575</v>
      </c>
      <c r="F90" s="305">
        <v>3</v>
      </c>
    </row>
    <row r="91" spans="1:6">
      <c r="A91" s="305">
        <v>9047</v>
      </c>
      <c r="B91" s="309" t="s">
        <v>451</v>
      </c>
      <c r="C91" s="307" t="s">
        <v>595</v>
      </c>
      <c r="D91" s="307" t="s">
        <v>485</v>
      </c>
      <c r="E91" s="305" t="s">
        <v>575</v>
      </c>
      <c r="F91" s="305">
        <v>3</v>
      </c>
    </row>
    <row r="92" spans="1:6">
      <c r="A92" s="305">
        <v>9050</v>
      </c>
      <c r="B92" s="309" t="s">
        <v>612</v>
      </c>
      <c r="C92" s="307" t="s">
        <v>488</v>
      </c>
      <c r="D92" s="307" t="s">
        <v>489</v>
      </c>
      <c r="E92" s="305" t="s">
        <v>613</v>
      </c>
      <c r="F92" s="305">
        <v>3</v>
      </c>
    </row>
    <row r="93" spans="1:6">
      <c r="A93" s="305">
        <v>9052</v>
      </c>
      <c r="B93" s="309" t="s">
        <v>614</v>
      </c>
      <c r="C93" s="307" t="s">
        <v>488</v>
      </c>
      <c r="D93" s="307" t="s">
        <v>489</v>
      </c>
      <c r="E93" s="305" t="s">
        <v>615</v>
      </c>
      <c r="F93" s="305">
        <v>3</v>
      </c>
    </row>
    <row r="94" spans="1:6">
      <c r="A94" s="305">
        <v>9054</v>
      </c>
      <c r="B94" s="309" t="s">
        <v>616</v>
      </c>
      <c r="C94" s="307" t="s">
        <v>484</v>
      </c>
      <c r="D94" s="307" t="s">
        <v>485</v>
      </c>
      <c r="E94" s="305" t="s">
        <v>617</v>
      </c>
      <c r="F94" s="305">
        <v>3</v>
      </c>
    </row>
    <row r="95" spans="1:6">
      <c r="A95" s="305">
        <v>9055</v>
      </c>
      <c r="B95" s="309" t="s">
        <v>618</v>
      </c>
      <c r="C95" s="307" t="s">
        <v>608</v>
      </c>
      <c r="D95" s="307" t="s">
        <v>485</v>
      </c>
      <c r="E95" s="305" t="s">
        <v>553</v>
      </c>
      <c r="F95" s="305">
        <v>1</v>
      </c>
    </row>
    <row r="96" spans="1:6">
      <c r="A96" s="305">
        <v>9055.1</v>
      </c>
      <c r="B96" s="309" t="s">
        <v>618</v>
      </c>
      <c r="C96" s="307" t="s">
        <v>608</v>
      </c>
      <c r="D96" s="307" t="s">
        <v>485</v>
      </c>
      <c r="E96" s="305" t="s">
        <v>597</v>
      </c>
      <c r="F96" s="305">
        <v>1</v>
      </c>
    </row>
    <row r="97" spans="1:6">
      <c r="A97" s="305">
        <v>9055.2999999999993</v>
      </c>
      <c r="B97" s="309" t="s">
        <v>618</v>
      </c>
      <c r="C97" s="307" t="s">
        <v>608</v>
      </c>
      <c r="D97" s="307" t="s">
        <v>485</v>
      </c>
      <c r="E97" s="305" t="s">
        <v>619</v>
      </c>
      <c r="F97" s="305">
        <v>1</v>
      </c>
    </row>
    <row r="98" spans="1:6">
      <c r="A98" s="305">
        <v>9065</v>
      </c>
      <c r="B98" s="309" t="s">
        <v>620</v>
      </c>
      <c r="C98" s="307" t="s">
        <v>595</v>
      </c>
      <c r="D98" s="307" t="s">
        <v>485</v>
      </c>
      <c r="E98" s="305" t="s">
        <v>588</v>
      </c>
      <c r="F98" s="305">
        <v>3</v>
      </c>
    </row>
    <row r="99" spans="1:6">
      <c r="A99" s="305">
        <v>9067</v>
      </c>
      <c r="B99" s="309" t="s">
        <v>620</v>
      </c>
      <c r="C99" s="307" t="s">
        <v>595</v>
      </c>
      <c r="D99" s="307" t="s">
        <v>485</v>
      </c>
      <c r="E99" s="305" t="s">
        <v>588</v>
      </c>
      <c r="F99" s="305">
        <v>3</v>
      </c>
    </row>
    <row r="100" spans="1:6">
      <c r="A100" s="305">
        <v>9075</v>
      </c>
      <c r="B100" s="309" t="s">
        <v>621</v>
      </c>
      <c r="C100" s="307" t="s">
        <v>488</v>
      </c>
      <c r="D100" s="307" t="s">
        <v>489</v>
      </c>
      <c r="E100" s="305" t="s">
        <v>622</v>
      </c>
      <c r="F100" s="305">
        <v>3</v>
      </c>
    </row>
    <row r="101" spans="1:6">
      <c r="A101" s="305">
        <v>9084</v>
      </c>
      <c r="B101" s="309" t="s">
        <v>623</v>
      </c>
      <c r="C101" s="307" t="s">
        <v>595</v>
      </c>
      <c r="D101" s="307" t="s">
        <v>485</v>
      </c>
      <c r="E101" s="305" t="s">
        <v>575</v>
      </c>
      <c r="F101" s="305">
        <v>3</v>
      </c>
    </row>
    <row r="102" spans="1:6">
      <c r="A102" s="305">
        <v>9086</v>
      </c>
      <c r="B102" s="309" t="s">
        <v>623</v>
      </c>
      <c r="C102" s="307" t="s">
        <v>595</v>
      </c>
      <c r="D102" s="307" t="s">
        <v>485</v>
      </c>
      <c r="E102" s="305" t="s">
        <v>575</v>
      </c>
      <c r="F102" s="305">
        <v>3</v>
      </c>
    </row>
    <row r="103" spans="1:6">
      <c r="A103" s="305">
        <v>9090</v>
      </c>
      <c r="B103" s="309" t="s">
        <v>624</v>
      </c>
      <c r="C103" s="307" t="s">
        <v>595</v>
      </c>
      <c r="D103" s="307" t="s">
        <v>485</v>
      </c>
      <c r="E103" s="305" t="s">
        <v>578</v>
      </c>
      <c r="F103" s="305">
        <v>3</v>
      </c>
    </row>
    <row r="104" spans="1:6">
      <c r="A104" s="305">
        <v>9095</v>
      </c>
      <c r="B104" s="309" t="s">
        <v>624</v>
      </c>
      <c r="C104" s="307" t="s">
        <v>595</v>
      </c>
      <c r="D104" s="307" t="s">
        <v>485</v>
      </c>
      <c r="E104" s="305" t="s">
        <v>578</v>
      </c>
      <c r="F104" s="305">
        <v>3</v>
      </c>
    </row>
    <row r="105" spans="1:6">
      <c r="A105" s="305">
        <v>9100</v>
      </c>
      <c r="B105" s="309" t="s">
        <v>625</v>
      </c>
      <c r="C105" s="307" t="s">
        <v>488</v>
      </c>
      <c r="D105" s="307" t="s">
        <v>489</v>
      </c>
      <c r="E105" s="305" t="s">
        <v>626</v>
      </c>
      <c r="F105" s="305">
        <v>3</v>
      </c>
    </row>
    <row r="106" spans="1:6">
      <c r="A106" s="305">
        <v>9110</v>
      </c>
      <c r="B106" s="309" t="s">
        <v>627</v>
      </c>
      <c r="C106" s="307" t="s">
        <v>484</v>
      </c>
      <c r="D106" s="307" t="s">
        <v>485</v>
      </c>
      <c r="E106" s="305" t="s">
        <v>628</v>
      </c>
      <c r="F106" s="305">
        <v>3</v>
      </c>
    </row>
    <row r="107" spans="1:6">
      <c r="A107" s="305">
        <v>9120</v>
      </c>
      <c r="B107" s="309" t="s">
        <v>629</v>
      </c>
      <c r="C107" s="307" t="s">
        <v>608</v>
      </c>
      <c r="D107" s="307" t="s">
        <v>485</v>
      </c>
      <c r="E107" s="305" t="s">
        <v>588</v>
      </c>
      <c r="F107" s="305">
        <v>3</v>
      </c>
    </row>
    <row r="108" spans="1:6">
      <c r="A108" s="305">
        <v>9121</v>
      </c>
      <c r="B108" s="309" t="s">
        <v>630</v>
      </c>
      <c r="C108" s="307" t="s">
        <v>488</v>
      </c>
      <c r="D108" s="307" t="s">
        <v>489</v>
      </c>
      <c r="E108" s="305" t="s">
        <v>588</v>
      </c>
      <c r="F108" s="305">
        <v>3</v>
      </c>
    </row>
    <row r="109" spans="1:6">
      <c r="A109" s="305">
        <v>9122</v>
      </c>
      <c r="B109" s="309" t="s">
        <v>631</v>
      </c>
      <c r="C109" s="307" t="s">
        <v>608</v>
      </c>
      <c r="D109" s="307" t="s">
        <v>485</v>
      </c>
      <c r="E109" s="305" t="s">
        <v>575</v>
      </c>
      <c r="F109" s="305">
        <v>1</v>
      </c>
    </row>
    <row r="110" spans="1:6">
      <c r="A110" s="305">
        <v>9122.5</v>
      </c>
      <c r="B110" s="309" t="s">
        <v>631</v>
      </c>
      <c r="C110" s="307" t="s">
        <v>608</v>
      </c>
      <c r="D110" s="307" t="s">
        <v>485</v>
      </c>
      <c r="E110" s="305" t="s">
        <v>575</v>
      </c>
      <c r="F110" s="305">
        <v>1</v>
      </c>
    </row>
    <row r="111" spans="1:6">
      <c r="A111" s="305">
        <v>9123.1</v>
      </c>
      <c r="B111" s="309" t="s">
        <v>632</v>
      </c>
      <c r="C111" s="307" t="s">
        <v>518</v>
      </c>
      <c r="D111" s="307" t="s">
        <v>519</v>
      </c>
      <c r="E111" s="305" t="s">
        <v>588</v>
      </c>
      <c r="F111" s="305">
        <v>3</v>
      </c>
    </row>
    <row r="112" spans="1:6">
      <c r="A112" s="305">
        <v>9123.2000000000007</v>
      </c>
      <c r="B112" s="309" t="s">
        <v>633</v>
      </c>
      <c r="C112" s="307" t="s">
        <v>518</v>
      </c>
      <c r="D112" s="307" t="s">
        <v>519</v>
      </c>
      <c r="E112" s="305" t="s">
        <v>588</v>
      </c>
      <c r="F112" s="305">
        <v>3</v>
      </c>
    </row>
    <row r="113" spans="1:6">
      <c r="A113" s="305">
        <v>9125</v>
      </c>
      <c r="B113" s="309" t="s">
        <v>634</v>
      </c>
      <c r="C113" s="307" t="s">
        <v>608</v>
      </c>
      <c r="D113" s="307" t="s">
        <v>485</v>
      </c>
      <c r="E113" s="305" t="s">
        <v>578</v>
      </c>
      <c r="F113" s="305">
        <v>3</v>
      </c>
    </row>
    <row r="114" spans="1:6">
      <c r="A114" s="305">
        <v>9135</v>
      </c>
      <c r="B114" s="309" t="s">
        <v>635</v>
      </c>
      <c r="C114" s="307" t="s">
        <v>608</v>
      </c>
      <c r="D114" s="307" t="s">
        <v>489</v>
      </c>
      <c r="E114" s="305" t="s">
        <v>580</v>
      </c>
      <c r="F114" s="305">
        <v>3</v>
      </c>
    </row>
    <row r="115" spans="1:6">
      <c r="A115" s="305">
        <v>9025</v>
      </c>
      <c r="B115" s="309" t="s">
        <v>636</v>
      </c>
      <c r="C115" s="307" t="s">
        <v>608</v>
      </c>
      <c r="D115" s="307" t="s">
        <v>489</v>
      </c>
      <c r="E115" s="305" t="s">
        <v>588</v>
      </c>
      <c r="F115" s="305">
        <v>3</v>
      </c>
    </row>
    <row r="116" spans="1:6">
      <c r="A116" s="305">
        <v>9170</v>
      </c>
      <c r="B116" s="309" t="s">
        <v>637</v>
      </c>
      <c r="C116" s="307" t="s">
        <v>595</v>
      </c>
      <c r="D116" s="307" t="s">
        <v>485</v>
      </c>
      <c r="E116" s="305" t="s">
        <v>597</v>
      </c>
      <c r="F116" s="305">
        <v>1</v>
      </c>
    </row>
    <row r="117" spans="1:6">
      <c r="A117" s="305">
        <v>9155</v>
      </c>
      <c r="B117" s="309" t="s">
        <v>638</v>
      </c>
      <c r="C117" s="307" t="s">
        <v>608</v>
      </c>
      <c r="D117" s="307" t="s">
        <v>485</v>
      </c>
      <c r="E117" s="305" t="s">
        <v>597</v>
      </c>
      <c r="F117" s="305">
        <v>1</v>
      </c>
    </row>
    <row r="118" spans="1:6">
      <c r="A118" s="305">
        <v>9150</v>
      </c>
      <c r="B118" s="309" t="s">
        <v>638</v>
      </c>
      <c r="C118" s="307" t="s">
        <v>608</v>
      </c>
      <c r="D118" s="307" t="s">
        <v>489</v>
      </c>
      <c r="E118" s="305" t="s">
        <v>597</v>
      </c>
      <c r="F118" s="305">
        <v>1</v>
      </c>
    </row>
    <row r="119" spans="1:6">
      <c r="A119" s="305">
        <v>9160</v>
      </c>
      <c r="B119" s="309" t="s">
        <v>638</v>
      </c>
      <c r="C119" s="307" t="s">
        <v>608</v>
      </c>
      <c r="D119" s="307" t="s">
        <v>489</v>
      </c>
      <c r="E119" s="305" t="s">
        <v>597</v>
      </c>
      <c r="F119" s="305">
        <v>1</v>
      </c>
    </row>
    <row r="120" spans="1:6">
      <c r="A120" s="305">
        <v>9145</v>
      </c>
      <c r="B120" s="309" t="s">
        <v>638</v>
      </c>
      <c r="C120" s="307" t="s">
        <v>608</v>
      </c>
      <c r="D120" s="307" t="s">
        <v>485</v>
      </c>
      <c r="E120" s="305" t="s">
        <v>597</v>
      </c>
      <c r="F120" s="305">
        <v>1</v>
      </c>
    </row>
    <row r="121" spans="1:6">
      <c r="A121" s="305">
        <v>8665</v>
      </c>
      <c r="B121" s="309" t="s">
        <v>639</v>
      </c>
      <c r="C121" s="307" t="s">
        <v>608</v>
      </c>
      <c r="D121" s="307" t="s">
        <v>485</v>
      </c>
      <c r="E121" s="305" t="s">
        <v>597</v>
      </c>
      <c r="F121" s="305">
        <v>1</v>
      </c>
    </row>
    <row r="122" spans="1:6">
      <c r="A122" s="305">
        <v>8665.1</v>
      </c>
      <c r="B122" s="309" t="s">
        <v>639</v>
      </c>
      <c r="C122" s="307" t="s">
        <v>608</v>
      </c>
      <c r="D122" s="307" t="s">
        <v>489</v>
      </c>
      <c r="E122" s="305" t="s">
        <v>597</v>
      </c>
      <c r="F122" s="305">
        <v>1</v>
      </c>
    </row>
    <row r="123" spans="1:6">
      <c r="A123" s="305">
        <v>8665.2000000000007</v>
      </c>
      <c r="B123" s="309" t="s">
        <v>639</v>
      </c>
      <c r="C123" s="307" t="s">
        <v>608</v>
      </c>
      <c r="D123" s="307" t="s">
        <v>485</v>
      </c>
      <c r="E123" s="305" t="s">
        <v>597</v>
      </c>
      <c r="F123" s="305">
        <v>1</v>
      </c>
    </row>
    <row r="124" spans="1:6">
      <c r="A124" s="305">
        <v>8665.2999999999993</v>
      </c>
      <c r="B124" s="309" t="s">
        <v>639</v>
      </c>
      <c r="C124" s="307" t="s">
        <v>608</v>
      </c>
      <c r="D124" s="307" t="s">
        <v>489</v>
      </c>
      <c r="E124" s="305" t="s">
        <v>597</v>
      </c>
      <c r="F124" s="305">
        <v>1</v>
      </c>
    </row>
    <row r="125" spans="1:6">
      <c r="A125" s="928"/>
      <c r="B125" s="929"/>
      <c r="C125" s="929"/>
      <c r="D125" s="929"/>
      <c r="E125" s="929"/>
      <c r="F125" s="930"/>
    </row>
    <row r="126" spans="1:6">
      <c r="A126" s="925" t="s">
        <v>640</v>
      </c>
      <c r="B126" s="926"/>
      <c r="C126" s="926"/>
      <c r="D126" s="926"/>
      <c r="E126" s="926"/>
      <c r="F126" s="927"/>
    </row>
    <row r="127" spans="1:6">
      <c r="A127" s="925" t="s">
        <v>641</v>
      </c>
      <c r="B127" s="926"/>
      <c r="C127" s="926"/>
      <c r="D127" s="926"/>
      <c r="E127" s="926"/>
      <c r="F127" s="927"/>
    </row>
  </sheetData>
  <mergeCells count="3">
    <mergeCell ref="A127:F127"/>
    <mergeCell ref="A125:F125"/>
    <mergeCell ref="A126:F126"/>
  </mergeCells>
  <pageMargins left="0.33" right="0.43307086614173229" top="0.98425196850393704" bottom="0.98425196850393704" header="0" footer="0"/>
  <pageSetup paperSize="9" scale="80" orientation="portrait"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tabColor rgb="FF00B050"/>
  </sheetPr>
  <dimension ref="A1:F27"/>
  <sheetViews>
    <sheetView zoomScaleNormal="100" workbookViewId="0">
      <selection activeCell="E23" sqref="E23"/>
    </sheetView>
  </sheetViews>
  <sheetFormatPr baseColWidth="10" defaultColWidth="11.42578125" defaultRowHeight="12.75"/>
  <cols>
    <col min="1" max="1" width="28.140625" style="11" bestFit="1" customWidth="1"/>
    <col min="2" max="2" width="38" style="11" customWidth="1"/>
    <col min="3" max="3" width="25.28515625" style="11" customWidth="1"/>
    <col min="4" max="4" width="19.28515625" style="11" bestFit="1" customWidth="1"/>
    <col min="5" max="5" width="16.28515625" style="11" customWidth="1"/>
    <col min="6" max="6" width="34.28515625" style="11" customWidth="1"/>
    <col min="7" max="7" width="34.5703125" style="11" customWidth="1"/>
    <col min="8" max="255" width="11.42578125" style="11"/>
    <col min="256" max="256" width="21.85546875" style="11" bestFit="1" customWidth="1"/>
    <col min="257" max="257" width="28.140625" style="11" bestFit="1" customWidth="1"/>
    <col min="258" max="258" width="31.140625" style="11" customWidth="1"/>
    <col min="259" max="259" width="25.28515625" style="11" customWidth="1"/>
    <col min="260" max="260" width="11.42578125" style="11"/>
    <col min="261" max="261" width="16.28515625" style="11" customWidth="1"/>
    <col min="262" max="262" width="34.28515625" style="11" customWidth="1"/>
    <col min="263" max="263" width="34.5703125" style="11" customWidth="1"/>
    <col min="264" max="511" width="11.42578125" style="11"/>
    <col min="512" max="512" width="21.85546875" style="11" bestFit="1" customWidth="1"/>
    <col min="513" max="513" width="28.140625" style="11" bestFit="1" customWidth="1"/>
    <col min="514" max="514" width="31.140625" style="11" customWidth="1"/>
    <col min="515" max="515" width="25.28515625" style="11" customWidth="1"/>
    <col min="516" max="516" width="11.42578125" style="11"/>
    <col min="517" max="517" width="16.28515625" style="11" customWidth="1"/>
    <col min="518" max="518" width="34.28515625" style="11" customWidth="1"/>
    <col min="519" max="519" width="34.5703125" style="11" customWidth="1"/>
    <col min="520" max="767" width="11.42578125" style="11"/>
    <col min="768" max="768" width="21.85546875" style="11" bestFit="1" customWidth="1"/>
    <col min="769" max="769" width="28.140625" style="11" bestFit="1" customWidth="1"/>
    <col min="770" max="770" width="31.140625" style="11" customWidth="1"/>
    <col min="771" max="771" width="25.28515625" style="11" customWidth="1"/>
    <col min="772" max="772" width="11.42578125" style="11"/>
    <col min="773" max="773" width="16.28515625" style="11" customWidth="1"/>
    <col min="774" max="774" width="34.28515625" style="11" customWidth="1"/>
    <col min="775" max="775" width="34.5703125" style="11" customWidth="1"/>
    <col min="776" max="1023" width="11.42578125" style="11"/>
    <col min="1024" max="1024" width="21.85546875" style="11" bestFit="1" customWidth="1"/>
    <col min="1025" max="1025" width="28.140625" style="11" bestFit="1" customWidth="1"/>
    <col min="1026" max="1026" width="31.140625" style="11" customWidth="1"/>
    <col min="1027" max="1027" width="25.28515625" style="11" customWidth="1"/>
    <col min="1028" max="1028" width="11.42578125" style="11"/>
    <col min="1029" max="1029" width="16.28515625" style="11" customWidth="1"/>
    <col min="1030" max="1030" width="34.28515625" style="11" customWidth="1"/>
    <col min="1031" max="1031" width="34.5703125" style="11" customWidth="1"/>
    <col min="1032" max="1279" width="11.42578125" style="11"/>
    <col min="1280" max="1280" width="21.85546875" style="11" bestFit="1" customWidth="1"/>
    <col min="1281" max="1281" width="28.140625" style="11" bestFit="1" customWidth="1"/>
    <col min="1282" max="1282" width="31.140625" style="11" customWidth="1"/>
    <col min="1283" max="1283" width="25.28515625" style="11" customWidth="1"/>
    <col min="1284" max="1284" width="11.42578125" style="11"/>
    <col min="1285" max="1285" width="16.28515625" style="11" customWidth="1"/>
    <col min="1286" max="1286" width="34.28515625" style="11" customWidth="1"/>
    <col min="1287" max="1287" width="34.5703125" style="11" customWidth="1"/>
    <col min="1288" max="1535" width="11.42578125" style="11"/>
    <col min="1536" max="1536" width="21.85546875" style="11" bestFit="1" customWidth="1"/>
    <col min="1537" max="1537" width="28.140625" style="11" bestFit="1" customWidth="1"/>
    <col min="1538" max="1538" width="31.140625" style="11" customWidth="1"/>
    <col min="1539" max="1539" width="25.28515625" style="11" customWidth="1"/>
    <col min="1540" max="1540" width="11.42578125" style="11"/>
    <col min="1541" max="1541" width="16.28515625" style="11" customWidth="1"/>
    <col min="1542" max="1542" width="34.28515625" style="11" customWidth="1"/>
    <col min="1543" max="1543" width="34.5703125" style="11" customWidth="1"/>
    <col min="1544" max="1791" width="11.42578125" style="11"/>
    <col min="1792" max="1792" width="21.85546875" style="11" bestFit="1" customWidth="1"/>
    <col min="1793" max="1793" width="28.140625" style="11" bestFit="1" customWidth="1"/>
    <col min="1794" max="1794" width="31.140625" style="11" customWidth="1"/>
    <col min="1795" max="1795" width="25.28515625" style="11" customWidth="1"/>
    <col min="1796" max="1796" width="11.42578125" style="11"/>
    <col min="1797" max="1797" width="16.28515625" style="11" customWidth="1"/>
    <col min="1798" max="1798" width="34.28515625" style="11" customWidth="1"/>
    <col min="1799" max="1799" width="34.5703125" style="11" customWidth="1"/>
    <col min="1800" max="2047" width="11.42578125" style="11"/>
    <col min="2048" max="2048" width="21.85546875" style="11" bestFit="1" customWidth="1"/>
    <col min="2049" max="2049" width="28.140625" style="11" bestFit="1" customWidth="1"/>
    <col min="2050" max="2050" width="31.140625" style="11" customWidth="1"/>
    <col min="2051" max="2051" width="25.28515625" style="11" customWidth="1"/>
    <col min="2052" max="2052" width="11.42578125" style="11"/>
    <col min="2053" max="2053" width="16.28515625" style="11" customWidth="1"/>
    <col min="2054" max="2054" width="34.28515625" style="11" customWidth="1"/>
    <col min="2055" max="2055" width="34.5703125" style="11" customWidth="1"/>
    <col min="2056" max="2303" width="11.42578125" style="11"/>
    <col min="2304" max="2304" width="21.85546875" style="11" bestFit="1" customWidth="1"/>
    <col min="2305" max="2305" width="28.140625" style="11" bestFit="1" customWidth="1"/>
    <col min="2306" max="2306" width="31.140625" style="11" customWidth="1"/>
    <col min="2307" max="2307" width="25.28515625" style="11" customWidth="1"/>
    <col min="2308" max="2308" width="11.42578125" style="11"/>
    <col min="2309" max="2309" width="16.28515625" style="11" customWidth="1"/>
    <col min="2310" max="2310" width="34.28515625" style="11" customWidth="1"/>
    <col min="2311" max="2311" width="34.5703125" style="11" customWidth="1"/>
    <col min="2312" max="2559" width="11.42578125" style="11"/>
    <col min="2560" max="2560" width="21.85546875" style="11" bestFit="1" customWidth="1"/>
    <col min="2561" max="2561" width="28.140625" style="11" bestFit="1" customWidth="1"/>
    <col min="2562" max="2562" width="31.140625" style="11" customWidth="1"/>
    <col min="2563" max="2563" width="25.28515625" style="11" customWidth="1"/>
    <col min="2564" max="2564" width="11.42578125" style="11"/>
    <col min="2565" max="2565" width="16.28515625" style="11" customWidth="1"/>
    <col min="2566" max="2566" width="34.28515625" style="11" customWidth="1"/>
    <col min="2567" max="2567" width="34.5703125" style="11" customWidth="1"/>
    <col min="2568" max="2815" width="11.42578125" style="11"/>
    <col min="2816" max="2816" width="21.85546875" style="11" bestFit="1" customWidth="1"/>
    <col min="2817" max="2817" width="28.140625" style="11" bestFit="1" customWidth="1"/>
    <col min="2818" max="2818" width="31.140625" style="11" customWidth="1"/>
    <col min="2819" max="2819" width="25.28515625" style="11" customWidth="1"/>
    <col min="2820" max="2820" width="11.42578125" style="11"/>
    <col min="2821" max="2821" width="16.28515625" style="11" customWidth="1"/>
    <col min="2822" max="2822" width="34.28515625" style="11" customWidth="1"/>
    <col min="2823" max="2823" width="34.5703125" style="11" customWidth="1"/>
    <col min="2824" max="3071" width="11.42578125" style="11"/>
    <col min="3072" max="3072" width="21.85546875" style="11" bestFit="1" customWidth="1"/>
    <col min="3073" max="3073" width="28.140625" style="11" bestFit="1" customWidth="1"/>
    <col min="3074" max="3074" width="31.140625" style="11" customWidth="1"/>
    <col min="3075" max="3075" width="25.28515625" style="11" customWidth="1"/>
    <col min="3076" max="3076" width="11.42578125" style="11"/>
    <col min="3077" max="3077" width="16.28515625" style="11" customWidth="1"/>
    <col min="3078" max="3078" width="34.28515625" style="11" customWidth="1"/>
    <col min="3079" max="3079" width="34.5703125" style="11" customWidth="1"/>
    <col min="3080" max="3327" width="11.42578125" style="11"/>
    <col min="3328" max="3328" width="21.85546875" style="11" bestFit="1" customWidth="1"/>
    <col min="3329" max="3329" width="28.140625" style="11" bestFit="1" customWidth="1"/>
    <col min="3330" max="3330" width="31.140625" style="11" customWidth="1"/>
    <col min="3331" max="3331" width="25.28515625" style="11" customWidth="1"/>
    <col min="3332" max="3332" width="11.42578125" style="11"/>
    <col min="3333" max="3333" width="16.28515625" style="11" customWidth="1"/>
    <col min="3334" max="3334" width="34.28515625" style="11" customWidth="1"/>
    <col min="3335" max="3335" width="34.5703125" style="11" customWidth="1"/>
    <col min="3336" max="3583" width="11.42578125" style="11"/>
    <col min="3584" max="3584" width="21.85546875" style="11" bestFit="1" customWidth="1"/>
    <col min="3585" max="3585" width="28.140625" style="11" bestFit="1" customWidth="1"/>
    <col min="3586" max="3586" width="31.140625" style="11" customWidth="1"/>
    <col min="3587" max="3587" width="25.28515625" style="11" customWidth="1"/>
    <col min="3588" max="3588" width="11.42578125" style="11"/>
    <col min="3589" max="3589" width="16.28515625" style="11" customWidth="1"/>
    <col min="3590" max="3590" width="34.28515625" style="11" customWidth="1"/>
    <col min="3591" max="3591" width="34.5703125" style="11" customWidth="1"/>
    <col min="3592" max="3839" width="11.42578125" style="11"/>
    <col min="3840" max="3840" width="21.85546875" style="11" bestFit="1" customWidth="1"/>
    <col min="3841" max="3841" width="28.140625" style="11" bestFit="1" customWidth="1"/>
    <col min="3842" max="3842" width="31.140625" style="11" customWidth="1"/>
    <col min="3843" max="3843" width="25.28515625" style="11" customWidth="1"/>
    <col min="3844" max="3844" width="11.42578125" style="11"/>
    <col min="3845" max="3845" width="16.28515625" style="11" customWidth="1"/>
    <col min="3846" max="3846" width="34.28515625" style="11" customWidth="1"/>
    <col min="3847" max="3847" width="34.5703125" style="11" customWidth="1"/>
    <col min="3848" max="4095" width="11.42578125" style="11"/>
    <col min="4096" max="4096" width="21.85546875" style="11" bestFit="1" customWidth="1"/>
    <col min="4097" max="4097" width="28.140625" style="11" bestFit="1" customWidth="1"/>
    <col min="4098" max="4098" width="31.140625" style="11" customWidth="1"/>
    <col min="4099" max="4099" width="25.28515625" style="11" customWidth="1"/>
    <col min="4100" max="4100" width="11.42578125" style="11"/>
    <col min="4101" max="4101" width="16.28515625" style="11" customWidth="1"/>
    <col min="4102" max="4102" width="34.28515625" style="11" customWidth="1"/>
    <col min="4103" max="4103" width="34.5703125" style="11" customWidth="1"/>
    <col min="4104" max="4351" width="11.42578125" style="11"/>
    <col min="4352" max="4352" width="21.85546875" style="11" bestFit="1" customWidth="1"/>
    <col min="4353" max="4353" width="28.140625" style="11" bestFit="1" customWidth="1"/>
    <col min="4354" max="4354" width="31.140625" style="11" customWidth="1"/>
    <col min="4355" max="4355" width="25.28515625" style="11" customWidth="1"/>
    <col min="4356" max="4356" width="11.42578125" style="11"/>
    <col min="4357" max="4357" width="16.28515625" style="11" customWidth="1"/>
    <col min="4358" max="4358" width="34.28515625" style="11" customWidth="1"/>
    <col min="4359" max="4359" width="34.5703125" style="11" customWidth="1"/>
    <col min="4360" max="4607" width="11.42578125" style="11"/>
    <col min="4608" max="4608" width="21.85546875" style="11" bestFit="1" customWidth="1"/>
    <col min="4609" max="4609" width="28.140625" style="11" bestFit="1" customWidth="1"/>
    <col min="4610" max="4610" width="31.140625" style="11" customWidth="1"/>
    <col min="4611" max="4611" width="25.28515625" style="11" customWidth="1"/>
    <col min="4612" max="4612" width="11.42578125" style="11"/>
    <col min="4613" max="4613" width="16.28515625" style="11" customWidth="1"/>
    <col min="4614" max="4614" width="34.28515625" style="11" customWidth="1"/>
    <col min="4615" max="4615" width="34.5703125" style="11" customWidth="1"/>
    <col min="4616" max="4863" width="11.42578125" style="11"/>
    <col min="4864" max="4864" width="21.85546875" style="11" bestFit="1" customWidth="1"/>
    <col min="4865" max="4865" width="28.140625" style="11" bestFit="1" customWidth="1"/>
    <col min="4866" max="4866" width="31.140625" style="11" customWidth="1"/>
    <col min="4867" max="4867" width="25.28515625" style="11" customWidth="1"/>
    <col min="4868" max="4868" width="11.42578125" style="11"/>
    <col min="4869" max="4869" width="16.28515625" style="11" customWidth="1"/>
    <col min="4870" max="4870" width="34.28515625" style="11" customWidth="1"/>
    <col min="4871" max="4871" width="34.5703125" style="11" customWidth="1"/>
    <col min="4872" max="5119" width="11.42578125" style="11"/>
    <col min="5120" max="5120" width="21.85546875" style="11" bestFit="1" customWidth="1"/>
    <col min="5121" max="5121" width="28.140625" style="11" bestFit="1" customWidth="1"/>
    <col min="5122" max="5122" width="31.140625" style="11" customWidth="1"/>
    <col min="5123" max="5123" width="25.28515625" style="11" customWidth="1"/>
    <col min="5124" max="5124" width="11.42578125" style="11"/>
    <col min="5125" max="5125" width="16.28515625" style="11" customWidth="1"/>
    <col min="5126" max="5126" width="34.28515625" style="11" customWidth="1"/>
    <col min="5127" max="5127" width="34.5703125" style="11" customWidth="1"/>
    <col min="5128" max="5375" width="11.42578125" style="11"/>
    <col min="5376" max="5376" width="21.85546875" style="11" bestFit="1" customWidth="1"/>
    <col min="5377" max="5377" width="28.140625" style="11" bestFit="1" customWidth="1"/>
    <col min="5378" max="5378" width="31.140625" style="11" customWidth="1"/>
    <col min="5379" max="5379" width="25.28515625" style="11" customWidth="1"/>
    <col min="5380" max="5380" width="11.42578125" style="11"/>
    <col min="5381" max="5381" width="16.28515625" style="11" customWidth="1"/>
    <col min="5382" max="5382" width="34.28515625" style="11" customWidth="1"/>
    <col min="5383" max="5383" width="34.5703125" style="11" customWidth="1"/>
    <col min="5384" max="5631" width="11.42578125" style="11"/>
    <col min="5632" max="5632" width="21.85546875" style="11" bestFit="1" customWidth="1"/>
    <col min="5633" max="5633" width="28.140625" style="11" bestFit="1" customWidth="1"/>
    <col min="5634" max="5634" width="31.140625" style="11" customWidth="1"/>
    <col min="5635" max="5635" width="25.28515625" style="11" customWidth="1"/>
    <col min="5636" max="5636" width="11.42578125" style="11"/>
    <col min="5637" max="5637" width="16.28515625" style="11" customWidth="1"/>
    <col min="5638" max="5638" width="34.28515625" style="11" customWidth="1"/>
    <col min="5639" max="5639" width="34.5703125" style="11" customWidth="1"/>
    <col min="5640" max="5887" width="11.42578125" style="11"/>
    <col min="5888" max="5888" width="21.85546875" style="11" bestFit="1" customWidth="1"/>
    <col min="5889" max="5889" width="28.140625" style="11" bestFit="1" customWidth="1"/>
    <col min="5890" max="5890" width="31.140625" style="11" customWidth="1"/>
    <col min="5891" max="5891" width="25.28515625" style="11" customWidth="1"/>
    <col min="5892" max="5892" width="11.42578125" style="11"/>
    <col min="5893" max="5893" width="16.28515625" style="11" customWidth="1"/>
    <col min="5894" max="5894" width="34.28515625" style="11" customWidth="1"/>
    <col min="5895" max="5895" width="34.5703125" style="11" customWidth="1"/>
    <col min="5896" max="6143" width="11.42578125" style="11"/>
    <col min="6144" max="6144" width="21.85546875" style="11" bestFit="1" customWidth="1"/>
    <col min="6145" max="6145" width="28.140625" style="11" bestFit="1" customWidth="1"/>
    <col min="6146" max="6146" width="31.140625" style="11" customWidth="1"/>
    <col min="6147" max="6147" width="25.28515625" style="11" customWidth="1"/>
    <col min="6148" max="6148" width="11.42578125" style="11"/>
    <col min="6149" max="6149" width="16.28515625" style="11" customWidth="1"/>
    <col min="6150" max="6150" width="34.28515625" style="11" customWidth="1"/>
    <col min="6151" max="6151" width="34.5703125" style="11" customWidth="1"/>
    <col min="6152" max="6399" width="11.42578125" style="11"/>
    <col min="6400" max="6400" width="21.85546875" style="11" bestFit="1" customWidth="1"/>
    <col min="6401" max="6401" width="28.140625" style="11" bestFit="1" customWidth="1"/>
    <col min="6402" max="6402" width="31.140625" style="11" customWidth="1"/>
    <col min="6403" max="6403" width="25.28515625" style="11" customWidth="1"/>
    <col min="6404" max="6404" width="11.42578125" style="11"/>
    <col min="6405" max="6405" width="16.28515625" style="11" customWidth="1"/>
    <col min="6406" max="6406" width="34.28515625" style="11" customWidth="1"/>
    <col min="6407" max="6407" width="34.5703125" style="11" customWidth="1"/>
    <col min="6408" max="6655" width="11.42578125" style="11"/>
    <col min="6656" max="6656" width="21.85546875" style="11" bestFit="1" customWidth="1"/>
    <col min="6657" max="6657" width="28.140625" style="11" bestFit="1" customWidth="1"/>
    <col min="6658" max="6658" width="31.140625" style="11" customWidth="1"/>
    <col min="6659" max="6659" width="25.28515625" style="11" customWidth="1"/>
    <col min="6660" max="6660" width="11.42578125" style="11"/>
    <col min="6661" max="6661" width="16.28515625" style="11" customWidth="1"/>
    <col min="6662" max="6662" width="34.28515625" style="11" customWidth="1"/>
    <col min="6663" max="6663" width="34.5703125" style="11" customWidth="1"/>
    <col min="6664" max="6911" width="11.42578125" style="11"/>
    <col min="6912" max="6912" width="21.85546875" style="11" bestFit="1" customWidth="1"/>
    <col min="6913" max="6913" width="28.140625" style="11" bestFit="1" customWidth="1"/>
    <col min="6914" max="6914" width="31.140625" style="11" customWidth="1"/>
    <col min="6915" max="6915" width="25.28515625" style="11" customWidth="1"/>
    <col min="6916" max="6916" width="11.42578125" style="11"/>
    <col min="6917" max="6917" width="16.28515625" style="11" customWidth="1"/>
    <col min="6918" max="6918" width="34.28515625" style="11" customWidth="1"/>
    <col min="6919" max="6919" width="34.5703125" style="11" customWidth="1"/>
    <col min="6920" max="7167" width="11.42578125" style="11"/>
    <col min="7168" max="7168" width="21.85546875" style="11" bestFit="1" customWidth="1"/>
    <col min="7169" max="7169" width="28.140625" style="11" bestFit="1" customWidth="1"/>
    <col min="7170" max="7170" width="31.140625" style="11" customWidth="1"/>
    <col min="7171" max="7171" width="25.28515625" style="11" customWidth="1"/>
    <col min="7172" max="7172" width="11.42578125" style="11"/>
    <col min="7173" max="7173" width="16.28515625" style="11" customWidth="1"/>
    <col min="7174" max="7174" width="34.28515625" style="11" customWidth="1"/>
    <col min="7175" max="7175" width="34.5703125" style="11" customWidth="1"/>
    <col min="7176" max="7423" width="11.42578125" style="11"/>
    <col min="7424" max="7424" width="21.85546875" style="11" bestFit="1" customWidth="1"/>
    <col min="7425" max="7425" width="28.140625" style="11" bestFit="1" customWidth="1"/>
    <col min="7426" max="7426" width="31.140625" style="11" customWidth="1"/>
    <col min="7427" max="7427" width="25.28515625" style="11" customWidth="1"/>
    <col min="7428" max="7428" width="11.42578125" style="11"/>
    <col min="7429" max="7429" width="16.28515625" style="11" customWidth="1"/>
    <col min="7430" max="7430" width="34.28515625" style="11" customWidth="1"/>
    <col min="7431" max="7431" width="34.5703125" style="11" customWidth="1"/>
    <col min="7432" max="7679" width="11.42578125" style="11"/>
    <col min="7680" max="7680" width="21.85546875" style="11" bestFit="1" customWidth="1"/>
    <col min="7681" max="7681" width="28.140625" style="11" bestFit="1" customWidth="1"/>
    <col min="7682" max="7682" width="31.140625" style="11" customWidth="1"/>
    <col min="7683" max="7683" width="25.28515625" style="11" customWidth="1"/>
    <col min="7684" max="7684" width="11.42578125" style="11"/>
    <col min="7685" max="7685" width="16.28515625" style="11" customWidth="1"/>
    <col min="7686" max="7686" width="34.28515625" style="11" customWidth="1"/>
    <col min="7687" max="7687" width="34.5703125" style="11" customWidth="1"/>
    <col min="7688" max="7935" width="11.42578125" style="11"/>
    <col min="7936" max="7936" width="21.85546875" style="11" bestFit="1" customWidth="1"/>
    <col min="7937" max="7937" width="28.140625" style="11" bestFit="1" customWidth="1"/>
    <col min="7938" max="7938" width="31.140625" style="11" customWidth="1"/>
    <col min="7939" max="7939" width="25.28515625" style="11" customWidth="1"/>
    <col min="7940" max="7940" width="11.42578125" style="11"/>
    <col min="7941" max="7941" width="16.28515625" style="11" customWidth="1"/>
    <col min="7942" max="7942" width="34.28515625" style="11" customWidth="1"/>
    <col min="7943" max="7943" width="34.5703125" style="11" customWidth="1"/>
    <col min="7944" max="8191" width="11.42578125" style="11"/>
    <col min="8192" max="8192" width="21.85546875" style="11" bestFit="1" customWidth="1"/>
    <col min="8193" max="8193" width="28.140625" style="11" bestFit="1" customWidth="1"/>
    <col min="8194" max="8194" width="31.140625" style="11" customWidth="1"/>
    <col min="8195" max="8195" width="25.28515625" style="11" customWidth="1"/>
    <col min="8196" max="8196" width="11.42578125" style="11"/>
    <col min="8197" max="8197" width="16.28515625" style="11" customWidth="1"/>
    <col min="8198" max="8198" width="34.28515625" style="11" customWidth="1"/>
    <col min="8199" max="8199" width="34.5703125" style="11" customWidth="1"/>
    <col min="8200" max="8447" width="11.42578125" style="11"/>
    <col min="8448" max="8448" width="21.85546875" style="11" bestFit="1" customWidth="1"/>
    <col min="8449" max="8449" width="28.140625" style="11" bestFit="1" customWidth="1"/>
    <col min="8450" max="8450" width="31.140625" style="11" customWidth="1"/>
    <col min="8451" max="8451" width="25.28515625" style="11" customWidth="1"/>
    <col min="8452" max="8452" width="11.42578125" style="11"/>
    <col min="8453" max="8453" width="16.28515625" style="11" customWidth="1"/>
    <col min="8454" max="8454" width="34.28515625" style="11" customWidth="1"/>
    <col min="8455" max="8455" width="34.5703125" style="11" customWidth="1"/>
    <col min="8456" max="8703" width="11.42578125" style="11"/>
    <col min="8704" max="8704" width="21.85546875" style="11" bestFit="1" customWidth="1"/>
    <col min="8705" max="8705" width="28.140625" style="11" bestFit="1" customWidth="1"/>
    <col min="8706" max="8706" width="31.140625" style="11" customWidth="1"/>
    <col min="8707" max="8707" width="25.28515625" style="11" customWidth="1"/>
    <col min="8708" max="8708" width="11.42578125" style="11"/>
    <col min="8709" max="8709" width="16.28515625" style="11" customWidth="1"/>
    <col min="8710" max="8710" width="34.28515625" style="11" customWidth="1"/>
    <col min="8711" max="8711" width="34.5703125" style="11" customWidth="1"/>
    <col min="8712" max="8959" width="11.42578125" style="11"/>
    <col min="8960" max="8960" width="21.85546875" style="11" bestFit="1" customWidth="1"/>
    <col min="8961" max="8961" width="28.140625" style="11" bestFit="1" customWidth="1"/>
    <col min="8962" max="8962" width="31.140625" style="11" customWidth="1"/>
    <col min="8963" max="8963" width="25.28515625" style="11" customWidth="1"/>
    <col min="8964" max="8964" width="11.42578125" style="11"/>
    <col min="8965" max="8965" width="16.28515625" style="11" customWidth="1"/>
    <col min="8966" max="8966" width="34.28515625" style="11" customWidth="1"/>
    <col min="8967" max="8967" width="34.5703125" style="11" customWidth="1"/>
    <col min="8968" max="9215" width="11.42578125" style="11"/>
    <col min="9216" max="9216" width="21.85546875" style="11" bestFit="1" customWidth="1"/>
    <col min="9217" max="9217" width="28.140625" style="11" bestFit="1" customWidth="1"/>
    <col min="9218" max="9218" width="31.140625" style="11" customWidth="1"/>
    <col min="9219" max="9219" width="25.28515625" style="11" customWidth="1"/>
    <col min="9220" max="9220" width="11.42578125" style="11"/>
    <col min="9221" max="9221" width="16.28515625" style="11" customWidth="1"/>
    <col min="9222" max="9222" width="34.28515625" style="11" customWidth="1"/>
    <col min="9223" max="9223" width="34.5703125" style="11" customWidth="1"/>
    <col min="9224" max="9471" width="11.42578125" style="11"/>
    <col min="9472" max="9472" width="21.85546875" style="11" bestFit="1" customWidth="1"/>
    <col min="9473" max="9473" width="28.140625" style="11" bestFit="1" customWidth="1"/>
    <col min="9474" max="9474" width="31.140625" style="11" customWidth="1"/>
    <col min="9475" max="9475" width="25.28515625" style="11" customWidth="1"/>
    <col min="9476" max="9476" width="11.42578125" style="11"/>
    <col min="9477" max="9477" width="16.28515625" style="11" customWidth="1"/>
    <col min="9478" max="9478" width="34.28515625" style="11" customWidth="1"/>
    <col min="9479" max="9479" width="34.5703125" style="11" customWidth="1"/>
    <col min="9480" max="9727" width="11.42578125" style="11"/>
    <col min="9728" max="9728" width="21.85546875" style="11" bestFit="1" customWidth="1"/>
    <col min="9729" max="9729" width="28.140625" style="11" bestFit="1" customWidth="1"/>
    <col min="9730" max="9730" width="31.140625" style="11" customWidth="1"/>
    <col min="9731" max="9731" width="25.28515625" style="11" customWidth="1"/>
    <col min="9732" max="9732" width="11.42578125" style="11"/>
    <col min="9733" max="9733" width="16.28515625" style="11" customWidth="1"/>
    <col min="9734" max="9734" width="34.28515625" style="11" customWidth="1"/>
    <col min="9735" max="9735" width="34.5703125" style="11" customWidth="1"/>
    <col min="9736" max="9983" width="11.42578125" style="11"/>
    <col min="9984" max="9984" width="21.85546875" style="11" bestFit="1" customWidth="1"/>
    <col min="9985" max="9985" width="28.140625" style="11" bestFit="1" customWidth="1"/>
    <col min="9986" max="9986" width="31.140625" style="11" customWidth="1"/>
    <col min="9987" max="9987" width="25.28515625" style="11" customWidth="1"/>
    <col min="9988" max="9988" width="11.42578125" style="11"/>
    <col min="9989" max="9989" width="16.28515625" style="11" customWidth="1"/>
    <col min="9990" max="9990" width="34.28515625" style="11" customWidth="1"/>
    <col min="9991" max="9991" width="34.5703125" style="11" customWidth="1"/>
    <col min="9992" max="10239" width="11.42578125" style="11"/>
    <col min="10240" max="10240" width="21.85546875" style="11" bestFit="1" customWidth="1"/>
    <col min="10241" max="10241" width="28.140625" style="11" bestFit="1" customWidth="1"/>
    <col min="10242" max="10242" width="31.140625" style="11" customWidth="1"/>
    <col min="10243" max="10243" width="25.28515625" style="11" customWidth="1"/>
    <col min="10244" max="10244" width="11.42578125" style="11"/>
    <col min="10245" max="10245" width="16.28515625" style="11" customWidth="1"/>
    <col min="10246" max="10246" width="34.28515625" style="11" customWidth="1"/>
    <col min="10247" max="10247" width="34.5703125" style="11" customWidth="1"/>
    <col min="10248" max="10495" width="11.42578125" style="11"/>
    <col min="10496" max="10496" width="21.85546875" style="11" bestFit="1" customWidth="1"/>
    <col min="10497" max="10497" width="28.140625" style="11" bestFit="1" customWidth="1"/>
    <col min="10498" max="10498" width="31.140625" style="11" customWidth="1"/>
    <col min="10499" max="10499" width="25.28515625" style="11" customWidth="1"/>
    <col min="10500" max="10500" width="11.42578125" style="11"/>
    <col min="10501" max="10501" width="16.28515625" style="11" customWidth="1"/>
    <col min="10502" max="10502" width="34.28515625" style="11" customWidth="1"/>
    <col min="10503" max="10503" width="34.5703125" style="11" customWidth="1"/>
    <col min="10504" max="10751" width="11.42578125" style="11"/>
    <col min="10752" max="10752" width="21.85546875" style="11" bestFit="1" customWidth="1"/>
    <col min="10753" max="10753" width="28.140625" style="11" bestFit="1" customWidth="1"/>
    <col min="10754" max="10754" width="31.140625" style="11" customWidth="1"/>
    <col min="10755" max="10755" width="25.28515625" style="11" customWidth="1"/>
    <col min="10756" max="10756" width="11.42578125" style="11"/>
    <col min="10757" max="10757" width="16.28515625" style="11" customWidth="1"/>
    <col min="10758" max="10758" width="34.28515625" style="11" customWidth="1"/>
    <col min="10759" max="10759" width="34.5703125" style="11" customWidth="1"/>
    <col min="10760" max="11007" width="11.42578125" style="11"/>
    <col min="11008" max="11008" width="21.85546875" style="11" bestFit="1" customWidth="1"/>
    <col min="11009" max="11009" width="28.140625" style="11" bestFit="1" customWidth="1"/>
    <col min="11010" max="11010" width="31.140625" style="11" customWidth="1"/>
    <col min="11011" max="11011" width="25.28515625" style="11" customWidth="1"/>
    <col min="11012" max="11012" width="11.42578125" style="11"/>
    <col min="11013" max="11013" width="16.28515625" style="11" customWidth="1"/>
    <col min="11014" max="11014" width="34.28515625" style="11" customWidth="1"/>
    <col min="11015" max="11015" width="34.5703125" style="11" customWidth="1"/>
    <col min="11016" max="11263" width="11.42578125" style="11"/>
    <col min="11264" max="11264" width="21.85546875" style="11" bestFit="1" customWidth="1"/>
    <col min="11265" max="11265" width="28.140625" style="11" bestFit="1" customWidth="1"/>
    <col min="11266" max="11266" width="31.140625" style="11" customWidth="1"/>
    <col min="11267" max="11267" width="25.28515625" style="11" customWidth="1"/>
    <col min="11268" max="11268" width="11.42578125" style="11"/>
    <col min="11269" max="11269" width="16.28515625" style="11" customWidth="1"/>
    <col min="11270" max="11270" width="34.28515625" style="11" customWidth="1"/>
    <col min="11271" max="11271" width="34.5703125" style="11" customWidth="1"/>
    <col min="11272" max="11519" width="11.42578125" style="11"/>
    <col min="11520" max="11520" width="21.85546875" style="11" bestFit="1" customWidth="1"/>
    <col min="11521" max="11521" width="28.140625" style="11" bestFit="1" customWidth="1"/>
    <col min="11522" max="11522" width="31.140625" style="11" customWidth="1"/>
    <col min="11523" max="11523" width="25.28515625" style="11" customWidth="1"/>
    <col min="11524" max="11524" width="11.42578125" style="11"/>
    <col min="11525" max="11525" width="16.28515625" style="11" customWidth="1"/>
    <col min="11526" max="11526" width="34.28515625" style="11" customWidth="1"/>
    <col min="11527" max="11527" width="34.5703125" style="11" customWidth="1"/>
    <col min="11528" max="11775" width="11.42578125" style="11"/>
    <col min="11776" max="11776" width="21.85546875" style="11" bestFit="1" customWidth="1"/>
    <col min="11777" max="11777" width="28.140625" style="11" bestFit="1" customWidth="1"/>
    <col min="11778" max="11778" width="31.140625" style="11" customWidth="1"/>
    <col min="11779" max="11779" width="25.28515625" style="11" customWidth="1"/>
    <col min="11780" max="11780" width="11.42578125" style="11"/>
    <col min="11781" max="11781" width="16.28515625" style="11" customWidth="1"/>
    <col min="11782" max="11782" width="34.28515625" style="11" customWidth="1"/>
    <col min="11783" max="11783" width="34.5703125" style="11" customWidth="1"/>
    <col min="11784" max="12031" width="11.42578125" style="11"/>
    <col min="12032" max="12032" width="21.85546875" style="11" bestFit="1" customWidth="1"/>
    <col min="12033" max="12033" width="28.140625" style="11" bestFit="1" customWidth="1"/>
    <col min="12034" max="12034" width="31.140625" style="11" customWidth="1"/>
    <col min="12035" max="12035" width="25.28515625" style="11" customWidth="1"/>
    <col min="12036" max="12036" width="11.42578125" style="11"/>
    <col min="12037" max="12037" width="16.28515625" style="11" customWidth="1"/>
    <col min="12038" max="12038" width="34.28515625" style="11" customWidth="1"/>
    <col min="12039" max="12039" width="34.5703125" style="11" customWidth="1"/>
    <col min="12040" max="12287" width="11.42578125" style="11"/>
    <col min="12288" max="12288" width="21.85546875" style="11" bestFit="1" customWidth="1"/>
    <col min="12289" max="12289" width="28.140625" style="11" bestFit="1" customWidth="1"/>
    <col min="12290" max="12290" width="31.140625" style="11" customWidth="1"/>
    <col min="12291" max="12291" width="25.28515625" style="11" customWidth="1"/>
    <col min="12292" max="12292" width="11.42578125" style="11"/>
    <col min="12293" max="12293" width="16.28515625" style="11" customWidth="1"/>
    <col min="12294" max="12294" width="34.28515625" style="11" customWidth="1"/>
    <col min="12295" max="12295" width="34.5703125" style="11" customWidth="1"/>
    <col min="12296" max="12543" width="11.42578125" style="11"/>
    <col min="12544" max="12544" width="21.85546875" style="11" bestFit="1" customWidth="1"/>
    <col min="12545" max="12545" width="28.140625" style="11" bestFit="1" customWidth="1"/>
    <col min="12546" max="12546" width="31.140625" style="11" customWidth="1"/>
    <col min="12547" max="12547" width="25.28515625" style="11" customWidth="1"/>
    <col min="12548" max="12548" width="11.42578125" style="11"/>
    <col min="12549" max="12549" width="16.28515625" style="11" customWidth="1"/>
    <col min="12550" max="12550" width="34.28515625" style="11" customWidth="1"/>
    <col min="12551" max="12551" width="34.5703125" style="11" customWidth="1"/>
    <col min="12552" max="12799" width="11.42578125" style="11"/>
    <col min="12800" max="12800" width="21.85546875" style="11" bestFit="1" customWidth="1"/>
    <col min="12801" max="12801" width="28.140625" style="11" bestFit="1" customWidth="1"/>
    <col min="12802" max="12802" width="31.140625" style="11" customWidth="1"/>
    <col min="12803" max="12803" width="25.28515625" style="11" customWidth="1"/>
    <col min="12804" max="12804" width="11.42578125" style="11"/>
    <col min="12805" max="12805" width="16.28515625" style="11" customWidth="1"/>
    <col min="12806" max="12806" width="34.28515625" style="11" customWidth="1"/>
    <col min="12807" max="12807" width="34.5703125" style="11" customWidth="1"/>
    <col min="12808" max="13055" width="11.42578125" style="11"/>
    <col min="13056" max="13056" width="21.85546875" style="11" bestFit="1" customWidth="1"/>
    <col min="13057" max="13057" width="28.140625" style="11" bestFit="1" customWidth="1"/>
    <col min="13058" max="13058" width="31.140625" style="11" customWidth="1"/>
    <col min="13059" max="13059" width="25.28515625" style="11" customWidth="1"/>
    <col min="13060" max="13060" width="11.42578125" style="11"/>
    <col min="13061" max="13061" width="16.28515625" style="11" customWidth="1"/>
    <col min="13062" max="13062" width="34.28515625" style="11" customWidth="1"/>
    <col min="13063" max="13063" width="34.5703125" style="11" customWidth="1"/>
    <col min="13064" max="13311" width="11.42578125" style="11"/>
    <col min="13312" max="13312" width="21.85546875" style="11" bestFit="1" customWidth="1"/>
    <col min="13313" max="13313" width="28.140625" style="11" bestFit="1" customWidth="1"/>
    <col min="13314" max="13314" width="31.140625" style="11" customWidth="1"/>
    <col min="13315" max="13315" width="25.28515625" style="11" customWidth="1"/>
    <col min="13316" max="13316" width="11.42578125" style="11"/>
    <col min="13317" max="13317" width="16.28515625" style="11" customWidth="1"/>
    <col min="13318" max="13318" width="34.28515625" style="11" customWidth="1"/>
    <col min="13319" max="13319" width="34.5703125" style="11" customWidth="1"/>
    <col min="13320" max="13567" width="11.42578125" style="11"/>
    <col min="13568" max="13568" width="21.85546875" style="11" bestFit="1" customWidth="1"/>
    <col min="13569" max="13569" width="28.140625" style="11" bestFit="1" customWidth="1"/>
    <col min="13570" max="13570" width="31.140625" style="11" customWidth="1"/>
    <col min="13571" max="13571" width="25.28515625" style="11" customWidth="1"/>
    <col min="13572" max="13572" width="11.42578125" style="11"/>
    <col min="13573" max="13573" width="16.28515625" style="11" customWidth="1"/>
    <col min="13574" max="13574" width="34.28515625" style="11" customWidth="1"/>
    <col min="13575" max="13575" width="34.5703125" style="11" customWidth="1"/>
    <col min="13576" max="13823" width="11.42578125" style="11"/>
    <col min="13824" max="13824" width="21.85546875" style="11" bestFit="1" customWidth="1"/>
    <col min="13825" max="13825" width="28.140625" style="11" bestFit="1" customWidth="1"/>
    <col min="13826" max="13826" width="31.140625" style="11" customWidth="1"/>
    <col min="13827" max="13827" width="25.28515625" style="11" customWidth="1"/>
    <col min="13828" max="13828" width="11.42578125" style="11"/>
    <col min="13829" max="13829" width="16.28515625" style="11" customWidth="1"/>
    <col min="13830" max="13830" width="34.28515625" style="11" customWidth="1"/>
    <col min="13831" max="13831" width="34.5703125" style="11" customWidth="1"/>
    <col min="13832" max="14079" width="11.42578125" style="11"/>
    <col min="14080" max="14080" width="21.85546875" style="11" bestFit="1" customWidth="1"/>
    <col min="14081" max="14081" width="28.140625" style="11" bestFit="1" customWidth="1"/>
    <col min="14082" max="14082" width="31.140625" style="11" customWidth="1"/>
    <col min="14083" max="14083" width="25.28515625" style="11" customWidth="1"/>
    <col min="14084" max="14084" width="11.42578125" style="11"/>
    <col min="14085" max="14085" width="16.28515625" style="11" customWidth="1"/>
    <col min="14086" max="14086" width="34.28515625" style="11" customWidth="1"/>
    <col min="14087" max="14087" width="34.5703125" style="11" customWidth="1"/>
    <col min="14088" max="14335" width="11.42578125" style="11"/>
    <col min="14336" max="14336" width="21.85546875" style="11" bestFit="1" customWidth="1"/>
    <col min="14337" max="14337" width="28.140625" style="11" bestFit="1" customWidth="1"/>
    <col min="14338" max="14338" width="31.140625" style="11" customWidth="1"/>
    <col min="14339" max="14339" width="25.28515625" style="11" customWidth="1"/>
    <col min="14340" max="14340" width="11.42578125" style="11"/>
    <col min="14341" max="14341" width="16.28515625" style="11" customWidth="1"/>
    <col min="14342" max="14342" width="34.28515625" style="11" customWidth="1"/>
    <col min="14343" max="14343" width="34.5703125" style="11" customWidth="1"/>
    <col min="14344" max="14591" width="11.42578125" style="11"/>
    <col min="14592" max="14592" width="21.85546875" style="11" bestFit="1" customWidth="1"/>
    <col min="14593" max="14593" width="28.140625" style="11" bestFit="1" customWidth="1"/>
    <col min="14594" max="14594" width="31.140625" style="11" customWidth="1"/>
    <col min="14595" max="14595" width="25.28515625" style="11" customWidth="1"/>
    <col min="14596" max="14596" width="11.42578125" style="11"/>
    <col min="14597" max="14597" width="16.28515625" style="11" customWidth="1"/>
    <col min="14598" max="14598" width="34.28515625" style="11" customWidth="1"/>
    <col min="14599" max="14599" width="34.5703125" style="11" customWidth="1"/>
    <col min="14600" max="14847" width="11.42578125" style="11"/>
    <col min="14848" max="14848" width="21.85546875" style="11" bestFit="1" customWidth="1"/>
    <col min="14849" max="14849" width="28.140625" style="11" bestFit="1" customWidth="1"/>
    <col min="14850" max="14850" width="31.140625" style="11" customWidth="1"/>
    <col min="14851" max="14851" width="25.28515625" style="11" customWidth="1"/>
    <col min="14852" max="14852" width="11.42578125" style="11"/>
    <col min="14853" max="14853" width="16.28515625" style="11" customWidth="1"/>
    <col min="14854" max="14854" width="34.28515625" style="11" customWidth="1"/>
    <col min="14855" max="14855" width="34.5703125" style="11" customWidth="1"/>
    <col min="14856" max="15103" width="11.42578125" style="11"/>
    <col min="15104" max="15104" width="21.85546875" style="11" bestFit="1" customWidth="1"/>
    <col min="15105" max="15105" width="28.140625" style="11" bestFit="1" customWidth="1"/>
    <col min="15106" max="15106" width="31.140625" style="11" customWidth="1"/>
    <col min="15107" max="15107" width="25.28515625" style="11" customWidth="1"/>
    <col min="15108" max="15108" width="11.42578125" style="11"/>
    <col min="15109" max="15109" width="16.28515625" style="11" customWidth="1"/>
    <col min="15110" max="15110" width="34.28515625" style="11" customWidth="1"/>
    <col min="15111" max="15111" width="34.5703125" style="11" customWidth="1"/>
    <col min="15112" max="15359" width="11.42578125" style="11"/>
    <col min="15360" max="15360" width="21.85546875" style="11" bestFit="1" customWidth="1"/>
    <col min="15361" max="15361" width="28.140625" style="11" bestFit="1" customWidth="1"/>
    <col min="15362" max="15362" width="31.140625" style="11" customWidth="1"/>
    <col min="15363" max="15363" width="25.28515625" style="11" customWidth="1"/>
    <col min="15364" max="15364" width="11.42578125" style="11"/>
    <col min="15365" max="15365" width="16.28515625" style="11" customWidth="1"/>
    <col min="15366" max="15366" width="34.28515625" style="11" customWidth="1"/>
    <col min="15367" max="15367" width="34.5703125" style="11" customWidth="1"/>
    <col min="15368" max="15615" width="11.42578125" style="11"/>
    <col min="15616" max="15616" width="21.85546875" style="11" bestFit="1" customWidth="1"/>
    <col min="15617" max="15617" width="28.140625" style="11" bestFit="1" customWidth="1"/>
    <col min="15618" max="15618" width="31.140625" style="11" customWidth="1"/>
    <col min="15619" max="15619" width="25.28515625" style="11" customWidth="1"/>
    <col min="15620" max="15620" width="11.42578125" style="11"/>
    <col min="15621" max="15621" width="16.28515625" style="11" customWidth="1"/>
    <col min="15622" max="15622" width="34.28515625" style="11" customWidth="1"/>
    <col min="15623" max="15623" width="34.5703125" style="11" customWidth="1"/>
    <col min="15624" max="15871" width="11.42578125" style="11"/>
    <col min="15872" max="15872" width="21.85546875" style="11" bestFit="1" customWidth="1"/>
    <col min="15873" max="15873" width="28.140625" style="11" bestFit="1" customWidth="1"/>
    <col min="15874" max="15874" width="31.140625" style="11" customWidth="1"/>
    <col min="15875" max="15875" width="25.28515625" style="11" customWidth="1"/>
    <col min="15876" max="15876" width="11.42578125" style="11"/>
    <col min="15877" max="15877" width="16.28515625" style="11" customWidth="1"/>
    <col min="15878" max="15878" width="34.28515625" style="11" customWidth="1"/>
    <col min="15879" max="15879" width="34.5703125" style="11" customWidth="1"/>
    <col min="15880" max="16127" width="11.42578125" style="11"/>
    <col min="16128" max="16128" width="21.85546875" style="11" bestFit="1" customWidth="1"/>
    <col min="16129" max="16129" width="28.140625" style="11" bestFit="1" customWidth="1"/>
    <col min="16130" max="16130" width="31.140625" style="11" customWidth="1"/>
    <col min="16131" max="16131" width="25.28515625" style="11" customWidth="1"/>
    <col min="16132" max="16132" width="11.42578125" style="11"/>
    <col min="16133" max="16133" width="16.28515625" style="11" customWidth="1"/>
    <col min="16134" max="16134" width="34.28515625" style="11" customWidth="1"/>
    <col min="16135" max="16135" width="34.5703125" style="11" customWidth="1"/>
    <col min="16136" max="16384" width="11.42578125" style="11"/>
  </cols>
  <sheetData>
    <row r="1" spans="1:2" ht="18.75">
      <c r="A1" s="15" t="s">
        <v>32</v>
      </c>
    </row>
    <row r="3" spans="1:2" ht="15.75">
      <c r="A3" s="146" t="s">
        <v>33</v>
      </c>
    </row>
    <row r="4" spans="1:2">
      <c r="A4" s="311"/>
    </row>
    <row r="5" spans="1:2" ht="15">
      <c r="A5" s="312" t="s">
        <v>34</v>
      </c>
    </row>
    <row r="6" spans="1:2">
      <c r="A6" s="11" t="s">
        <v>642</v>
      </c>
      <c r="B6" s="313"/>
    </row>
    <row r="8" spans="1:2" ht="15">
      <c r="A8" s="312" t="s">
        <v>35</v>
      </c>
    </row>
    <row r="9" spans="1:2">
      <c r="A9" s="11" t="s">
        <v>642</v>
      </c>
    </row>
    <row r="11" spans="1:2" ht="15.75">
      <c r="A11" s="146" t="s">
        <v>36</v>
      </c>
    </row>
    <row r="12" spans="1:2">
      <c r="A12" s="485" t="s">
        <v>642</v>
      </c>
    </row>
    <row r="14" spans="1:2" ht="15.75">
      <c r="A14" s="146" t="s">
        <v>37</v>
      </c>
    </row>
    <row r="15" spans="1:2">
      <c r="A15" s="485" t="s">
        <v>1825</v>
      </c>
    </row>
    <row r="17" spans="1:6" ht="15.75">
      <c r="A17" s="146" t="s">
        <v>38</v>
      </c>
    </row>
    <row r="19" spans="1:6" ht="38.25">
      <c r="A19" s="318" t="s">
        <v>643</v>
      </c>
      <c r="B19" s="318" t="s">
        <v>279</v>
      </c>
      <c r="C19" s="318" t="s">
        <v>644</v>
      </c>
      <c r="D19" s="318" t="s">
        <v>645</v>
      </c>
      <c r="E19" s="318" t="s">
        <v>646</v>
      </c>
      <c r="F19" s="318" t="s">
        <v>647</v>
      </c>
    </row>
    <row r="20" spans="1:6">
      <c r="A20" s="314" t="s">
        <v>648</v>
      </c>
      <c r="B20" s="314" t="s">
        <v>425</v>
      </c>
      <c r="C20" s="315">
        <v>6</v>
      </c>
      <c r="D20" s="275" t="s">
        <v>649</v>
      </c>
      <c r="E20" s="275" t="s">
        <v>650</v>
      </c>
      <c r="F20" s="316" t="s">
        <v>2464</v>
      </c>
    </row>
    <row r="21" spans="1:6">
      <c r="A21" s="314" t="s">
        <v>655</v>
      </c>
      <c r="B21" s="314" t="s">
        <v>656</v>
      </c>
      <c r="C21" s="315">
        <v>1</v>
      </c>
      <c r="D21" s="275">
        <v>7</v>
      </c>
      <c r="E21" s="275" t="s">
        <v>657</v>
      </c>
      <c r="F21" s="316" t="s">
        <v>2465</v>
      </c>
    </row>
    <row r="22" spans="1:6">
      <c r="A22" s="314" t="s">
        <v>648</v>
      </c>
      <c r="B22" s="314" t="s">
        <v>658</v>
      </c>
      <c r="C22" s="315">
        <v>2</v>
      </c>
      <c r="D22" s="275" t="s">
        <v>659</v>
      </c>
      <c r="E22" s="275" t="s">
        <v>660</v>
      </c>
      <c r="F22" s="316" t="s">
        <v>661</v>
      </c>
    </row>
    <row r="23" spans="1:6">
      <c r="A23" s="314" t="s">
        <v>662</v>
      </c>
      <c r="B23" s="314" t="s">
        <v>425</v>
      </c>
      <c r="C23" s="315">
        <v>33</v>
      </c>
      <c r="D23" s="275">
        <v>17</v>
      </c>
      <c r="E23" s="275">
        <v>51</v>
      </c>
      <c r="F23" s="316" t="s">
        <v>663</v>
      </c>
    </row>
    <row r="24" spans="1:6">
      <c r="A24" s="314" t="s">
        <v>662</v>
      </c>
      <c r="B24" s="317" t="s">
        <v>651</v>
      </c>
      <c r="C24" s="315">
        <v>2</v>
      </c>
      <c r="D24" s="275">
        <v>17</v>
      </c>
      <c r="E24" s="275">
        <v>17</v>
      </c>
      <c r="F24" s="316" t="s">
        <v>663</v>
      </c>
    </row>
    <row r="25" spans="1:6">
      <c r="A25" s="314" t="s">
        <v>662</v>
      </c>
      <c r="B25" s="314" t="s">
        <v>310</v>
      </c>
      <c r="C25" s="315">
        <v>5</v>
      </c>
      <c r="D25" s="275">
        <v>17</v>
      </c>
      <c r="E25" s="275">
        <v>34</v>
      </c>
      <c r="F25" s="316" t="s">
        <v>663</v>
      </c>
    </row>
    <row r="26" spans="1:6">
      <c r="A26" s="314" t="s">
        <v>662</v>
      </c>
      <c r="B26" s="314" t="s">
        <v>664</v>
      </c>
      <c r="C26" s="315">
        <v>38</v>
      </c>
      <c r="D26" s="275">
        <v>17</v>
      </c>
      <c r="E26" s="275">
        <v>51</v>
      </c>
      <c r="F26" s="316" t="s">
        <v>663</v>
      </c>
    </row>
    <row r="27" spans="1:6">
      <c r="A27" s="314" t="s">
        <v>662</v>
      </c>
      <c r="B27" s="314" t="s">
        <v>311</v>
      </c>
      <c r="C27" s="315">
        <v>14</v>
      </c>
      <c r="D27" s="275">
        <v>17</v>
      </c>
      <c r="E27" s="275"/>
      <c r="F27" s="316" t="s">
        <v>663</v>
      </c>
    </row>
  </sheetData>
  <printOptions horizontalCentered="1"/>
  <pageMargins left="0.15748031496062992" right="0.75" top="0.9055118110236221" bottom="1" header="0.23622047244094491" footer="0"/>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zoomScale="90" zoomScaleNormal="90" workbookViewId="0">
      <selection activeCell="L26" sqref="L26"/>
    </sheetView>
  </sheetViews>
  <sheetFormatPr baseColWidth="10" defaultColWidth="11.42578125" defaultRowHeight="12.75"/>
  <cols>
    <col min="1" max="16384" width="11.42578125" style="39"/>
  </cols>
  <sheetData/>
  <pageMargins left="0.7" right="0.7" top="0.75" bottom="0.75" header="0.3" footer="0.3"/>
  <pageSetup paperSize="9" scale="7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tabColor rgb="FF00B050"/>
  </sheetPr>
  <dimension ref="A1:P34"/>
  <sheetViews>
    <sheetView zoomScale="80" zoomScaleNormal="80" workbookViewId="0">
      <selection activeCell="N15" sqref="N15:O15"/>
    </sheetView>
  </sheetViews>
  <sheetFormatPr baseColWidth="10" defaultColWidth="11.42578125" defaultRowHeight="15"/>
  <cols>
    <col min="1" max="1" width="26.28515625" style="320" customWidth="1"/>
    <col min="2" max="2" width="19.85546875" style="320" customWidth="1"/>
    <col min="3" max="4" width="11.42578125" style="320"/>
    <col min="5" max="5" width="4.5703125" style="320" customWidth="1"/>
    <col min="6" max="7" width="11.42578125" style="320"/>
    <col min="8" max="8" width="21.140625" style="320" customWidth="1"/>
    <col min="9" max="9" width="6.85546875" style="320" customWidth="1"/>
    <col min="10" max="10" width="6" style="320" customWidth="1"/>
    <col min="11" max="11" width="7.7109375" style="320" customWidth="1"/>
    <col min="12" max="13" width="11.42578125" style="320" customWidth="1"/>
    <col min="14" max="15" width="9.42578125" style="320" customWidth="1"/>
    <col min="16" max="16" width="6.28515625" style="320" bestFit="1" customWidth="1"/>
    <col min="17" max="16384" width="11.42578125" style="320"/>
  </cols>
  <sheetData>
    <row r="1" spans="1:16" ht="18.75">
      <c r="A1" s="319" t="s">
        <v>39</v>
      </c>
    </row>
    <row r="2" spans="1:16">
      <c r="A2" s="321"/>
    </row>
    <row r="3" spans="1:16" ht="15.75">
      <c r="A3" s="322" t="s">
        <v>40</v>
      </c>
    </row>
    <row r="5" spans="1:16">
      <c r="A5" s="321" t="s">
        <v>41</v>
      </c>
      <c r="B5" s="12"/>
      <c r="C5" s="12"/>
      <c r="D5" s="12"/>
      <c r="E5" s="12"/>
      <c r="F5" s="12"/>
      <c r="G5" s="12"/>
      <c r="H5" s="12"/>
      <c r="I5" s="12"/>
      <c r="J5" s="12"/>
      <c r="K5" s="12"/>
      <c r="L5" s="12"/>
      <c r="M5" s="12"/>
      <c r="N5" s="12"/>
      <c r="O5" s="12"/>
      <c r="P5" s="12"/>
    </row>
    <row r="6" spans="1:16">
      <c r="A6" s="323"/>
      <c r="B6" s="323"/>
      <c r="C6" s="323"/>
      <c r="D6" s="323"/>
      <c r="E6" s="323"/>
      <c r="F6" s="323"/>
      <c r="G6" s="323"/>
      <c r="H6" s="323"/>
      <c r="I6" s="323"/>
      <c r="J6" s="323"/>
      <c r="K6" s="323"/>
      <c r="L6" s="323"/>
      <c r="M6" s="323"/>
      <c r="N6" s="323"/>
      <c r="O6" s="323"/>
      <c r="P6" s="323"/>
    </row>
    <row r="7" spans="1:16" ht="30" customHeight="1">
      <c r="A7" s="942" t="s">
        <v>416</v>
      </c>
      <c r="B7" s="943"/>
      <c r="C7" s="942" t="s">
        <v>417</v>
      </c>
      <c r="D7" s="943"/>
      <c r="E7" s="318" t="s">
        <v>665</v>
      </c>
      <c r="F7" s="942" t="s">
        <v>666</v>
      </c>
      <c r="G7" s="943"/>
      <c r="H7" s="318" t="s">
        <v>276</v>
      </c>
      <c r="I7" s="942" t="s">
        <v>667</v>
      </c>
      <c r="J7" s="943"/>
      <c r="K7" s="318" t="s">
        <v>668</v>
      </c>
      <c r="L7" s="942" t="s">
        <v>669</v>
      </c>
      <c r="M7" s="943"/>
      <c r="N7" s="942" t="s">
        <v>670</v>
      </c>
      <c r="O7" s="943"/>
      <c r="P7" s="318" t="s">
        <v>671</v>
      </c>
    </row>
    <row r="8" spans="1:16" ht="30" customHeight="1">
      <c r="A8" s="931" t="s">
        <v>311</v>
      </c>
      <c r="B8" s="931"/>
      <c r="C8" s="944" t="s">
        <v>672</v>
      </c>
      <c r="D8" s="944"/>
      <c r="E8" s="609">
        <v>1</v>
      </c>
      <c r="F8" s="931" t="s">
        <v>673</v>
      </c>
      <c r="G8" s="931"/>
      <c r="H8" s="324" t="s">
        <v>674</v>
      </c>
      <c r="I8" s="931" t="s">
        <v>675</v>
      </c>
      <c r="J8" s="931"/>
      <c r="K8" s="609" t="s">
        <v>676</v>
      </c>
      <c r="L8" s="936">
        <v>31</v>
      </c>
      <c r="M8" s="936"/>
      <c r="N8" s="937" t="s">
        <v>677</v>
      </c>
      <c r="O8" s="936"/>
      <c r="P8" s="609">
        <v>1984</v>
      </c>
    </row>
    <row r="9" spans="1:16" ht="30" customHeight="1">
      <c r="A9" s="931" t="s">
        <v>311</v>
      </c>
      <c r="B9" s="931"/>
      <c r="C9" s="944" t="s">
        <v>672</v>
      </c>
      <c r="D9" s="944"/>
      <c r="E9" s="609">
        <v>1</v>
      </c>
      <c r="F9" s="931" t="s">
        <v>673</v>
      </c>
      <c r="G9" s="931"/>
      <c r="H9" s="638" t="s">
        <v>2333</v>
      </c>
      <c r="I9" s="931" t="s">
        <v>675</v>
      </c>
      <c r="J9" s="931"/>
      <c r="K9" s="609" t="s">
        <v>678</v>
      </c>
      <c r="L9" s="936">
        <v>36</v>
      </c>
      <c r="M9" s="936"/>
      <c r="N9" s="937" t="s">
        <v>679</v>
      </c>
      <c r="O9" s="936"/>
      <c r="P9" s="609">
        <v>1990</v>
      </c>
    </row>
    <row r="10" spans="1:16" ht="30" customHeight="1">
      <c r="A10" s="932" t="s">
        <v>311</v>
      </c>
      <c r="B10" s="931"/>
      <c r="C10" s="944" t="s">
        <v>672</v>
      </c>
      <c r="D10" s="944"/>
      <c r="E10" s="609">
        <v>3</v>
      </c>
      <c r="F10" s="932" t="s">
        <v>2334</v>
      </c>
      <c r="G10" s="931"/>
      <c r="H10" s="638" t="s">
        <v>2335</v>
      </c>
      <c r="I10" s="932" t="s">
        <v>675</v>
      </c>
      <c r="J10" s="931"/>
      <c r="K10" s="609">
        <v>65</v>
      </c>
      <c r="L10" s="936">
        <v>38</v>
      </c>
      <c r="M10" s="936"/>
      <c r="N10" s="937"/>
      <c r="O10" s="936"/>
      <c r="P10" s="609">
        <v>2004</v>
      </c>
    </row>
    <row r="12" spans="1:16">
      <c r="A12" s="321" t="s">
        <v>42</v>
      </c>
      <c r="B12" s="12"/>
      <c r="C12" s="12"/>
      <c r="D12" s="12"/>
      <c r="E12" s="12"/>
      <c r="F12" s="12"/>
      <c r="G12" s="12"/>
      <c r="H12" s="12"/>
      <c r="I12" s="12"/>
      <c r="J12" s="12"/>
      <c r="K12" s="12"/>
      <c r="L12" s="12"/>
      <c r="M12" s="12"/>
      <c r="N12" s="12"/>
      <c r="O12" s="12"/>
      <c r="P12" s="12"/>
    </row>
    <row r="13" spans="1:16">
      <c r="A13" s="12"/>
      <c r="B13" s="12"/>
      <c r="C13" s="12"/>
      <c r="D13" s="12"/>
      <c r="E13" s="12"/>
      <c r="F13" s="12"/>
      <c r="G13" s="12"/>
      <c r="H13" s="12"/>
      <c r="I13" s="12"/>
      <c r="J13" s="12"/>
      <c r="K13" s="12"/>
      <c r="L13" s="12"/>
      <c r="M13" s="12"/>
      <c r="N13" s="12"/>
      <c r="O13" s="12"/>
      <c r="P13" s="12"/>
    </row>
    <row r="14" spans="1:16" ht="28.5" customHeight="1">
      <c r="A14" s="942" t="s">
        <v>416</v>
      </c>
      <c r="B14" s="943"/>
      <c r="C14" s="942" t="s">
        <v>417</v>
      </c>
      <c r="D14" s="943"/>
      <c r="E14" s="318" t="s">
        <v>665</v>
      </c>
      <c r="F14" s="942" t="s">
        <v>666</v>
      </c>
      <c r="G14" s="943"/>
      <c r="H14" s="318" t="s">
        <v>276</v>
      </c>
      <c r="I14" s="942" t="s">
        <v>667</v>
      </c>
      <c r="J14" s="943"/>
      <c r="K14" s="318" t="s">
        <v>668</v>
      </c>
      <c r="L14" s="942" t="s">
        <v>669</v>
      </c>
      <c r="M14" s="943"/>
      <c r="N14" s="942" t="s">
        <v>680</v>
      </c>
      <c r="O14" s="943"/>
      <c r="P14" s="318" t="s">
        <v>671</v>
      </c>
    </row>
    <row r="15" spans="1:16">
      <c r="A15" s="931" t="s">
        <v>681</v>
      </c>
      <c r="B15" s="931"/>
      <c r="C15" s="931" t="s">
        <v>682</v>
      </c>
      <c r="D15" s="931"/>
      <c r="E15" s="489">
        <v>2</v>
      </c>
      <c r="F15" s="931" t="s">
        <v>683</v>
      </c>
      <c r="G15" s="931"/>
      <c r="H15" s="608" t="s">
        <v>684</v>
      </c>
      <c r="I15" s="931" t="s">
        <v>685</v>
      </c>
      <c r="J15" s="931"/>
      <c r="K15" s="609">
        <v>52</v>
      </c>
      <c r="L15" s="936">
        <v>45</v>
      </c>
      <c r="M15" s="936"/>
      <c r="N15" s="936">
        <v>700</v>
      </c>
      <c r="O15" s="936"/>
      <c r="P15" s="609">
        <v>2002</v>
      </c>
    </row>
    <row r="16" spans="1:16">
      <c r="A16" s="931" t="s">
        <v>681</v>
      </c>
      <c r="B16" s="931"/>
      <c r="C16" s="944" t="s">
        <v>686</v>
      </c>
      <c r="D16" s="944"/>
      <c r="E16" s="609">
        <v>1</v>
      </c>
      <c r="F16" s="931" t="s">
        <v>683</v>
      </c>
      <c r="G16" s="931"/>
      <c r="H16" s="608" t="s">
        <v>684</v>
      </c>
      <c r="I16" s="931" t="s">
        <v>685</v>
      </c>
      <c r="J16" s="931"/>
      <c r="K16" s="609">
        <v>52</v>
      </c>
      <c r="L16" s="936">
        <v>45</v>
      </c>
      <c r="M16" s="936"/>
      <c r="N16" s="936">
        <v>600</v>
      </c>
      <c r="O16" s="936"/>
      <c r="P16" s="609">
        <v>1996</v>
      </c>
    </row>
    <row r="17" spans="1:16">
      <c r="A17" s="931" t="s">
        <v>681</v>
      </c>
      <c r="B17" s="931"/>
      <c r="C17" s="944" t="s">
        <v>686</v>
      </c>
      <c r="D17" s="944"/>
      <c r="E17" s="609">
        <v>1</v>
      </c>
      <c r="F17" s="931" t="s">
        <v>687</v>
      </c>
      <c r="G17" s="931"/>
      <c r="H17" s="608" t="s">
        <v>684</v>
      </c>
      <c r="I17" s="931" t="s">
        <v>685</v>
      </c>
      <c r="J17" s="931"/>
      <c r="K17" s="609">
        <v>52</v>
      </c>
      <c r="L17" s="936">
        <v>48</v>
      </c>
      <c r="M17" s="936"/>
      <c r="N17" s="936">
        <v>700</v>
      </c>
      <c r="O17" s="936"/>
      <c r="P17" s="609">
        <v>2004</v>
      </c>
    </row>
    <row r="18" spans="1:16">
      <c r="A18" s="931" t="s">
        <v>681</v>
      </c>
      <c r="B18" s="931"/>
      <c r="C18" s="944" t="s">
        <v>686</v>
      </c>
      <c r="D18" s="944"/>
      <c r="E18" s="609">
        <v>1</v>
      </c>
      <c r="F18" s="931" t="s">
        <v>688</v>
      </c>
      <c r="G18" s="931"/>
      <c r="H18" s="608" t="s">
        <v>684</v>
      </c>
      <c r="I18" s="931" t="s">
        <v>685</v>
      </c>
      <c r="J18" s="931"/>
      <c r="K18" s="609">
        <v>74</v>
      </c>
      <c r="L18" s="936">
        <v>45</v>
      </c>
      <c r="M18" s="936"/>
      <c r="N18" s="936">
        <v>900</v>
      </c>
      <c r="O18" s="936"/>
      <c r="P18" s="609">
        <v>2007</v>
      </c>
    </row>
    <row r="19" spans="1:16">
      <c r="A19" s="931" t="s">
        <v>681</v>
      </c>
      <c r="B19" s="931"/>
      <c r="C19" s="932" t="s">
        <v>800</v>
      </c>
      <c r="D19" s="931"/>
      <c r="E19" s="609">
        <v>1</v>
      </c>
      <c r="F19" s="932" t="s">
        <v>1877</v>
      </c>
      <c r="G19" s="931"/>
      <c r="H19" s="639" t="s">
        <v>684</v>
      </c>
      <c r="I19" s="639" t="s">
        <v>685</v>
      </c>
      <c r="J19" s="608"/>
      <c r="K19" s="640">
        <v>80</v>
      </c>
      <c r="L19" s="933">
        <v>46.6</v>
      </c>
      <c r="M19" s="933"/>
      <c r="N19" s="934">
        <v>970</v>
      </c>
      <c r="O19" s="933"/>
      <c r="P19" s="609">
        <v>2001</v>
      </c>
    </row>
    <row r="20" spans="1:16">
      <c r="A20" s="931" t="s">
        <v>681</v>
      </c>
      <c r="B20" s="931"/>
      <c r="C20" s="931" t="s">
        <v>689</v>
      </c>
      <c r="D20" s="931"/>
      <c r="E20" s="609">
        <v>1</v>
      </c>
      <c r="F20" s="932" t="s">
        <v>2336</v>
      </c>
      <c r="G20" s="931"/>
      <c r="H20" s="608" t="s">
        <v>684</v>
      </c>
      <c r="I20" s="931" t="s">
        <v>685</v>
      </c>
      <c r="J20" s="931"/>
      <c r="K20" s="640">
        <v>63</v>
      </c>
      <c r="L20" s="933">
        <v>47</v>
      </c>
      <c r="M20" s="933"/>
      <c r="N20" s="934">
        <v>1500</v>
      </c>
      <c r="O20" s="933"/>
      <c r="P20" s="609">
        <v>2006</v>
      </c>
    </row>
    <row r="21" spans="1:16">
      <c r="A21" s="944" t="s">
        <v>681</v>
      </c>
      <c r="B21" s="944"/>
      <c r="C21" s="944" t="s">
        <v>689</v>
      </c>
      <c r="D21" s="944"/>
      <c r="E21" s="489">
        <v>1</v>
      </c>
      <c r="F21" s="944" t="s">
        <v>2906</v>
      </c>
      <c r="G21" s="944"/>
      <c r="H21" s="611" t="s">
        <v>684</v>
      </c>
      <c r="I21" s="944" t="s">
        <v>685</v>
      </c>
      <c r="J21" s="944"/>
      <c r="K21" s="641">
        <v>100</v>
      </c>
      <c r="L21" s="952">
        <v>50</v>
      </c>
      <c r="M21" s="953"/>
      <c r="N21" s="934">
        <v>1112</v>
      </c>
      <c r="O21" s="933"/>
      <c r="P21" s="609">
        <v>2013</v>
      </c>
    </row>
    <row r="22" spans="1:16">
      <c r="A22" s="931" t="s">
        <v>681</v>
      </c>
      <c r="B22" s="931"/>
      <c r="C22" s="931" t="s">
        <v>689</v>
      </c>
      <c r="D22" s="931"/>
      <c r="E22" s="609">
        <v>1</v>
      </c>
      <c r="F22" s="931" t="s">
        <v>690</v>
      </c>
      <c r="G22" s="931"/>
      <c r="H22" s="608" t="s">
        <v>684</v>
      </c>
      <c r="I22" s="931" t="s">
        <v>685</v>
      </c>
      <c r="J22" s="931"/>
      <c r="K22" s="640">
        <v>100</v>
      </c>
      <c r="L22" s="945">
        <v>50</v>
      </c>
      <c r="M22" s="946"/>
      <c r="N22" s="934">
        <v>1007</v>
      </c>
      <c r="O22" s="933"/>
      <c r="P22" s="609">
        <v>2018</v>
      </c>
    </row>
    <row r="23" spans="1:16">
      <c r="A23" s="947" t="s">
        <v>691</v>
      </c>
      <c r="B23" s="948"/>
      <c r="C23" s="949" t="s">
        <v>682</v>
      </c>
      <c r="D23" s="948"/>
      <c r="E23" s="609">
        <v>1</v>
      </c>
      <c r="F23" s="950" t="s">
        <v>2337</v>
      </c>
      <c r="G23" s="948"/>
      <c r="H23" s="608" t="s">
        <v>684</v>
      </c>
      <c r="I23" s="931" t="s">
        <v>685</v>
      </c>
      <c r="J23" s="931"/>
      <c r="K23" s="609">
        <v>300</v>
      </c>
      <c r="L23" s="936">
        <v>64</v>
      </c>
      <c r="M23" s="936"/>
      <c r="N23" s="951">
        <v>2300</v>
      </c>
      <c r="O23" s="936"/>
      <c r="P23" s="609">
        <v>2015</v>
      </c>
    </row>
    <row r="24" spans="1:16">
      <c r="A24" s="325"/>
      <c r="B24" s="325"/>
      <c r="C24" s="325"/>
      <c r="D24" s="325"/>
      <c r="E24" s="326"/>
      <c r="F24" s="325"/>
      <c r="G24" s="325"/>
      <c r="H24" s="325"/>
      <c r="I24" s="325"/>
      <c r="J24" s="325"/>
      <c r="K24" s="326"/>
      <c r="L24" s="326"/>
      <c r="M24" s="326"/>
      <c r="N24" s="327"/>
      <c r="O24" s="326"/>
      <c r="P24" s="326"/>
    </row>
    <row r="25" spans="1:16">
      <c r="A25" s="321" t="s">
        <v>43</v>
      </c>
      <c r="B25" s="12"/>
      <c r="C25" s="12"/>
      <c r="D25" s="12"/>
      <c r="E25" s="12"/>
      <c r="F25" s="12"/>
      <c r="G25" s="12"/>
      <c r="H25" s="12"/>
    </row>
    <row r="26" spans="1:16">
      <c r="A26" s="323"/>
      <c r="B26" s="323"/>
      <c r="C26" s="323"/>
      <c r="D26" s="323"/>
      <c r="E26" s="323"/>
      <c r="F26" s="323"/>
      <c r="G26" s="323"/>
      <c r="H26" s="323"/>
    </row>
    <row r="27" spans="1:16">
      <c r="A27" s="941" t="s">
        <v>276</v>
      </c>
      <c r="B27" s="941"/>
      <c r="C27" s="941"/>
      <c r="D27" s="941" t="s">
        <v>692</v>
      </c>
      <c r="E27" s="941"/>
      <c r="F27" s="941" t="s">
        <v>693</v>
      </c>
      <c r="G27" s="941"/>
      <c r="H27" s="490" t="s">
        <v>694</v>
      </c>
    </row>
    <row r="28" spans="1:16">
      <c r="A28" s="935" t="s">
        <v>695</v>
      </c>
      <c r="B28" s="935"/>
      <c r="C28" s="935"/>
      <c r="D28" s="936"/>
      <c r="E28" s="936"/>
      <c r="F28" s="936"/>
      <c r="G28" s="936"/>
      <c r="H28" s="609"/>
    </row>
    <row r="29" spans="1:16">
      <c r="A29" s="932" t="s">
        <v>696</v>
      </c>
      <c r="B29" s="931"/>
      <c r="C29" s="931"/>
      <c r="D29" s="936"/>
      <c r="E29" s="936"/>
      <c r="F29" s="936"/>
      <c r="G29" s="936"/>
      <c r="H29" s="609"/>
    </row>
    <row r="30" spans="1:16">
      <c r="A30" s="932" t="s">
        <v>697</v>
      </c>
      <c r="B30" s="931"/>
      <c r="C30" s="931"/>
      <c r="D30" s="940"/>
      <c r="E30" s="940"/>
      <c r="F30" s="936"/>
      <c r="G30" s="936"/>
      <c r="H30" s="609"/>
    </row>
    <row r="31" spans="1:16">
      <c r="A31" s="932" t="s">
        <v>698</v>
      </c>
      <c r="B31" s="931"/>
      <c r="C31" s="931"/>
      <c r="D31" s="936"/>
      <c r="E31" s="936"/>
      <c r="F31" s="936"/>
      <c r="G31" s="936"/>
      <c r="H31" s="609"/>
    </row>
    <row r="32" spans="1:16">
      <c r="A32" s="932" t="s">
        <v>699</v>
      </c>
      <c r="B32" s="931"/>
      <c r="C32" s="931"/>
      <c r="D32" s="936"/>
      <c r="E32" s="936"/>
      <c r="F32" s="936">
        <v>5</v>
      </c>
      <c r="G32" s="936"/>
      <c r="H32" s="609">
        <v>5</v>
      </c>
    </row>
    <row r="33" spans="1:8">
      <c r="A33" s="935" t="s">
        <v>700</v>
      </c>
      <c r="B33" s="935"/>
      <c r="C33" s="935"/>
      <c r="D33" s="936">
        <v>0</v>
      </c>
      <c r="E33" s="936"/>
      <c r="F33" s="937">
        <v>10</v>
      </c>
      <c r="G33" s="937"/>
      <c r="H33" s="642">
        <v>10</v>
      </c>
    </row>
    <row r="34" spans="1:8">
      <c r="A34" s="938" t="s">
        <v>701</v>
      </c>
      <c r="B34" s="938"/>
      <c r="C34" s="938"/>
      <c r="D34" s="939">
        <v>0</v>
      </c>
      <c r="E34" s="939"/>
      <c r="F34" s="939">
        <v>15</v>
      </c>
      <c r="G34" s="939"/>
      <c r="H34" s="610">
        <v>15</v>
      </c>
    </row>
  </sheetData>
  <mergeCells count="107">
    <mergeCell ref="N7:O7"/>
    <mergeCell ref="C8:D8"/>
    <mergeCell ref="F8:G8"/>
    <mergeCell ref="I8:J8"/>
    <mergeCell ref="N8:O8"/>
    <mergeCell ref="L8:M8"/>
    <mergeCell ref="C7:D7"/>
    <mergeCell ref="F7:G7"/>
    <mergeCell ref="I7:J7"/>
    <mergeCell ref="L7:M7"/>
    <mergeCell ref="N9:O9"/>
    <mergeCell ref="C9:D9"/>
    <mergeCell ref="F9:G9"/>
    <mergeCell ref="I9:J9"/>
    <mergeCell ref="L9:M9"/>
    <mergeCell ref="N16:O16"/>
    <mergeCell ref="A16:B16"/>
    <mergeCell ref="C16:D16"/>
    <mergeCell ref="F16:G16"/>
    <mergeCell ref="I16:J16"/>
    <mergeCell ref="L16:M16"/>
    <mergeCell ref="L14:M14"/>
    <mergeCell ref="N14:O14"/>
    <mergeCell ref="A15:B15"/>
    <mergeCell ref="L15:M15"/>
    <mergeCell ref="N15:O15"/>
    <mergeCell ref="L10:M10"/>
    <mergeCell ref="N10:O10"/>
    <mergeCell ref="N18:O18"/>
    <mergeCell ref="A17:B17"/>
    <mergeCell ref="C17:D17"/>
    <mergeCell ref="F17:G17"/>
    <mergeCell ref="I17:J17"/>
    <mergeCell ref="L17:M17"/>
    <mergeCell ref="N17:O17"/>
    <mergeCell ref="A18:B18"/>
    <mergeCell ref="C18:D18"/>
    <mergeCell ref="F18:G18"/>
    <mergeCell ref="I18:J18"/>
    <mergeCell ref="L18:M18"/>
    <mergeCell ref="N20:O20"/>
    <mergeCell ref="A21:B21"/>
    <mergeCell ref="C21:D21"/>
    <mergeCell ref="F21:G21"/>
    <mergeCell ref="I21:J21"/>
    <mergeCell ref="L21:M21"/>
    <mergeCell ref="A20:B20"/>
    <mergeCell ref="C20:D20"/>
    <mergeCell ref="F20:G20"/>
    <mergeCell ref="I20:J20"/>
    <mergeCell ref="L20:M20"/>
    <mergeCell ref="F27:G27"/>
    <mergeCell ref="N21:O21"/>
    <mergeCell ref="A28:C28"/>
    <mergeCell ref="D28:E28"/>
    <mergeCell ref="F28:G28"/>
    <mergeCell ref="A27:C27"/>
    <mergeCell ref="L22:M22"/>
    <mergeCell ref="N22:O22"/>
    <mergeCell ref="A22:B22"/>
    <mergeCell ref="C22:D22"/>
    <mergeCell ref="F22:G22"/>
    <mergeCell ref="I22:J22"/>
    <mergeCell ref="A23:B23"/>
    <mergeCell ref="C23:D23"/>
    <mergeCell ref="F23:G23"/>
    <mergeCell ref="I23:J23"/>
    <mergeCell ref="L23:M23"/>
    <mergeCell ref="N23:O23"/>
    <mergeCell ref="A7:B7"/>
    <mergeCell ref="A8:B8"/>
    <mergeCell ref="A14:B14"/>
    <mergeCell ref="C14:D14"/>
    <mergeCell ref="F14:G14"/>
    <mergeCell ref="I14:J14"/>
    <mergeCell ref="C15:D15"/>
    <mergeCell ref="F15:G15"/>
    <mergeCell ref="I15:J15"/>
    <mergeCell ref="A9:B9"/>
    <mergeCell ref="A10:B10"/>
    <mergeCell ref="C10:D10"/>
    <mergeCell ref="F10:G10"/>
    <mergeCell ref="I10:J10"/>
    <mergeCell ref="A19:B19"/>
    <mergeCell ref="C19:D19"/>
    <mergeCell ref="F19:G19"/>
    <mergeCell ref="L19:M19"/>
    <mergeCell ref="N19:O19"/>
    <mergeCell ref="A33:C33"/>
    <mergeCell ref="D33:E33"/>
    <mergeCell ref="F33:G33"/>
    <mergeCell ref="A34:C34"/>
    <mergeCell ref="D34:E34"/>
    <mergeCell ref="F34:G34"/>
    <mergeCell ref="A32:C32"/>
    <mergeCell ref="D32:E32"/>
    <mergeCell ref="F32:G32"/>
    <mergeCell ref="A29:C29"/>
    <mergeCell ref="D29:E29"/>
    <mergeCell ref="F29:G29"/>
    <mergeCell ref="A30:C30"/>
    <mergeCell ref="D30:E30"/>
    <mergeCell ref="F30:G30"/>
    <mergeCell ref="A31:C31"/>
    <mergeCell ref="D31:E31"/>
    <mergeCell ref="F31:G31"/>
    <mergeCell ref="D27:E27"/>
  </mergeCells>
  <pageMargins left="0.70866141732283472" right="0.70866141732283472" top="0.74803149606299213" bottom="0.74803149606299213" header="0.31496062992125984" footer="0.31496062992125984"/>
  <pageSetup paperSize="9" scale="7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tabColor rgb="FF00B050"/>
  </sheetPr>
  <dimension ref="A1:E82"/>
  <sheetViews>
    <sheetView topLeftCell="A52" zoomScaleNormal="100" workbookViewId="0">
      <selection activeCell="A80" sqref="A80"/>
    </sheetView>
  </sheetViews>
  <sheetFormatPr baseColWidth="10" defaultColWidth="11.42578125" defaultRowHeight="12.75"/>
  <cols>
    <col min="1" max="1" width="48.42578125" style="546" bestFit="1" customWidth="1"/>
    <col min="2" max="2" width="34" style="550" bestFit="1" customWidth="1"/>
    <col min="3" max="3" width="19.85546875" style="551" bestFit="1" customWidth="1"/>
    <col min="4" max="4" width="29.28515625" style="546" customWidth="1"/>
    <col min="5" max="5" width="76.7109375" style="546" bestFit="1" customWidth="1"/>
    <col min="6" max="252" width="11.42578125" style="546"/>
    <col min="253" max="253" width="48.42578125" style="546" bestFit="1" customWidth="1"/>
    <col min="254" max="254" width="26.5703125" style="546" bestFit="1" customWidth="1"/>
    <col min="255" max="255" width="29.28515625" style="546" customWidth="1"/>
    <col min="256" max="259" width="11.42578125" style="546"/>
    <col min="260" max="260" width="12.28515625" style="546" bestFit="1" customWidth="1"/>
    <col min="261" max="261" width="12.7109375" style="546" bestFit="1" customWidth="1"/>
    <col min="262" max="508" width="11.42578125" style="546"/>
    <col min="509" max="509" width="48.42578125" style="546" bestFit="1" customWidth="1"/>
    <col min="510" max="510" width="26.5703125" style="546" bestFit="1" customWidth="1"/>
    <col min="511" max="511" width="29.28515625" style="546" customWidth="1"/>
    <col min="512" max="515" width="11.42578125" style="546"/>
    <col min="516" max="516" width="12.28515625" style="546" bestFit="1" customWidth="1"/>
    <col min="517" max="517" width="12.7109375" style="546" bestFit="1" customWidth="1"/>
    <col min="518" max="764" width="11.42578125" style="546"/>
    <col min="765" max="765" width="48.42578125" style="546" bestFit="1" customWidth="1"/>
    <col min="766" max="766" width="26.5703125" style="546" bestFit="1" customWidth="1"/>
    <col min="767" max="767" width="29.28515625" style="546" customWidth="1"/>
    <col min="768" max="771" width="11.42578125" style="546"/>
    <col min="772" max="772" width="12.28515625" style="546" bestFit="1" customWidth="1"/>
    <col min="773" max="773" width="12.7109375" style="546" bestFit="1" customWidth="1"/>
    <col min="774" max="1020" width="11.42578125" style="546"/>
    <col min="1021" max="1021" width="48.42578125" style="546" bestFit="1" customWidth="1"/>
    <col min="1022" max="1022" width="26.5703125" style="546" bestFit="1" customWidth="1"/>
    <col min="1023" max="1023" width="29.28515625" style="546" customWidth="1"/>
    <col min="1024" max="1027" width="11.42578125" style="546"/>
    <col min="1028" max="1028" width="12.28515625" style="546" bestFit="1" customWidth="1"/>
    <col min="1029" max="1029" width="12.7109375" style="546" bestFit="1" customWidth="1"/>
    <col min="1030" max="1276" width="11.42578125" style="546"/>
    <col min="1277" max="1277" width="48.42578125" style="546" bestFit="1" customWidth="1"/>
    <col min="1278" max="1278" width="26.5703125" style="546" bestFit="1" customWidth="1"/>
    <col min="1279" max="1279" width="29.28515625" style="546" customWidth="1"/>
    <col min="1280" max="1283" width="11.42578125" style="546"/>
    <col min="1284" max="1284" width="12.28515625" style="546" bestFit="1" customWidth="1"/>
    <col min="1285" max="1285" width="12.7109375" style="546" bestFit="1" customWidth="1"/>
    <col min="1286" max="1532" width="11.42578125" style="546"/>
    <col min="1533" max="1533" width="48.42578125" style="546" bestFit="1" customWidth="1"/>
    <col min="1534" max="1534" width="26.5703125" style="546" bestFit="1" customWidth="1"/>
    <col min="1535" max="1535" width="29.28515625" style="546" customWidth="1"/>
    <col min="1536" max="1539" width="11.42578125" style="546"/>
    <col min="1540" max="1540" width="12.28515625" style="546" bestFit="1" customWidth="1"/>
    <col min="1541" max="1541" width="12.7109375" style="546" bestFit="1" customWidth="1"/>
    <col min="1542" max="1788" width="11.42578125" style="546"/>
    <col min="1789" max="1789" width="48.42578125" style="546" bestFit="1" customWidth="1"/>
    <col min="1790" max="1790" width="26.5703125" style="546" bestFit="1" customWidth="1"/>
    <col min="1791" max="1791" width="29.28515625" style="546" customWidth="1"/>
    <col min="1792" max="1795" width="11.42578125" style="546"/>
    <col min="1796" max="1796" width="12.28515625" style="546" bestFit="1" customWidth="1"/>
    <col min="1797" max="1797" width="12.7109375" style="546" bestFit="1" customWidth="1"/>
    <col min="1798" max="2044" width="11.42578125" style="546"/>
    <col min="2045" max="2045" width="48.42578125" style="546" bestFit="1" customWidth="1"/>
    <col min="2046" max="2046" width="26.5703125" style="546" bestFit="1" customWidth="1"/>
    <col min="2047" max="2047" width="29.28515625" style="546" customWidth="1"/>
    <col min="2048" max="2051" width="11.42578125" style="546"/>
    <col min="2052" max="2052" width="12.28515625" style="546" bestFit="1" customWidth="1"/>
    <col min="2053" max="2053" width="12.7109375" style="546" bestFit="1" customWidth="1"/>
    <col min="2054" max="2300" width="11.42578125" style="546"/>
    <col min="2301" max="2301" width="48.42578125" style="546" bestFit="1" customWidth="1"/>
    <col min="2302" max="2302" width="26.5703125" style="546" bestFit="1" customWidth="1"/>
    <col min="2303" max="2303" width="29.28515625" style="546" customWidth="1"/>
    <col min="2304" max="2307" width="11.42578125" style="546"/>
    <col min="2308" max="2308" width="12.28515625" style="546" bestFit="1" customWidth="1"/>
    <col min="2309" max="2309" width="12.7109375" style="546" bestFit="1" customWidth="1"/>
    <col min="2310" max="2556" width="11.42578125" style="546"/>
    <col min="2557" max="2557" width="48.42578125" style="546" bestFit="1" customWidth="1"/>
    <col min="2558" max="2558" width="26.5703125" style="546" bestFit="1" customWidth="1"/>
    <col min="2559" max="2559" width="29.28515625" style="546" customWidth="1"/>
    <col min="2560" max="2563" width="11.42578125" style="546"/>
    <col min="2564" max="2564" width="12.28515625" style="546" bestFit="1" customWidth="1"/>
    <col min="2565" max="2565" width="12.7109375" style="546" bestFit="1" customWidth="1"/>
    <col min="2566" max="2812" width="11.42578125" style="546"/>
    <col min="2813" max="2813" width="48.42578125" style="546" bestFit="1" customWidth="1"/>
    <col min="2814" max="2814" width="26.5703125" style="546" bestFit="1" customWidth="1"/>
    <col min="2815" max="2815" width="29.28515625" style="546" customWidth="1"/>
    <col min="2816" max="2819" width="11.42578125" style="546"/>
    <col min="2820" max="2820" width="12.28515625" style="546" bestFit="1" customWidth="1"/>
    <col min="2821" max="2821" width="12.7109375" style="546" bestFit="1" customWidth="1"/>
    <col min="2822" max="3068" width="11.42578125" style="546"/>
    <col min="3069" max="3069" width="48.42578125" style="546" bestFit="1" customWidth="1"/>
    <col min="3070" max="3070" width="26.5703125" style="546" bestFit="1" customWidth="1"/>
    <col min="3071" max="3071" width="29.28515625" style="546" customWidth="1"/>
    <col min="3072" max="3075" width="11.42578125" style="546"/>
    <col min="3076" max="3076" width="12.28515625" style="546" bestFit="1" customWidth="1"/>
    <col min="3077" max="3077" width="12.7109375" style="546" bestFit="1" customWidth="1"/>
    <col min="3078" max="3324" width="11.42578125" style="546"/>
    <col min="3325" max="3325" width="48.42578125" style="546" bestFit="1" customWidth="1"/>
    <col min="3326" max="3326" width="26.5703125" style="546" bestFit="1" customWidth="1"/>
    <col min="3327" max="3327" width="29.28515625" style="546" customWidth="1"/>
    <col min="3328" max="3331" width="11.42578125" style="546"/>
    <col min="3332" max="3332" width="12.28515625" style="546" bestFit="1" customWidth="1"/>
    <col min="3333" max="3333" width="12.7109375" style="546" bestFit="1" customWidth="1"/>
    <col min="3334" max="3580" width="11.42578125" style="546"/>
    <col min="3581" max="3581" width="48.42578125" style="546" bestFit="1" customWidth="1"/>
    <col min="3582" max="3582" width="26.5703125" style="546" bestFit="1" customWidth="1"/>
    <col min="3583" max="3583" width="29.28515625" style="546" customWidth="1"/>
    <col min="3584" max="3587" width="11.42578125" style="546"/>
    <col min="3588" max="3588" width="12.28515625" style="546" bestFit="1" customWidth="1"/>
    <col min="3589" max="3589" width="12.7109375" style="546" bestFit="1" customWidth="1"/>
    <col min="3590" max="3836" width="11.42578125" style="546"/>
    <col min="3837" max="3837" width="48.42578125" style="546" bestFit="1" customWidth="1"/>
    <col min="3838" max="3838" width="26.5703125" style="546" bestFit="1" customWidth="1"/>
    <col min="3839" max="3839" width="29.28515625" style="546" customWidth="1"/>
    <col min="3840" max="3843" width="11.42578125" style="546"/>
    <col min="3844" max="3844" width="12.28515625" style="546" bestFit="1" customWidth="1"/>
    <col min="3845" max="3845" width="12.7109375" style="546" bestFit="1" customWidth="1"/>
    <col min="3846" max="4092" width="11.42578125" style="546"/>
    <col min="4093" max="4093" width="48.42578125" style="546" bestFit="1" customWidth="1"/>
    <col min="4094" max="4094" width="26.5703125" style="546" bestFit="1" customWidth="1"/>
    <col min="4095" max="4095" width="29.28515625" style="546" customWidth="1"/>
    <col min="4096" max="4099" width="11.42578125" style="546"/>
    <col min="4100" max="4100" width="12.28515625" style="546" bestFit="1" customWidth="1"/>
    <col min="4101" max="4101" width="12.7109375" style="546" bestFit="1" customWidth="1"/>
    <col min="4102" max="4348" width="11.42578125" style="546"/>
    <col min="4349" max="4349" width="48.42578125" style="546" bestFit="1" customWidth="1"/>
    <col min="4350" max="4350" width="26.5703125" style="546" bestFit="1" customWidth="1"/>
    <col min="4351" max="4351" width="29.28515625" style="546" customWidth="1"/>
    <col min="4352" max="4355" width="11.42578125" style="546"/>
    <col min="4356" max="4356" width="12.28515625" style="546" bestFit="1" customWidth="1"/>
    <col min="4357" max="4357" width="12.7109375" style="546" bestFit="1" customWidth="1"/>
    <col min="4358" max="4604" width="11.42578125" style="546"/>
    <col min="4605" max="4605" width="48.42578125" style="546" bestFit="1" customWidth="1"/>
    <col min="4606" max="4606" width="26.5703125" style="546" bestFit="1" customWidth="1"/>
    <col min="4607" max="4607" width="29.28515625" style="546" customWidth="1"/>
    <col min="4608" max="4611" width="11.42578125" style="546"/>
    <col min="4612" max="4612" width="12.28515625" style="546" bestFit="1" customWidth="1"/>
    <col min="4613" max="4613" width="12.7109375" style="546" bestFit="1" customWidth="1"/>
    <col min="4614" max="4860" width="11.42578125" style="546"/>
    <col min="4861" max="4861" width="48.42578125" style="546" bestFit="1" customWidth="1"/>
    <col min="4862" max="4862" width="26.5703125" style="546" bestFit="1" customWidth="1"/>
    <col min="4863" max="4863" width="29.28515625" style="546" customWidth="1"/>
    <col min="4864" max="4867" width="11.42578125" style="546"/>
    <col min="4868" max="4868" width="12.28515625" style="546" bestFit="1" customWidth="1"/>
    <col min="4869" max="4869" width="12.7109375" style="546" bestFit="1" customWidth="1"/>
    <col min="4870" max="5116" width="11.42578125" style="546"/>
    <col min="5117" max="5117" width="48.42578125" style="546" bestFit="1" customWidth="1"/>
    <col min="5118" max="5118" width="26.5703125" style="546" bestFit="1" customWidth="1"/>
    <col min="5119" max="5119" width="29.28515625" style="546" customWidth="1"/>
    <col min="5120" max="5123" width="11.42578125" style="546"/>
    <col min="5124" max="5124" width="12.28515625" style="546" bestFit="1" customWidth="1"/>
    <col min="5125" max="5125" width="12.7109375" style="546" bestFit="1" customWidth="1"/>
    <col min="5126" max="5372" width="11.42578125" style="546"/>
    <col min="5373" max="5373" width="48.42578125" style="546" bestFit="1" customWidth="1"/>
    <col min="5374" max="5374" width="26.5703125" style="546" bestFit="1" customWidth="1"/>
    <col min="5375" max="5375" width="29.28515625" style="546" customWidth="1"/>
    <col min="5376" max="5379" width="11.42578125" style="546"/>
    <col min="5380" max="5380" width="12.28515625" style="546" bestFit="1" customWidth="1"/>
    <col min="5381" max="5381" width="12.7109375" style="546" bestFit="1" customWidth="1"/>
    <col min="5382" max="5628" width="11.42578125" style="546"/>
    <col min="5629" max="5629" width="48.42578125" style="546" bestFit="1" customWidth="1"/>
    <col min="5630" max="5630" width="26.5703125" style="546" bestFit="1" customWidth="1"/>
    <col min="5631" max="5631" width="29.28515625" style="546" customWidth="1"/>
    <col min="5632" max="5635" width="11.42578125" style="546"/>
    <col min="5636" max="5636" width="12.28515625" style="546" bestFit="1" customWidth="1"/>
    <col min="5637" max="5637" width="12.7109375" style="546" bestFit="1" customWidth="1"/>
    <col min="5638" max="5884" width="11.42578125" style="546"/>
    <col min="5885" max="5885" width="48.42578125" style="546" bestFit="1" customWidth="1"/>
    <col min="5886" max="5886" width="26.5703125" style="546" bestFit="1" customWidth="1"/>
    <col min="5887" max="5887" width="29.28515625" style="546" customWidth="1"/>
    <col min="5888" max="5891" width="11.42578125" style="546"/>
    <col min="5892" max="5892" width="12.28515625" style="546" bestFit="1" customWidth="1"/>
    <col min="5893" max="5893" width="12.7109375" style="546" bestFit="1" customWidth="1"/>
    <col min="5894" max="6140" width="11.42578125" style="546"/>
    <col min="6141" max="6141" width="48.42578125" style="546" bestFit="1" customWidth="1"/>
    <col min="6142" max="6142" width="26.5703125" style="546" bestFit="1" customWidth="1"/>
    <col min="6143" max="6143" width="29.28515625" style="546" customWidth="1"/>
    <col min="6144" max="6147" width="11.42578125" style="546"/>
    <col min="6148" max="6148" width="12.28515625" style="546" bestFit="1" customWidth="1"/>
    <col min="6149" max="6149" width="12.7109375" style="546" bestFit="1" customWidth="1"/>
    <col min="6150" max="6396" width="11.42578125" style="546"/>
    <col min="6397" max="6397" width="48.42578125" style="546" bestFit="1" customWidth="1"/>
    <col min="6398" max="6398" width="26.5703125" style="546" bestFit="1" customWidth="1"/>
    <col min="6399" max="6399" width="29.28515625" style="546" customWidth="1"/>
    <col min="6400" max="6403" width="11.42578125" style="546"/>
    <col min="6404" max="6404" width="12.28515625" style="546" bestFit="1" customWidth="1"/>
    <col min="6405" max="6405" width="12.7109375" style="546" bestFit="1" customWidth="1"/>
    <col min="6406" max="6652" width="11.42578125" style="546"/>
    <col min="6653" max="6653" width="48.42578125" style="546" bestFit="1" customWidth="1"/>
    <col min="6654" max="6654" width="26.5703125" style="546" bestFit="1" customWidth="1"/>
    <col min="6655" max="6655" width="29.28515625" style="546" customWidth="1"/>
    <col min="6656" max="6659" width="11.42578125" style="546"/>
    <col min="6660" max="6660" width="12.28515625" style="546" bestFit="1" customWidth="1"/>
    <col min="6661" max="6661" width="12.7109375" style="546" bestFit="1" customWidth="1"/>
    <col min="6662" max="6908" width="11.42578125" style="546"/>
    <col min="6909" max="6909" width="48.42578125" style="546" bestFit="1" customWidth="1"/>
    <col min="6910" max="6910" width="26.5703125" style="546" bestFit="1" customWidth="1"/>
    <col min="6911" max="6911" width="29.28515625" style="546" customWidth="1"/>
    <col min="6912" max="6915" width="11.42578125" style="546"/>
    <col min="6916" max="6916" width="12.28515625" style="546" bestFit="1" customWidth="1"/>
    <col min="6917" max="6917" width="12.7109375" style="546" bestFit="1" customWidth="1"/>
    <col min="6918" max="7164" width="11.42578125" style="546"/>
    <col min="7165" max="7165" width="48.42578125" style="546" bestFit="1" customWidth="1"/>
    <col min="7166" max="7166" width="26.5703125" style="546" bestFit="1" customWidth="1"/>
    <col min="7167" max="7167" width="29.28515625" style="546" customWidth="1"/>
    <col min="7168" max="7171" width="11.42578125" style="546"/>
    <col min="7172" max="7172" width="12.28515625" style="546" bestFit="1" customWidth="1"/>
    <col min="7173" max="7173" width="12.7109375" style="546" bestFit="1" customWidth="1"/>
    <col min="7174" max="7420" width="11.42578125" style="546"/>
    <col min="7421" max="7421" width="48.42578125" style="546" bestFit="1" customWidth="1"/>
    <col min="7422" max="7422" width="26.5703125" style="546" bestFit="1" customWidth="1"/>
    <col min="7423" max="7423" width="29.28515625" style="546" customWidth="1"/>
    <col min="7424" max="7427" width="11.42578125" style="546"/>
    <col min="7428" max="7428" width="12.28515625" style="546" bestFit="1" customWidth="1"/>
    <col min="7429" max="7429" width="12.7109375" style="546" bestFit="1" customWidth="1"/>
    <col min="7430" max="7676" width="11.42578125" style="546"/>
    <col min="7677" max="7677" width="48.42578125" style="546" bestFit="1" customWidth="1"/>
    <col min="7678" max="7678" width="26.5703125" style="546" bestFit="1" customWidth="1"/>
    <col min="7679" max="7679" width="29.28515625" style="546" customWidth="1"/>
    <col min="7680" max="7683" width="11.42578125" style="546"/>
    <col min="7684" max="7684" width="12.28515625" style="546" bestFit="1" customWidth="1"/>
    <col min="7685" max="7685" width="12.7109375" style="546" bestFit="1" customWidth="1"/>
    <col min="7686" max="7932" width="11.42578125" style="546"/>
    <col min="7933" max="7933" width="48.42578125" style="546" bestFit="1" customWidth="1"/>
    <col min="7934" max="7934" width="26.5703125" style="546" bestFit="1" customWidth="1"/>
    <col min="7935" max="7935" width="29.28515625" style="546" customWidth="1"/>
    <col min="7936" max="7939" width="11.42578125" style="546"/>
    <col min="7940" max="7940" width="12.28515625" style="546" bestFit="1" customWidth="1"/>
    <col min="7941" max="7941" width="12.7109375" style="546" bestFit="1" customWidth="1"/>
    <col min="7942" max="8188" width="11.42578125" style="546"/>
    <col min="8189" max="8189" width="48.42578125" style="546" bestFit="1" customWidth="1"/>
    <col min="8190" max="8190" width="26.5703125" style="546" bestFit="1" customWidth="1"/>
    <col min="8191" max="8191" width="29.28515625" style="546" customWidth="1"/>
    <col min="8192" max="8195" width="11.42578125" style="546"/>
    <col min="8196" max="8196" width="12.28515625" style="546" bestFit="1" customWidth="1"/>
    <col min="8197" max="8197" width="12.7109375" style="546" bestFit="1" customWidth="1"/>
    <col min="8198" max="8444" width="11.42578125" style="546"/>
    <col min="8445" max="8445" width="48.42578125" style="546" bestFit="1" customWidth="1"/>
    <col min="8446" max="8446" width="26.5703125" style="546" bestFit="1" customWidth="1"/>
    <col min="8447" max="8447" width="29.28515625" style="546" customWidth="1"/>
    <col min="8448" max="8451" width="11.42578125" style="546"/>
    <col min="8452" max="8452" width="12.28515625" style="546" bestFit="1" customWidth="1"/>
    <col min="8453" max="8453" width="12.7109375" style="546" bestFit="1" customWidth="1"/>
    <col min="8454" max="8700" width="11.42578125" style="546"/>
    <col min="8701" max="8701" width="48.42578125" style="546" bestFit="1" customWidth="1"/>
    <col min="8702" max="8702" width="26.5703125" style="546" bestFit="1" customWidth="1"/>
    <col min="8703" max="8703" width="29.28515625" style="546" customWidth="1"/>
    <col min="8704" max="8707" width="11.42578125" style="546"/>
    <col min="8708" max="8708" width="12.28515625" style="546" bestFit="1" customWidth="1"/>
    <col min="8709" max="8709" width="12.7109375" style="546" bestFit="1" customWidth="1"/>
    <col min="8710" max="8956" width="11.42578125" style="546"/>
    <col min="8957" max="8957" width="48.42578125" style="546" bestFit="1" customWidth="1"/>
    <col min="8958" max="8958" width="26.5703125" style="546" bestFit="1" customWidth="1"/>
    <col min="8959" max="8959" width="29.28515625" style="546" customWidth="1"/>
    <col min="8960" max="8963" width="11.42578125" style="546"/>
    <col min="8964" max="8964" width="12.28515625" style="546" bestFit="1" customWidth="1"/>
    <col min="8965" max="8965" width="12.7109375" style="546" bestFit="1" customWidth="1"/>
    <col min="8966" max="9212" width="11.42578125" style="546"/>
    <col min="9213" max="9213" width="48.42578125" style="546" bestFit="1" customWidth="1"/>
    <col min="9214" max="9214" width="26.5703125" style="546" bestFit="1" customWidth="1"/>
    <col min="9215" max="9215" width="29.28515625" style="546" customWidth="1"/>
    <col min="9216" max="9219" width="11.42578125" style="546"/>
    <col min="9220" max="9220" width="12.28515625" style="546" bestFit="1" customWidth="1"/>
    <col min="9221" max="9221" width="12.7109375" style="546" bestFit="1" customWidth="1"/>
    <col min="9222" max="9468" width="11.42578125" style="546"/>
    <col min="9469" max="9469" width="48.42578125" style="546" bestFit="1" customWidth="1"/>
    <col min="9470" max="9470" width="26.5703125" style="546" bestFit="1" customWidth="1"/>
    <col min="9471" max="9471" width="29.28515625" style="546" customWidth="1"/>
    <col min="9472" max="9475" width="11.42578125" style="546"/>
    <col min="9476" max="9476" width="12.28515625" style="546" bestFit="1" customWidth="1"/>
    <col min="9477" max="9477" width="12.7109375" style="546" bestFit="1" customWidth="1"/>
    <col min="9478" max="9724" width="11.42578125" style="546"/>
    <col min="9725" max="9725" width="48.42578125" style="546" bestFit="1" customWidth="1"/>
    <col min="9726" max="9726" width="26.5703125" style="546" bestFit="1" customWidth="1"/>
    <col min="9727" max="9727" width="29.28515625" style="546" customWidth="1"/>
    <col min="9728" max="9731" width="11.42578125" style="546"/>
    <col min="9732" max="9732" width="12.28515625" style="546" bestFit="1" customWidth="1"/>
    <col min="9733" max="9733" width="12.7109375" style="546" bestFit="1" customWidth="1"/>
    <col min="9734" max="9980" width="11.42578125" style="546"/>
    <col min="9981" max="9981" width="48.42578125" style="546" bestFit="1" customWidth="1"/>
    <col min="9982" max="9982" width="26.5703125" style="546" bestFit="1" customWidth="1"/>
    <col min="9983" max="9983" width="29.28515625" style="546" customWidth="1"/>
    <col min="9984" max="9987" width="11.42578125" style="546"/>
    <col min="9988" max="9988" width="12.28515625" style="546" bestFit="1" customWidth="1"/>
    <col min="9989" max="9989" width="12.7109375" style="546" bestFit="1" customWidth="1"/>
    <col min="9990" max="10236" width="11.42578125" style="546"/>
    <col min="10237" max="10237" width="48.42578125" style="546" bestFit="1" customWidth="1"/>
    <col min="10238" max="10238" width="26.5703125" style="546" bestFit="1" customWidth="1"/>
    <col min="10239" max="10239" width="29.28515625" style="546" customWidth="1"/>
    <col min="10240" max="10243" width="11.42578125" style="546"/>
    <col min="10244" max="10244" width="12.28515625" style="546" bestFit="1" customWidth="1"/>
    <col min="10245" max="10245" width="12.7109375" style="546" bestFit="1" customWidth="1"/>
    <col min="10246" max="10492" width="11.42578125" style="546"/>
    <col min="10493" max="10493" width="48.42578125" style="546" bestFit="1" customWidth="1"/>
    <col min="10494" max="10494" width="26.5703125" style="546" bestFit="1" customWidth="1"/>
    <col min="10495" max="10495" width="29.28515625" style="546" customWidth="1"/>
    <col min="10496" max="10499" width="11.42578125" style="546"/>
    <col min="10500" max="10500" width="12.28515625" style="546" bestFit="1" customWidth="1"/>
    <col min="10501" max="10501" width="12.7109375" style="546" bestFit="1" customWidth="1"/>
    <col min="10502" max="10748" width="11.42578125" style="546"/>
    <col min="10749" max="10749" width="48.42578125" style="546" bestFit="1" customWidth="1"/>
    <col min="10750" max="10750" width="26.5703125" style="546" bestFit="1" customWidth="1"/>
    <col min="10751" max="10751" width="29.28515625" style="546" customWidth="1"/>
    <col min="10752" max="10755" width="11.42578125" style="546"/>
    <col min="10756" max="10756" width="12.28515625" style="546" bestFit="1" customWidth="1"/>
    <col min="10757" max="10757" width="12.7109375" style="546" bestFit="1" customWidth="1"/>
    <col min="10758" max="11004" width="11.42578125" style="546"/>
    <col min="11005" max="11005" width="48.42578125" style="546" bestFit="1" customWidth="1"/>
    <col min="11006" max="11006" width="26.5703125" style="546" bestFit="1" customWidth="1"/>
    <col min="11007" max="11007" width="29.28515625" style="546" customWidth="1"/>
    <col min="11008" max="11011" width="11.42578125" style="546"/>
    <col min="11012" max="11012" width="12.28515625" style="546" bestFit="1" customWidth="1"/>
    <col min="11013" max="11013" width="12.7109375" style="546" bestFit="1" customWidth="1"/>
    <col min="11014" max="11260" width="11.42578125" style="546"/>
    <col min="11261" max="11261" width="48.42578125" style="546" bestFit="1" customWidth="1"/>
    <col min="11262" max="11262" width="26.5703125" style="546" bestFit="1" customWidth="1"/>
    <col min="11263" max="11263" width="29.28515625" style="546" customWidth="1"/>
    <col min="11264" max="11267" width="11.42578125" style="546"/>
    <col min="11268" max="11268" width="12.28515625" style="546" bestFit="1" customWidth="1"/>
    <col min="11269" max="11269" width="12.7109375" style="546" bestFit="1" customWidth="1"/>
    <col min="11270" max="11516" width="11.42578125" style="546"/>
    <col min="11517" max="11517" width="48.42578125" style="546" bestFit="1" customWidth="1"/>
    <col min="11518" max="11518" width="26.5703125" style="546" bestFit="1" customWidth="1"/>
    <col min="11519" max="11519" width="29.28515625" style="546" customWidth="1"/>
    <col min="11520" max="11523" width="11.42578125" style="546"/>
    <col min="11524" max="11524" width="12.28515625" style="546" bestFit="1" customWidth="1"/>
    <col min="11525" max="11525" width="12.7109375" style="546" bestFit="1" customWidth="1"/>
    <col min="11526" max="11772" width="11.42578125" style="546"/>
    <col min="11773" max="11773" width="48.42578125" style="546" bestFit="1" customWidth="1"/>
    <col min="11774" max="11774" width="26.5703125" style="546" bestFit="1" customWidth="1"/>
    <col min="11775" max="11775" width="29.28515625" style="546" customWidth="1"/>
    <col min="11776" max="11779" width="11.42578125" style="546"/>
    <col min="11780" max="11780" width="12.28515625" style="546" bestFit="1" customWidth="1"/>
    <col min="11781" max="11781" width="12.7109375" style="546" bestFit="1" customWidth="1"/>
    <col min="11782" max="12028" width="11.42578125" style="546"/>
    <col min="12029" max="12029" width="48.42578125" style="546" bestFit="1" customWidth="1"/>
    <col min="12030" max="12030" width="26.5703125" style="546" bestFit="1" customWidth="1"/>
    <col min="12031" max="12031" width="29.28515625" style="546" customWidth="1"/>
    <col min="12032" max="12035" width="11.42578125" style="546"/>
    <col min="12036" max="12036" width="12.28515625" style="546" bestFit="1" customWidth="1"/>
    <col min="12037" max="12037" width="12.7109375" style="546" bestFit="1" customWidth="1"/>
    <col min="12038" max="12284" width="11.42578125" style="546"/>
    <col min="12285" max="12285" width="48.42578125" style="546" bestFit="1" customWidth="1"/>
    <col min="12286" max="12286" width="26.5703125" style="546" bestFit="1" customWidth="1"/>
    <col min="12287" max="12287" width="29.28515625" style="546" customWidth="1"/>
    <col min="12288" max="12291" width="11.42578125" style="546"/>
    <col min="12292" max="12292" width="12.28515625" style="546" bestFit="1" customWidth="1"/>
    <col min="12293" max="12293" width="12.7109375" style="546" bestFit="1" customWidth="1"/>
    <col min="12294" max="12540" width="11.42578125" style="546"/>
    <col min="12541" max="12541" width="48.42578125" style="546" bestFit="1" customWidth="1"/>
    <col min="12542" max="12542" width="26.5703125" style="546" bestFit="1" customWidth="1"/>
    <col min="12543" max="12543" width="29.28515625" style="546" customWidth="1"/>
    <col min="12544" max="12547" width="11.42578125" style="546"/>
    <col min="12548" max="12548" width="12.28515625" style="546" bestFit="1" customWidth="1"/>
    <col min="12549" max="12549" width="12.7109375" style="546" bestFit="1" customWidth="1"/>
    <col min="12550" max="12796" width="11.42578125" style="546"/>
    <col min="12797" max="12797" width="48.42578125" style="546" bestFit="1" customWidth="1"/>
    <col min="12798" max="12798" width="26.5703125" style="546" bestFit="1" customWidth="1"/>
    <col min="12799" max="12799" width="29.28515625" style="546" customWidth="1"/>
    <col min="12800" max="12803" width="11.42578125" style="546"/>
    <col min="12804" max="12804" width="12.28515625" style="546" bestFit="1" customWidth="1"/>
    <col min="12805" max="12805" width="12.7109375" style="546" bestFit="1" customWidth="1"/>
    <col min="12806" max="13052" width="11.42578125" style="546"/>
    <col min="13053" max="13053" width="48.42578125" style="546" bestFit="1" customWidth="1"/>
    <col min="13054" max="13054" width="26.5703125" style="546" bestFit="1" customWidth="1"/>
    <col min="13055" max="13055" width="29.28515625" style="546" customWidth="1"/>
    <col min="13056" max="13059" width="11.42578125" style="546"/>
    <col min="13060" max="13060" width="12.28515625" style="546" bestFit="1" customWidth="1"/>
    <col min="13061" max="13061" width="12.7109375" style="546" bestFit="1" customWidth="1"/>
    <col min="13062" max="13308" width="11.42578125" style="546"/>
    <col min="13309" max="13309" width="48.42578125" style="546" bestFit="1" customWidth="1"/>
    <col min="13310" max="13310" width="26.5703125" style="546" bestFit="1" customWidth="1"/>
    <col min="13311" max="13311" width="29.28515625" style="546" customWidth="1"/>
    <col min="13312" max="13315" width="11.42578125" style="546"/>
    <col min="13316" max="13316" width="12.28515625" style="546" bestFit="1" customWidth="1"/>
    <col min="13317" max="13317" width="12.7109375" style="546" bestFit="1" customWidth="1"/>
    <col min="13318" max="13564" width="11.42578125" style="546"/>
    <col min="13565" max="13565" width="48.42578125" style="546" bestFit="1" customWidth="1"/>
    <col min="13566" max="13566" width="26.5703125" style="546" bestFit="1" customWidth="1"/>
    <col min="13567" max="13567" width="29.28515625" style="546" customWidth="1"/>
    <col min="13568" max="13571" width="11.42578125" style="546"/>
    <col min="13572" max="13572" width="12.28515625" style="546" bestFit="1" customWidth="1"/>
    <col min="13573" max="13573" width="12.7109375" style="546" bestFit="1" customWidth="1"/>
    <col min="13574" max="13820" width="11.42578125" style="546"/>
    <col min="13821" max="13821" width="48.42578125" style="546" bestFit="1" customWidth="1"/>
    <col min="13822" max="13822" width="26.5703125" style="546" bestFit="1" customWidth="1"/>
    <col min="13823" max="13823" width="29.28515625" style="546" customWidth="1"/>
    <col min="13824" max="13827" width="11.42578125" style="546"/>
    <col min="13828" max="13828" width="12.28515625" style="546" bestFit="1" customWidth="1"/>
    <col min="13829" max="13829" width="12.7109375" style="546" bestFit="1" customWidth="1"/>
    <col min="13830" max="14076" width="11.42578125" style="546"/>
    <col min="14077" max="14077" width="48.42578125" style="546" bestFit="1" customWidth="1"/>
    <col min="14078" max="14078" width="26.5703125" style="546" bestFit="1" customWidth="1"/>
    <col min="14079" max="14079" width="29.28515625" style="546" customWidth="1"/>
    <col min="14080" max="14083" width="11.42578125" style="546"/>
    <col min="14084" max="14084" width="12.28515625" style="546" bestFit="1" customWidth="1"/>
    <col min="14085" max="14085" width="12.7109375" style="546" bestFit="1" customWidth="1"/>
    <col min="14086" max="14332" width="11.42578125" style="546"/>
    <col min="14333" max="14333" width="48.42578125" style="546" bestFit="1" customWidth="1"/>
    <col min="14334" max="14334" width="26.5703125" style="546" bestFit="1" customWidth="1"/>
    <col min="14335" max="14335" width="29.28515625" style="546" customWidth="1"/>
    <col min="14336" max="14339" width="11.42578125" style="546"/>
    <col min="14340" max="14340" width="12.28515625" style="546" bestFit="1" customWidth="1"/>
    <col min="14341" max="14341" width="12.7109375" style="546" bestFit="1" customWidth="1"/>
    <col min="14342" max="14588" width="11.42578125" style="546"/>
    <col min="14589" max="14589" width="48.42578125" style="546" bestFit="1" customWidth="1"/>
    <col min="14590" max="14590" width="26.5703125" style="546" bestFit="1" customWidth="1"/>
    <col min="14591" max="14591" width="29.28515625" style="546" customWidth="1"/>
    <col min="14592" max="14595" width="11.42578125" style="546"/>
    <col min="14596" max="14596" width="12.28515625" style="546" bestFit="1" customWidth="1"/>
    <col min="14597" max="14597" width="12.7109375" style="546" bestFit="1" customWidth="1"/>
    <col min="14598" max="14844" width="11.42578125" style="546"/>
    <col min="14845" max="14845" width="48.42578125" style="546" bestFit="1" customWidth="1"/>
    <col min="14846" max="14846" width="26.5703125" style="546" bestFit="1" customWidth="1"/>
    <col min="14847" max="14847" width="29.28515625" style="546" customWidth="1"/>
    <col min="14848" max="14851" width="11.42578125" style="546"/>
    <col min="14852" max="14852" width="12.28515625" style="546" bestFit="1" customWidth="1"/>
    <col min="14853" max="14853" width="12.7109375" style="546" bestFit="1" customWidth="1"/>
    <col min="14854" max="15100" width="11.42578125" style="546"/>
    <col min="15101" max="15101" width="48.42578125" style="546" bestFit="1" customWidth="1"/>
    <col min="15102" max="15102" width="26.5703125" style="546" bestFit="1" customWidth="1"/>
    <col min="15103" max="15103" width="29.28515625" style="546" customWidth="1"/>
    <col min="15104" max="15107" width="11.42578125" style="546"/>
    <col min="15108" max="15108" width="12.28515625" style="546" bestFit="1" customWidth="1"/>
    <col min="15109" max="15109" width="12.7109375" style="546" bestFit="1" customWidth="1"/>
    <col min="15110" max="15356" width="11.42578125" style="546"/>
    <col min="15357" max="15357" width="48.42578125" style="546" bestFit="1" customWidth="1"/>
    <col min="15358" max="15358" width="26.5703125" style="546" bestFit="1" customWidth="1"/>
    <col min="15359" max="15359" width="29.28515625" style="546" customWidth="1"/>
    <col min="15360" max="15363" width="11.42578125" style="546"/>
    <col min="15364" max="15364" width="12.28515625" style="546" bestFit="1" customWidth="1"/>
    <col min="15365" max="15365" width="12.7109375" style="546" bestFit="1" customWidth="1"/>
    <col min="15366" max="15612" width="11.42578125" style="546"/>
    <col min="15613" max="15613" width="48.42578125" style="546" bestFit="1" customWidth="1"/>
    <col min="15614" max="15614" width="26.5703125" style="546" bestFit="1" customWidth="1"/>
    <col min="15615" max="15615" width="29.28515625" style="546" customWidth="1"/>
    <col min="15616" max="15619" width="11.42578125" style="546"/>
    <col min="15620" max="15620" width="12.28515625" style="546" bestFit="1" customWidth="1"/>
    <col min="15621" max="15621" width="12.7109375" style="546" bestFit="1" customWidth="1"/>
    <col min="15622" max="15868" width="11.42578125" style="546"/>
    <col min="15869" max="15869" width="48.42578125" style="546" bestFit="1" customWidth="1"/>
    <col min="15870" max="15870" width="26.5703125" style="546" bestFit="1" customWidth="1"/>
    <col min="15871" max="15871" width="29.28515625" style="546" customWidth="1"/>
    <col min="15872" max="15875" width="11.42578125" style="546"/>
    <col min="15876" max="15876" width="12.28515625" style="546" bestFit="1" customWidth="1"/>
    <col min="15877" max="15877" width="12.7109375" style="546" bestFit="1" customWidth="1"/>
    <col min="15878" max="16124" width="11.42578125" style="546"/>
    <col min="16125" max="16125" width="48.42578125" style="546" bestFit="1" customWidth="1"/>
    <col min="16126" max="16126" width="26.5703125" style="546" bestFit="1" customWidth="1"/>
    <col min="16127" max="16127" width="29.28515625" style="546" customWidth="1"/>
    <col min="16128" max="16131" width="11.42578125" style="546"/>
    <col min="16132" max="16132" width="12.28515625" style="546" bestFit="1" customWidth="1"/>
    <col min="16133" max="16133" width="12.7109375" style="546" bestFit="1" customWidth="1"/>
    <col min="16134" max="16384" width="11.42578125" style="546"/>
  </cols>
  <sheetData>
    <row r="1" spans="1:5" ht="15.75">
      <c r="A1" s="543" t="s">
        <v>44</v>
      </c>
      <c r="B1" s="544"/>
      <c r="C1" s="545"/>
      <c r="D1" s="544"/>
      <c r="E1" s="544"/>
    </row>
    <row r="2" spans="1:5" ht="16.5" customHeight="1">
      <c r="A2" s="328"/>
      <c r="B2" s="544"/>
      <c r="C2" s="545"/>
      <c r="D2" s="544"/>
      <c r="E2" s="544"/>
    </row>
    <row r="3" spans="1:5">
      <c r="A3" s="547" t="s">
        <v>416</v>
      </c>
      <c r="B3" s="548" t="s">
        <v>417</v>
      </c>
      <c r="C3" s="549" t="s">
        <v>702</v>
      </c>
      <c r="D3" s="971" t="s">
        <v>262</v>
      </c>
      <c r="E3" s="972"/>
    </row>
    <row r="4" spans="1:5">
      <c r="A4" s="960" t="s">
        <v>703</v>
      </c>
      <c r="B4" s="961" t="s">
        <v>704</v>
      </c>
      <c r="C4" s="964">
        <v>2008</v>
      </c>
      <c r="D4" s="962" t="s">
        <v>1826</v>
      </c>
      <c r="E4" s="963"/>
    </row>
    <row r="5" spans="1:5">
      <c r="A5" s="960"/>
      <c r="B5" s="961"/>
      <c r="C5" s="965"/>
      <c r="D5" s="967" t="s">
        <v>705</v>
      </c>
      <c r="E5" s="968"/>
    </row>
    <row r="6" spans="1:5">
      <c r="A6" s="960"/>
      <c r="B6" s="961"/>
      <c r="C6" s="965"/>
      <c r="D6" s="967" t="s">
        <v>706</v>
      </c>
      <c r="E6" s="968"/>
    </row>
    <row r="7" spans="1:5">
      <c r="A7" s="960"/>
      <c r="B7" s="961"/>
      <c r="C7" s="965"/>
      <c r="D7" s="967" t="s">
        <v>707</v>
      </c>
      <c r="E7" s="968"/>
    </row>
    <row r="8" spans="1:5">
      <c r="A8" s="960"/>
      <c r="B8" s="961"/>
      <c r="C8" s="965"/>
      <c r="D8" s="967" t="s">
        <v>708</v>
      </c>
      <c r="E8" s="968"/>
    </row>
    <row r="9" spans="1:5">
      <c r="A9" s="960"/>
      <c r="B9" s="961"/>
      <c r="C9" s="965"/>
      <c r="D9" s="967" t="s">
        <v>709</v>
      </c>
      <c r="E9" s="968"/>
    </row>
    <row r="10" spans="1:5">
      <c r="A10" s="960"/>
      <c r="B10" s="961"/>
      <c r="C10" s="965"/>
      <c r="D10" s="967" t="s">
        <v>710</v>
      </c>
      <c r="E10" s="968"/>
    </row>
    <row r="11" spans="1:5">
      <c r="A11" s="960"/>
      <c r="B11" s="961"/>
      <c r="C11" s="965"/>
      <c r="D11" s="967" t="s">
        <v>711</v>
      </c>
      <c r="E11" s="968"/>
    </row>
    <row r="12" spans="1:5">
      <c r="A12" s="960"/>
      <c r="B12" s="961"/>
      <c r="C12" s="965"/>
      <c r="D12" s="967" t="s">
        <v>712</v>
      </c>
      <c r="E12" s="968"/>
    </row>
    <row r="13" spans="1:5">
      <c r="A13" s="960"/>
      <c r="B13" s="961"/>
      <c r="C13" s="966"/>
      <c r="D13" s="969" t="s">
        <v>713</v>
      </c>
      <c r="E13" s="970"/>
    </row>
    <row r="14" spans="1:5" ht="15" customHeight="1">
      <c r="A14" s="973" t="s">
        <v>714</v>
      </c>
      <c r="B14" s="974" t="s">
        <v>428</v>
      </c>
      <c r="C14" s="975">
        <v>1975</v>
      </c>
      <c r="D14" s="976" t="s">
        <v>715</v>
      </c>
      <c r="E14" s="977"/>
    </row>
    <row r="15" spans="1:5">
      <c r="A15" s="973"/>
      <c r="B15" s="974"/>
      <c r="C15" s="975"/>
      <c r="D15" s="978" t="s">
        <v>716</v>
      </c>
      <c r="E15" s="979"/>
    </row>
    <row r="16" spans="1:5">
      <c r="A16" s="973"/>
      <c r="B16" s="974"/>
      <c r="C16" s="975"/>
      <c r="D16" s="980" t="s">
        <v>717</v>
      </c>
      <c r="E16" s="981"/>
    </row>
    <row r="17" spans="1:5">
      <c r="A17" s="992" t="s">
        <v>718</v>
      </c>
      <c r="B17" s="974" t="s">
        <v>719</v>
      </c>
      <c r="C17" s="975">
        <v>2010</v>
      </c>
      <c r="D17" s="617" t="s">
        <v>720</v>
      </c>
      <c r="E17" s="329"/>
    </row>
    <row r="18" spans="1:5">
      <c r="A18" s="992"/>
      <c r="B18" s="974"/>
      <c r="C18" s="993"/>
      <c r="D18" s="980" t="s">
        <v>721</v>
      </c>
      <c r="E18" s="981"/>
    </row>
    <row r="19" spans="1:5">
      <c r="A19" s="973" t="s">
        <v>722</v>
      </c>
      <c r="B19" s="994" t="s">
        <v>428</v>
      </c>
      <c r="C19" s="330">
        <v>1966</v>
      </c>
      <c r="D19" s="331" t="s">
        <v>723</v>
      </c>
      <c r="E19" s="332"/>
    </row>
    <row r="20" spans="1:5">
      <c r="A20" s="973"/>
      <c r="B20" s="994"/>
      <c r="C20" s="995">
        <v>1999</v>
      </c>
      <c r="D20" s="331" t="s">
        <v>724</v>
      </c>
      <c r="E20" s="332"/>
    </row>
    <row r="21" spans="1:5">
      <c r="A21" s="973"/>
      <c r="B21" s="994"/>
      <c r="C21" s="996"/>
      <c r="D21" s="333" t="s">
        <v>717</v>
      </c>
      <c r="E21" s="334"/>
    </row>
    <row r="22" spans="1:5">
      <c r="A22" s="335" t="s">
        <v>725</v>
      </c>
      <c r="B22" s="336" t="s">
        <v>652</v>
      </c>
      <c r="C22" s="337">
        <v>1966</v>
      </c>
      <c r="D22" s="982" t="s">
        <v>726</v>
      </c>
      <c r="E22" s="982"/>
    </row>
    <row r="23" spans="1:5">
      <c r="A23" s="983" t="s">
        <v>727</v>
      </c>
      <c r="B23" s="986" t="s">
        <v>428</v>
      </c>
      <c r="C23" s="989">
        <v>1966</v>
      </c>
      <c r="D23" s="338" t="s">
        <v>728</v>
      </c>
      <c r="E23" s="339"/>
    </row>
    <row r="24" spans="1:5">
      <c r="A24" s="984"/>
      <c r="B24" s="987"/>
      <c r="C24" s="990"/>
      <c r="D24" s="618" t="s">
        <v>729</v>
      </c>
      <c r="E24" s="332" t="s">
        <v>730</v>
      </c>
    </row>
    <row r="25" spans="1:5">
      <c r="A25" s="984"/>
      <c r="B25" s="987"/>
      <c r="C25" s="990"/>
      <c r="D25" s="618"/>
      <c r="E25" s="332" t="s">
        <v>731</v>
      </c>
    </row>
    <row r="26" spans="1:5">
      <c r="A26" s="984"/>
      <c r="B26" s="987"/>
      <c r="C26" s="990"/>
      <c r="D26" s="618"/>
      <c r="E26" s="332" t="s">
        <v>732</v>
      </c>
    </row>
    <row r="27" spans="1:5">
      <c r="A27" s="984"/>
      <c r="B27" s="987"/>
      <c r="C27" s="990"/>
      <c r="D27" s="618"/>
      <c r="E27" s="332" t="s">
        <v>733</v>
      </c>
    </row>
    <row r="28" spans="1:5">
      <c r="A28" s="984"/>
      <c r="B28" s="987"/>
      <c r="C28" s="990"/>
      <c r="D28" s="618" t="s">
        <v>734</v>
      </c>
      <c r="E28" s="332" t="s">
        <v>730</v>
      </c>
    </row>
    <row r="29" spans="1:5">
      <c r="A29" s="984"/>
      <c r="B29" s="987"/>
      <c r="C29" s="990"/>
      <c r="D29" s="618"/>
      <c r="E29" s="332" t="s">
        <v>731</v>
      </c>
    </row>
    <row r="30" spans="1:5">
      <c r="A30" s="984"/>
      <c r="B30" s="987"/>
      <c r="C30" s="990"/>
      <c r="D30" s="618"/>
      <c r="E30" s="332" t="s">
        <v>735</v>
      </c>
    </row>
    <row r="31" spans="1:5">
      <c r="A31" s="984"/>
      <c r="B31" s="987"/>
      <c r="C31" s="990"/>
      <c r="D31" s="618"/>
      <c r="E31" s="332" t="s">
        <v>736</v>
      </c>
    </row>
    <row r="32" spans="1:5">
      <c r="A32" s="984"/>
      <c r="B32" s="987"/>
      <c r="C32" s="990"/>
      <c r="D32" s="618" t="s">
        <v>715</v>
      </c>
      <c r="E32" s="332"/>
    </row>
    <row r="33" spans="1:5">
      <c r="A33" s="984"/>
      <c r="B33" s="987"/>
      <c r="C33" s="990"/>
      <c r="D33" s="618"/>
      <c r="E33" s="332" t="s">
        <v>737</v>
      </c>
    </row>
    <row r="34" spans="1:5">
      <c r="A34" s="984"/>
      <c r="B34" s="987"/>
      <c r="C34" s="990"/>
      <c r="D34" s="618"/>
      <c r="E34" s="332" t="s">
        <v>738</v>
      </c>
    </row>
    <row r="35" spans="1:5">
      <c r="A35" s="984"/>
      <c r="B35" s="987"/>
      <c r="C35" s="990"/>
      <c r="D35" s="618"/>
      <c r="E35" s="332" t="s">
        <v>739</v>
      </c>
    </row>
    <row r="36" spans="1:5">
      <c r="A36" s="984"/>
      <c r="B36" s="987"/>
      <c r="C36" s="990"/>
      <c r="D36" s="618"/>
      <c r="E36" s="332" t="s">
        <v>740</v>
      </c>
    </row>
    <row r="37" spans="1:5">
      <c r="A37" s="985"/>
      <c r="B37" s="988"/>
      <c r="C37" s="991"/>
      <c r="D37" s="619" t="s">
        <v>741</v>
      </c>
      <c r="E37" s="334"/>
    </row>
    <row r="38" spans="1:5">
      <c r="A38" s="997" t="s">
        <v>742</v>
      </c>
      <c r="B38" s="986" t="s">
        <v>719</v>
      </c>
      <c r="C38" s="1000">
        <v>1975</v>
      </c>
      <c r="D38" s="617" t="s">
        <v>715</v>
      </c>
      <c r="E38" s="329"/>
    </row>
    <row r="39" spans="1:5">
      <c r="A39" s="998"/>
      <c r="B39" s="987"/>
      <c r="C39" s="1001"/>
      <c r="D39" s="619" t="s">
        <v>743</v>
      </c>
      <c r="E39" s="340"/>
    </row>
    <row r="40" spans="1:5">
      <c r="A40" s="974" t="s">
        <v>653</v>
      </c>
      <c r="B40" s="974" t="s">
        <v>652</v>
      </c>
      <c r="C40" s="999">
        <v>1976</v>
      </c>
      <c r="D40" s="1002" t="s">
        <v>744</v>
      </c>
      <c r="E40" s="1003"/>
    </row>
    <row r="41" spans="1:5">
      <c r="A41" s="974"/>
      <c r="B41" s="974"/>
      <c r="C41" s="999"/>
      <c r="D41" s="617" t="s">
        <v>745</v>
      </c>
      <c r="E41" s="341" t="s">
        <v>746</v>
      </c>
    </row>
    <row r="42" spans="1:5">
      <c r="A42" s="974"/>
      <c r="B42" s="974"/>
      <c r="C42" s="999"/>
      <c r="D42" s="618"/>
      <c r="E42" s="342" t="s">
        <v>747</v>
      </c>
    </row>
    <row r="43" spans="1:5">
      <c r="A43" s="974"/>
      <c r="B43" s="974"/>
      <c r="C43" s="999"/>
      <c r="D43" s="618"/>
      <c r="E43" s="342" t="s">
        <v>748</v>
      </c>
    </row>
    <row r="44" spans="1:5">
      <c r="A44" s="974"/>
      <c r="B44" s="974"/>
      <c r="C44" s="999"/>
      <c r="D44" s="618"/>
      <c r="E44" s="342" t="s">
        <v>749</v>
      </c>
    </row>
    <row r="45" spans="1:5">
      <c r="A45" s="974"/>
      <c r="B45" s="974"/>
      <c r="C45" s="999"/>
      <c r="D45" s="343"/>
      <c r="E45" s="344" t="s">
        <v>750</v>
      </c>
    </row>
    <row r="46" spans="1:5">
      <c r="A46" s="974"/>
      <c r="B46" s="974"/>
      <c r="C46" s="999"/>
      <c r="D46" s="617" t="s">
        <v>751</v>
      </c>
      <c r="E46" s="341" t="s">
        <v>752</v>
      </c>
    </row>
    <row r="47" spans="1:5">
      <c r="A47" s="974"/>
      <c r="B47" s="974"/>
      <c r="C47" s="999"/>
      <c r="D47" s="345"/>
      <c r="E47" s="346" t="s">
        <v>753</v>
      </c>
    </row>
    <row r="48" spans="1:5">
      <c r="A48" s="974"/>
      <c r="B48" s="974"/>
      <c r="C48" s="999"/>
      <c r="D48" s="345"/>
      <c r="E48" s="346" t="s">
        <v>754</v>
      </c>
    </row>
    <row r="49" spans="1:5">
      <c r="A49" s="974"/>
      <c r="B49" s="974"/>
      <c r="C49" s="999"/>
      <c r="D49" s="618"/>
      <c r="E49" s="342" t="s">
        <v>749</v>
      </c>
    </row>
    <row r="50" spans="1:5">
      <c r="A50" s="974"/>
      <c r="B50" s="974"/>
      <c r="C50" s="999"/>
      <c r="D50" s="343"/>
      <c r="E50" s="344" t="s">
        <v>755</v>
      </c>
    </row>
    <row r="51" spans="1:5">
      <c r="A51" s="974"/>
      <c r="B51" s="974"/>
      <c r="C51" s="999"/>
      <c r="D51" s="617" t="s">
        <v>756</v>
      </c>
      <c r="E51" s="341" t="s">
        <v>757</v>
      </c>
    </row>
    <row r="52" spans="1:5">
      <c r="A52" s="974"/>
      <c r="B52" s="974"/>
      <c r="C52" s="999"/>
      <c r="D52" s="347"/>
      <c r="E52" s="348" t="s">
        <v>758</v>
      </c>
    </row>
    <row r="53" spans="1:5">
      <c r="A53" s="974"/>
      <c r="B53" s="974"/>
      <c r="C53" s="999"/>
      <c r="D53" s="618" t="s">
        <v>759</v>
      </c>
      <c r="E53" s="342" t="s">
        <v>760</v>
      </c>
    </row>
    <row r="54" spans="1:5">
      <c r="A54" s="974"/>
      <c r="B54" s="974"/>
      <c r="C54" s="999"/>
      <c r="D54" s="618"/>
      <c r="E54" s="342" t="s">
        <v>747</v>
      </c>
    </row>
    <row r="55" spans="1:5">
      <c r="A55" s="974"/>
      <c r="B55" s="974"/>
      <c r="C55" s="999"/>
      <c r="D55" s="619"/>
      <c r="E55" s="348" t="s">
        <v>721</v>
      </c>
    </row>
    <row r="56" spans="1:5">
      <c r="A56" s="974" t="s">
        <v>761</v>
      </c>
      <c r="B56" s="974" t="s">
        <v>327</v>
      </c>
      <c r="C56" s="999">
        <v>1981</v>
      </c>
      <c r="D56" s="617" t="s">
        <v>762</v>
      </c>
      <c r="E56" s="329"/>
    </row>
    <row r="57" spans="1:5">
      <c r="A57" s="974"/>
      <c r="B57" s="974"/>
      <c r="C57" s="999"/>
      <c r="D57" s="619" t="s">
        <v>721</v>
      </c>
      <c r="E57" s="349"/>
    </row>
    <row r="58" spans="1:5">
      <c r="A58" s="997" t="s">
        <v>763</v>
      </c>
      <c r="B58" s="986" t="s">
        <v>719</v>
      </c>
      <c r="C58" s="993">
        <v>1984</v>
      </c>
      <c r="D58" s="617" t="s">
        <v>764</v>
      </c>
      <c r="E58" s="329"/>
    </row>
    <row r="59" spans="1:5">
      <c r="A59" s="1004"/>
      <c r="B59" s="988"/>
      <c r="C59" s="1005"/>
      <c r="D59" s="619" t="s">
        <v>721</v>
      </c>
      <c r="E59" s="349"/>
    </row>
    <row r="60" spans="1:5">
      <c r="A60" s="1006" t="s">
        <v>311</v>
      </c>
      <c r="B60" s="986" t="s">
        <v>428</v>
      </c>
      <c r="C60" s="1000">
        <v>1987</v>
      </c>
      <c r="D60" s="350" t="s">
        <v>765</v>
      </c>
      <c r="E60" s="329"/>
    </row>
    <row r="61" spans="1:5">
      <c r="A61" s="1007"/>
      <c r="B61" s="988"/>
      <c r="C61" s="1001"/>
      <c r="D61" s="333" t="s">
        <v>766</v>
      </c>
      <c r="E61" s="349"/>
    </row>
    <row r="62" spans="1:5">
      <c r="A62" s="1006" t="s">
        <v>334</v>
      </c>
      <c r="B62" s="986" t="s">
        <v>767</v>
      </c>
      <c r="C62" s="1000">
        <v>1988</v>
      </c>
      <c r="D62" s="350" t="s">
        <v>768</v>
      </c>
      <c r="E62" s="329"/>
    </row>
    <row r="63" spans="1:5">
      <c r="A63" s="1008"/>
      <c r="B63" s="987"/>
      <c r="C63" s="1009"/>
      <c r="D63" s="331" t="s">
        <v>769</v>
      </c>
      <c r="E63" s="340"/>
    </row>
    <row r="64" spans="1:5">
      <c r="A64" s="1008"/>
      <c r="B64" s="987"/>
      <c r="C64" s="1009"/>
      <c r="D64" s="331" t="s">
        <v>770</v>
      </c>
      <c r="E64" s="340"/>
    </row>
    <row r="65" spans="1:5">
      <c r="A65" s="1007"/>
      <c r="B65" s="988"/>
      <c r="C65" s="1001"/>
      <c r="D65" s="333" t="s">
        <v>771</v>
      </c>
      <c r="E65" s="349"/>
    </row>
    <row r="66" spans="1:5">
      <c r="A66" s="1006" t="s">
        <v>2338</v>
      </c>
      <c r="B66" s="986" t="s">
        <v>704</v>
      </c>
      <c r="C66" s="1000">
        <v>1995</v>
      </c>
      <c r="D66" s="350" t="s">
        <v>772</v>
      </c>
      <c r="E66" s="329"/>
    </row>
    <row r="67" spans="1:5" ht="14.25">
      <c r="A67" s="1008"/>
      <c r="B67" s="987"/>
      <c r="C67" s="1009"/>
      <c r="D67" s="331" t="s">
        <v>773</v>
      </c>
      <c r="E67" s="340"/>
    </row>
    <row r="68" spans="1:5">
      <c r="A68" s="1008"/>
      <c r="B68" s="987"/>
      <c r="C68" s="1009"/>
      <c r="D68" s="331" t="s">
        <v>774</v>
      </c>
      <c r="E68" s="340"/>
    </row>
    <row r="69" spans="1:5">
      <c r="A69" s="1008"/>
      <c r="B69" s="987"/>
      <c r="C69" s="1009"/>
      <c r="D69" s="331" t="s">
        <v>775</v>
      </c>
      <c r="E69" s="340"/>
    </row>
    <row r="70" spans="1:5">
      <c r="A70" s="1008"/>
      <c r="B70" s="987"/>
      <c r="C70" s="1009"/>
      <c r="D70" s="331" t="s">
        <v>776</v>
      </c>
      <c r="E70" s="340"/>
    </row>
    <row r="71" spans="1:5">
      <c r="A71" s="1007"/>
      <c r="B71" s="988"/>
      <c r="C71" s="1001"/>
      <c r="D71" s="333" t="s">
        <v>777</v>
      </c>
      <c r="E71" s="349"/>
    </row>
    <row r="72" spans="1:5">
      <c r="A72" s="986" t="s">
        <v>2339</v>
      </c>
      <c r="B72" s="1010" t="s">
        <v>704</v>
      </c>
      <c r="C72" s="1013">
        <v>2009</v>
      </c>
      <c r="D72" s="954" t="s">
        <v>772</v>
      </c>
      <c r="E72" s="955"/>
    </row>
    <row r="73" spans="1:5" ht="14.25">
      <c r="A73" s="987"/>
      <c r="B73" s="1011"/>
      <c r="C73" s="1014"/>
      <c r="D73" s="956" t="s">
        <v>778</v>
      </c>
      <c r="E73" s="957"/>
    </row>
    <row r="74" spans="1:5" ht="15">
      <c r="A74" s="987"/>
      <c r="B74" s="1011"/>
      <c r="C74" s="1014"/>
      <c r="D74" s="614" t="s">
        <v>776</v>
      </c>
      <c r="E74" s="351"/>
    </row>
    <row r="75" spans="1:5" ht="15">
      <c r="A75" s="987"/>
      <c r="B75" s="1011"/>
      <c r="C75" s="1014"/>
      <c r="D75" s="614" t="s">
        <v>779</v>
      </c>
      <c r="E75" s="351"/>
    </row>
    <row r="76" spans="1:5" ht="15">
      <c r="A76" s="987"/>
      <c r="B76" s="1011"/>
      <c r="C76" s="1014"/>
      <c r="D76" s="614" t="s">
        <v>780</v>
      </c>
      <c r="E76" s="351"/>
    </row>
    <row r="77" spans="1:5">
      <c r="A77" s="988"/>
      <c r="B77" s="1012"/>
      <c r="C77" s="1015"/>
      <c r="D77" s="958" t="s">
        <v>781</v>
      </c>
      <c r="E77" s="959"/>
    </row>
    <row r="78" spans="1:5">
      <c r="A78" s="620" t="s">
        <v>2340</v>
      </c>
      <c r="B78" s="621" t="s">
        <v>704</v>
      </c>
      <c r="C78" s="622">
        <v>2021</v>
      </c>
      <c r="D78" s="954" t="s">
        <v>2341</v>
      </c>
      <c r="E78" s="955"/>
    </row>
    <row r="79" spans="1:5">
      <c r="A79" s="620" t="s">
        <v>782</v>
      </c>
      <c r="B79" s="25" t="s">
        <v>783</v>
      </c>
      <c r="C79" s="622">
        <v>2015</v>
      </c>
      <c r="D79" s="612" t="s">
        <v>784</v>
      </c>
      <c r="E79" s="613"/>
    </row>
    <row r="80" spans="1:5">
      <c r="A80" s="154"/>
      <c r="B80" s="26"/>
      <c r="C80" s="155"/>
      <c r="D80" s="614" t="s">
        <v>785</v>
      </c>
      <c r="E80" s="615"/>
    </row>
    <row r="81" spans="1:5">
      <c r="A81" s="156"/>
      <c r="B81" s="157"/>
      <c r="C81" s="158"/>
      <c r="D81" s="159" t="s">
        <v>786</v>
      </c>
      <c r="E81" s="616"/>
    </row>
    <row r="82" spans="1:5">
      <c r="C82" s="352"/>
    </row>
  </sheetData>
  <mergeCells count="60">
    <mergeCell ref="B72:B77"/>
    <mergeCell ref="A72:A77"/>
    <mergeCell ref="C72:C77"/>
    <mergeCell ref="A66:A71"/>
    <mergeCell ref="B66:B71"/>
    <mergeCell ref="C66:C71"/>
    <mergeCell ref="A60:A61"/>
    <mergeCell ref="B60:B61"/>
    <mergeCell ref="C60:C61"/>
    <mergeCell ref="A62:A65"/>
    <mergeCell ref="B62:B65"/>
    <mergeCell ref="C62:C65"/>
    <mergeCell ref="D40:E40"/>
    <mergeCell ref="A56:A57"/>
    <mergeCell ref="B56:B57"/>
    <mergeCell ref="C56:C57"/>
    <mergeCell ref="A58:A59"/>
    <mergeCell ref="B58:B59"/>
    <mergeCell ref="C58:C59"/>
    <mergeCell ref="A38:A39"/>
    <mergeCell ref="B38:B39"/>
    <mergeCell ref="A40:A55"/>
    <mergeCell ref="B40:B55"/>
    <mergeCell ref="C40:C55"/>
    <mergeCell ref="C38:C39"/>
    <mergeCell ref="D18:E18"/>
    <mergeCell ref="D22:E22"/>
    <mergeCell ref="A23:A37"/>
    <mergeCell ref="B23:B37"/>
    <mergeCell ref="C23:C37"/>
    <mergeCell ref="A17:A18"/>
    <mergeCell ref="B17:B18"/>
    <mergeCell ref="C17:C18"/>
    <mergeCell ref="A19:A21"/>
    <mergeCell ref="B19:B21"/>
    <mergeCell ref="C20:C21"/>
    <mergeCell ref="D13:E13"/>
    <mergeCell ref="D3:E3"/>
    <mergeCell ref="A14:A16"/>
    <mergeCell ref="B14:B16"/>
    <mergeCell ref="C14:C16"/>
    <mergeCell ref="D14:E14"/>
    <mergeCell ref="D15:E15"/>
    <mergeCell ref="D16:E16"/>
    <mergeCell ref="D78:E78"/>
    <mergeCell ref="D72:E72"/>
    <mergeCell ref="D73:E73"/>
    <mergeCell ref="D77:E77"/>
    <mergeCell ref="A4:A13"/>
    <mergeCell ref="B4:B13"/>
    <mergeCell ref="D4:E4"/>
    <mergeCell ref="C4:C13"/>
    <mergeCell ref="D5:E5"/>
    <mergeCell ref="D6:E6"/>
    <mergeCell ref="D7:E7"/>
    <mergeCell ref="D8:E8"/>
    <mergeCell ref="D9:E9"/>
    <mergeCell ref="D10:E10"/>
    <mergeCell ref="D11:E11"/>
    <mergeCell ref="D12:E12"/>
  </mergeCells>
  <pageMargins left="0.7" right="0.7" top="0.75" bottom="0.75" header="0.3" footer="0.3"/>
  <pageSetup paperSize="9" scale="4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0">
    <tabColor rgb="FF00B050"/>
  </sheetPr>
  <dimension ref="A1:F464"/>
  <sheetViews>
    <sheetView topLeftCell="A48" zoomScale="90" zoomScaleNormal="90" workbookViewId="0">
      <selection activeCell="A58" sqref="A58:B58"/>
    </sheetView>
  </sheetViews>
  <sheetFormatPr baseColWidth="10" defaultColWidth="11.42578125" defaultRowHeight="15"/>
  <cols>
    <col min="1" max="2" width="11.42578125" style="320" customWidth="1"/>
    <col min="3" max="3" width="17.28515625" style="320" bestFit="1" customWidth="1"/>
    <col min="4" max="4" width="11.42578125" style="320"/>
    <col min="5" max="5" width="18.7109375" style="320" bestFit="1" customWidth="1"/>
    <col min="6" max="6" width="13.7109375" style="320" bestFit="1" customWidth="1"/>
    <col min="7" max="16384" width="11.42578125" style="320"/>
  </cols>
  <sheetData>
    <row r="1" spans="1:6" ht="15.75">
      <c r="A1" s="543" t="s">
        <v>787</v>
      </c>
      <c r="B1" s="353"/>
      <c r="C1" s="353"/>
      <c r="D1" s="354"/>
      <c r="E1" s="353"/>
      <c r="F1" s="353"/>
    </row>
    <row r="2" spans="1:6">
      <c r="A2" s="353"/>
      <c r="B2" s="353"/>
      <c r="C2" s="353"/>
      <c r="D2" s="354"/>
      <c r="E2" s="353"/>
      <c r="F2" s="353"/>
    </row>
    <row r="3" spans="1:6">
      <c r="A3" s="1024" t="s">
        <v>788</v>
      </c>
      <c r="B3" s="1025"/>
      <c r="C3" s="491" t="s">
        <v>417</v>
      </c>
      <c r="D3" s="490" t="s">
        <v>665</v>
      </c>
      <c r="E3" s="490" t="s">
        <v>789</v>
      </c>
      <c r="F3" s="490" t="s">
        <v>262</v>
      </c>
    </row>
    <row r="4" spans="1:6">
      <c r="A4" s="1026" t="s">
        <v>792</v>
      </c>
      <c r="B4" s="1027"/>
      <c r="C4" s="623" t="s">
        <v>686</v>
      </c>
      <c r="D4" s="623">
        <v>1</v>
      </c>
      <c r="E4" s="623" t="s">
        <v>685</v>
      </c>
      <c r="F4" s="609" t="s">
        <v>823</v>
      </c>
    </row>
    <row r="5" spans="1:6">
      <c r="A5" s="947" t="s">
        <v>792</v>
      </c>
      <c r="B5" s="948"/>
      <c r="C5" s="623" t="s">
        <v>686</v>
      </c>
      <c r="D5" s="623">
        <v>1</v>
      </c>
      <c r="E5" s="623" t="s">
        <v>685</v>
      </c>
      <c r="F5" s="609" t="s">
        <v>824</v>
      </c>
    </row>
    <row r="6" spans="1:6">
      <c r="A6" s="947" t="s">
        <v>797</v>
      </c>
      <c r="B6" s="948"/>
      <c r="C6" s="623" t="s">
        <v>686</v>
      </c>
      <c r="D6" s="623">
        <v>1</v>
      </c>
      <c r="E6" s="623"/>
      <c r="F6" s="609" t="s">
        <v>825</v>
      </c>
    </row>
    <row r="7" spans="1:6">
      <c r="A7" s="947" t="s">
        <v>797</v>
      </c>
      <c r="B7" s="948"/>
      <c r="C7" s="623" t="s">
        <v>686</v>
      </c>
      <c r="D7" s="623">
        <v>1</v>
      </c>
      <c r="E7" s="623"/>
      <c r="F7" s="609" t="s">
        <v>826</v>
      </c>
    </row>
    <row r="8" spans="1:6">
      <c r="A8" s="947" t="s">
        <v>797</v>
      </c>
      <c r="B8" s="948"/>
      <c r="C8" s="623" t="s">
        <v>686</v>
      </c>
      <c r="D8" s="623">
        <v>1</v>
      </c>
      <c r="E8" s="623"/>
      <c r="F8" s="609" t="s">
        <v>827</v>
      </c>
    </row>
    <row r="9" spans="1:6">
      <c r="A9" s="947" t="s">
        <v>797</v>
      </c>
      <c r="B9" s="948"/>
      <c r="C9" s="623" t="s">
        <v>686</v>
      </c>
      <c r="D9" s="623">
        <v>1</v>
      </c>
      <c r="E9" s="623"/>
      <c r="F9" s="609" t="s">
        <v>828</v>
      </c>
    </row>
    <row r="10" spans="1:6">
      <c r="A10" s="947" t="s">
        <v>797</v>
      </c>
      <c r="B10" s="948"/>
      <c r="C10" s="623" t="s">
        <v>686</v>
      </c>
      <c r="D10" s="623">
        <v>1</v>
      </c>
      <c r="E10" s="623"/>
      <c r="F10" s="609" t="s">
        <v>829</v>
      </c>
    </row>
    <row r="11" spans="1:6">
      <c r="A11" s="947" t="s">
        <v>797</v>
      </c>
      <c r="B11" s="948"/>
      <c r="C11" s="623" t="s">
        <v>686</v>
      </c>
      <c r="D11" s="623">
        <v>1</v>
      </c>
      <c r="E11" s="623"/>
      <c r="F11" s="609" t="s">
        <v>830</v>
      </c>
    </row>
    <row r="12" spans="1:6">
      <c r="A12" s="947" t="s">
        <v>797</v>
      </c>
      <c r="B12" s="948"/>
      <c r="C12" s="623" t="s">
        <v>686</v>
      </c>
      <c r="D12" s="623">
        <v>1</v>
      </c>
      <c r="E12" s="623"/>
      <c r="F12" s="609" t="s">
        <v>831</v>
      </c>
    </row>
    <row r="13" spans="1:6">
      <c r="A13" s="947" t="s">
        <v>797</v>
      </c>
      <c r="B13" s="948"/>
      <c r="C13" s="623" t="s">
        <v>686</v>
      </c>
      <c r="D13" s="623">
        <v>1</v>
      </c>
      <c r="E13" s="623"/>
      <c r="F13" s="609" t="s">
        <v>832</v>
      </c>
    </row>
    <row r="14" spans="1:6">
      <c r="A14" s="947" t="s">
        <v>797</v>
      </c>
      <c r="B14" s="948"/>
      <c r="C14" s="623" t="s">
        <v>686</v>
      </c>
      <c r="D14" s="623">
        <v>1</v>
      </c>
      <c r="E14" s="623"/>
      <c r="F14" s="609" t="s">
        <v>833</v>
      </c>
    </row>
    <row r="15" spans="1:6">
      <c r="A15" s="947" t="s">
        <v>801</v>
      </c>
      <c r="B15" s="948"/>
      <c r="C15" s="623" t="s">
        <v>686</v>
      </c>
      <c r="D15" s="623">
        <v>1</v>
      </c>
      <c r="E15" s="623" t="s">
        <v>685</v>
      </c>
      <c r="F15" s="609" t="s">
        <v>834</v>
      </c>
    </row>
    <row r="16" spans="1:6">
      <c r="A16" s="947" t="s">
        <v>801</v>
      </c>
      <c r="B16" s="948"/>
      <c r="C16" s="623" t="s">
        <v>686</v>
      </c>
      <c r="D16" s="623">
        <v>1</v>
      </c>
      <c r="E16" s="623" t="s">
        <v>685</v>
      </c>
      <c r="F16" s="609" t="s">
        <v>835</v>
      </c>
    </row>
    <row r="17" spans="1:6">
      <c r="A17" s="947" t="s">
        <v>801</v>
      </c>
      <c r="B17" s="948"/>
      <c r="C17" s="623" t="s">
        <v>686</v>
      </c>
      <c r="D17" s="623">
        <v>1</v>
      </c>
      <c r="E17" s="623" t="s">
        <v>685</v>
      </c>
      <c r="F17" s="609" t="s">
        <v>835</v>
      </c>
    </row>
    <row r="18" spans="1:6">
      <c r="A18" s="947" t="s">
        <v>801</v>
      </c>
      <c r="B18" s="948"/>
      <c r="C18" s="623" t="s">
        <v>686</v>
      </c>
      <c r="D18" s="623">
        <v>1</v>
      </c>
      <c r="E18" s="623" t="s">
        <v>685</v>
      </c>
      <c r="F18" s="609" t="s">
        <v>836</v>
      </c>
    </row>
    <row r="19" spans="1:6">
      <c r="A19" s="947" t="s">
        <v>801</v>
      </c>
      <c r="B19" s="948"/>
      <c r="C19" s="623" t="s">
        <v>686</v>
      </c>
      <c r="D19" s="623">
        <v>1</v>
      </c>
      <c r="E19" s="623" t="s">
        <v>685</v>
      </c>
      <c r="F19" s="609" t="s">
        <v>837</v>
      </c>
    </row>
    <row r="20" spans="1:6">
      <c r="A20" s="947" t="s">
        <v>801</v>
      </c>
      <c r="B20" s="948"/>
      <c r="C20" s="623" t="s">
        <v>686</v>
      </c>
      <c r="D20" s="623">
        <v>1</v>
      </c>
      <c r="E20" s="623" t="s">
        <v>685</v>
      </c>
      <c r="F20" s="609" t="s">
        <v>838</v>
      </c>
    </row>
    <row r="21" spans="1:6">
      <c r="A21" s="947" t="s">
        <v>801</v>
      </c>
      <c r="B21" s="948"/>
      <c r="C21" s="623" t="s">
        <v>686</v>
      </c>
      <c r="D21" s="623">
        <v>1</v>
      </c>
      <c r="E21" s="623" t="s">
        <v>685</v>
      </c>
      <c r="F21" s="609" t="s">
        <v>839</v>
      </c>
    </row>
    <row r="22" spans="1:6">
      <c r="A22" s="947" t="s">
        <v>801</v>
      </c>
      <c r="B22" s="948"/>
      <c r="C22" s="623" t="s">
        <v>686</v>
      </c>
      <c r="D22" s="623">
        <v>1</v>
      </c>
      <c r="E22" s="623" t="s">
        <v>685</v>
      </c>
      <c r="F22" s="609" t="s">
        <v>807</v>
      </c>
    </row>
    <row r="23" spans="1:6">
      <c r="A23" s="947" t="s">
        <v>801</v>
      </c>
      <c r="B23" s="948"/>
      <c r="C23" s="623" t="s">
        <v>686</v>
      </c>
      <c r="D23" s="623">
        <v>1</v>
      </c>
      <c r="E23" s="623" t="s">
        <v>685</v>
      </c>
      <c r="F23" s="609" t="s">
        <v>814</v>
      </c>
    </row>
    <row r="24" spans="1:6">
      <c r="A24" s="947" t="s">
        <v>808</v>
      </c>
      <c r="B24" s="948"/>
      <c r="C24" s="623" t="s">
        <v>686</v>
      </c>
      <c r="D24" s="623">
        <v>1</v>
      </c>
      <c r="E24" s="623"/>
      <c r="F24" s="609" t="s">
        <v>798</v>
      </c>
    </row>
    <row r="25" spans="1:6">
      <c r="A25" s="947" t="s">
        <v>808</v>
      </c>
      <c r="B25" s="948"/>
      <c r="C25" s="623" t="s">
        <v>686</v>
      </c>
      <c r="D25" s="623">
        <v>1</v>
      </c>
      <c r="E25" s="623"/>
      <c r="F25" s="609" t="s">
        <v>840</v>
      </c>
    </row>
    <row r="26" spans="1:6">
      <c r="A26" s="947" t="s">
        <v>841</v>
      </c>
      <c r="B26" s="948"/>
      <c r="C26" s="623" t="s">
        <v>686</v>
      </c>
      <c r="D26" s="623">
        <v>1</v>
      </c>
      <c r="E26" s="623" t="s">
        <v>685</v>
      </c>
      <c r="F26" s="609" t="s">
        <v>842</v>
      </c>
    </row>
    <row r="27" spans="1:6">
      <c r="A27" s="947" t="s">
        <v>843</v>
      </c>
      <c r="B27" s="948"/>
      <c r="C27" s="623" t="s">
        <v>686</v>
      </c>
      <c r="D27" s="623">
        <v>1</v>
      </c>
      <c r="E27" s="623" t="s">
        <v>675</v>
      </c>
      <c r="F27" s="609" t="s">
        <v>844</v>
      </c>
    </row>
    <row r="28" spans="1:6">
      <c r="A28" s="947" t="s">
        <v>790</v>
      </c>
      <c r="B28" s="948"/>
      <c r="C28" s="623" t="s">
        <v>682</v>
      </c>
      <c r="D28" s="623">
        <v>1</v>
      </c>
      <c r="E28" s="623" t="s">
        <v>675</v>
      </c>
      <c r="F28" s="609" t="s">
        <v>791</v>
      </c>
    </row>
    <row r="29" spans="1:6">
      <c r="A29" s="947" t="s">
        <v>792</v>
      </c>
      <c r="B29" s="948"/>
      <c r="C29" s="623" t="s">
        <v>682</v>
      </c>
      <c r="D29" s="623">
        <v>1</v>
      </c>
      <c r="E29" s="623" t="s">
        <v>685</v>
      </c>
      <c r="F29" s="609" t="s">
        <v>793</v>
      </c>
    </row>
    <row r="30" spans="1:6">
      <c r="A30" s="947" t="s">
        <v>794</v>
      </c>
      <c r="B30" s="948"/>
      <c r="C30" s="623" t="s">
        <v>682</v>
      </c>
      <c r="D30" s="623">
        <v>1</v>
      </c>
      <c r="E30" s="623" t="s">
        <v>675</v>
      </c>
      <c r="F30" s="609" t="s">
        <v>795</v>
      </c>
    </row>
    <row r="31" spans="1:6">
      <c r="A31" s="947" t="s">
        <v>794</v>
      </c>
      <c r="B31" s="948"/>
      <c r="C31" s="623" t="s">
        <v>682</v>
      </c>
      <c r="D31" s="623">
        <v>1</v>
      </c>
      <c r="E31" s="623" t="s">
        <v>675</v>
      </c>
      <c r="F31" s="609" t="s">
        <v>796</v>
      </c>
    </row>
    <row r="32" spans="1:6">
      <c r="A32" s="947" t="s">
        <v>797</v>
      </c>
      <c r="B32" s="948"/>
      <c r="C32" s="623" t="s">
        <v>682</v>
      </c>
      <c r="D32" s="623">
        <v>2</v>
      </c>
      <c r="E32" s="623"/>
      <c r="F32" s="609" t="s">
        <v>798</v>
      </c>
    </row>
    <row r="33" spans="1:6">
      <c r="A33" s="947" t="s">
        <v>797</v>
      </c>
      <c r="B33" s="948"/>
      <c r="C33" s="623" t="s">
        <v>682</v>
      </c>
      <c r="D33" s="623">
        <v>1</v>
      </c>
      <c r="E33" s="623"/>
      <c r="F33" s="609" t="s">
        <v>799</v>
      </c>
    </row>
    <row r="34" spans="1:6">
      <c r="A34" s="947" t="s">
        <v>801</v>
      </c>
      <c r="B34" s="948"/>
      <c r="C34" s="623" t="s">
        <v>682</v>
      </c>
      <c r="D34" s="623">
        <v>1</v>
      </c>
      <c r="E34" s="623" t="s">
        <v>685</v>
      </c>
      <c r="F34" s="609" t="s">
        <v>803</v>
      </c>
    </row>
    <row r="35" spans="1:6">
      <c r="A35" s="947" t="s">
        <v>801</v>
      </c>
      <c r="B35" s="948"/>
      <c r="C35" s="624" t="s">
        <v>682</v>
      </c>
      <c r="D35" s="624">
        <v>1</v>
      </c>
      <c r="E35" s="624" t="s">
        <v>685</v>
      </c>
      <c r="F35" s="552" t="s">
        <v>804</v>
      </c>
    </row>
    <row r="36" spans="1:6">
      <c r="A36" s="947" t="s">
        <v>801</v>
      </c>
      <c r="B36" s="948"/>
      <c r="C36" s="624" t="s">
        <v>682</v>
      </c>
      <c r="D36" s="624">
        <v>1</v>
      </c>
      <c r="E36" s="624" t="s">
        <v>685</v>
      </c>
      <c r="F36" s="552" t="s">
        <v>805</v>
      </c>
    </row>
    <row r="37" spans="1:6">
      <c r="A37" s="947" t="s">
        <v>801</v>
      </c>
      <c r="B37" s="948"/>
      <c r="C37" s="623" t="s">
        <v>682</v>
      </c>
      <c r="D37" s="623">
        <v>1</v>
      </c>
      <c r="E37" s="623" t="s">
        <v>685</v>
      </c>
      <c r="F37" s="609" t="s">
        <v>806</v>
      </c>
    </row>
    <row r="38" spans="1:6">
      <c r="A38" s="947" t="s">
        <v>801</v>
      </c>
      <c r="B38" s="948"/>
      <c r="C38" s="623" t="s">
        <v>682</v>
      </c>
      <c r="D38" s="623">
        <v>1</v>
      </c>
      <c r="E38" s="623" t="s">
        <v>685</v>
      </c>
      <c r="F38" s="609" t="s">
        <v>807</v>
      </c>
    </row>
    <row r="39" spans="1:6">
      <c r="A39" s="947" t="s">
        <v>808</v>
      </c>
      <c r="B39" s="948"/>
      <c r="C39" s="623" t="s">
        <v>682</v>
      </c>
      <c r="D39" s="623">
        <v>1</v>
      </c>
      <c r="E39" s="623"/>
      <c r="F39" s="609" t="s">
        <v>798</v>
      </c>
    </row>
    <row r="40" spans="1:6">
      <c r="A40" s="947" t="s">
        <v>809</v>
      </c>
      <c r="B40" s="948"/>
      <c r="C40" s="623" t="s">
        <v>682</v>
      </c>
      <c r="D40" s="623">
        <v>2</v>
      </c>
      <c r="E40" s="623" t="s">
        <v>675</v>
      </c>
      <c r="F40" s="609" t="s">
        <v>810</v>
      </c>
    </row>
    <row r="41" spans="1:6">
      <c r="A41" s="947" t="s">
        <v>809</v>
      </c>
      <c r="B41" s="948"/>
      <c r="C41" s="623" t="s">
        <v>682</v>
      </c>
      <c r="D41" s="623">
        <v>2</v>
      </c>
      <c r="E41" s="623" t="s">
        <v>675</v>
      </c>
      <c r="F41" s="609" t="s">
        <v>811</v>
      </c>
    </row>
    <row r="42" spans="1:6">
      <c r="A42" s="947" t="s">
        <v>801</v>
      </c>
      <c r="B42" s="948"/>
      <c r="C42" s="623" t="s">
        <v>682</v>
      </c>
      <c r="D42" s="623">
        <v>2</v>
      </c>
      <c r="E42" s="623" t="s">
        <v>685</v>
      </c>
      <c r="F42" s="609" t="s">
        <v>812</v>
      </c>
    </row>
    <row r="43" spans="1:6">
      <c r="A43" s="947" t="s">
        <v>801</v>
      </c>
      <c r="B43" s="948"/>
      <c r="C43" s="623" t="s">
        <v>682</v>
      </c>
      <c r="D43" s="623">
        <v>7</v>
      </c>
      <c r="E43" s="623" t="s">
        <v>685</v>
      </c>
      <c r="F43" s="609" t="s">
        <v>813</v>
      </c>
    </row>
    <row r="44" spans="1:6">
      <c r="A44" s="947" t="s">
        <v>801</v>
      </c>
      <c r="B44" s="948"/>
      <c r="C44" s="623" t="s">
        <v>682</v>
      </c>
      <c r="D44" s="623">
        <v>1</v>
      </c>
      <c r="E44" s="623" t="s">
        <v>685</v>
      </c>
      <c r="F44" s="609" t="s">
        <v>814</v>
      </c>
    </row>
    <row r="45" spans="1:6">
      <c r="A45" s="1017" t="s">
        <v>790</v>
      </c>
      <c r="B45" s="1018"/>
      <c r="C45" s="356" t="s">
        <v>817</v>
      </c>
      <c r="D45" s="356">
        <v>1</v>
      </c>
      <c r="E45" s="356" t="s">
        <v>2907</v>
      </c>
      <c r="F45" s="489" t="s">
        <v>2908</v>
      </c>
    </row>
    <row r="46" spans="1:6">
      <c r="A46" s="1017" t="s">
        <v>794</v>
      </c>
      <c r="B46" s="1018"/>
      <c r="C46" s="356" t="s">
        <v>817</v>
      </c>
      <c r="D46" s="356">
        <v>1</v>
      </c>
      <c r="E46" s="356" t="s">
        <v>2907</v>
      </c>
      <c r="F46" s="489" t="s">
        <v>795</v>
      </c>
    </row>
    <row r="47" spans="1:6">
      <c r="A47" s="1017" t="s">
        <v>794</v>
      </c>
      <c r="B47" s="1018"/>
      <c r="C47" s="356" t="s">
        <v>817</v>
      </c>
      <c r="D47" s="356">
        <v>1</v>
      </c>
      <c r="E47" s="356" t="s">
        <v>675</v>
      </c>
      <c r="F47" s="489" t="s">
        <v>2909</v>
      </c>
    </row>
    <row r="48" spans="1:6">
      <c r="A48" s="1017" t="s">
        <v>794</v>
      </c>
      <c r="B48" s="1018"/>
      <c r="C48" s="356" t="s">
        <v>817</v>
      </c>
      <c r="D48" s="356">
        <v>1</v>
      </c>
      <c r="E48" s="356" t="s">
        <v>675</v>
      </c>
      <c r="F48" s="489" t="s">
        <v>818</v>
      </c>
    </row>
    <row r="49" spans="1:6">
      <c r="A49" s="1017" t="s">
        <v>801</v>
      </c>
      <c r="B49" s="1018"/>
      <c r="C49" s="356" t="s">
        <v>817</v>
      </c>
      <c r="D49" s="356">
        <v>2</v>
      </c>
      <c r="E49" s="356" t="s">
        <v>685</v>
      </c>
      <c r="F49" s="489" t="s">
        <v>819</v>
      </c>
    </row>
    <row r="50" spans="1:6">
      <c r="A50" s="1017" t="s">
        <v>801</v>
      </c>
      <c r="B50" s="1018"/>
      <c r="C50" s="356" t="s">
        <v>817</v>
      </c>
      <c r="D50" s="356">
        <v>3</v>
      </c>
      <c r="E50" s="356" t="s">
        <v>685</v>
      </c>
      <c r="F50" s="489" t="s">
        <v>820</v>
      </c>
    </row>
    <row r="51" spans="1:6">
      <c r="A51" s="1017" t="s">
        <v>801</v>
      </c>
      <c r="B51" s="1018"/>
      <c r="C51" s="356" t="s">
        <v>817</v>
      </c>
      <c r="D51" s="356">
        <v>1</v>
      </c>
      <c r="E51" s="356" t="s">
        <v>685</v>
      </c>
      <c r="F51" s="489" t="s">
        <v>821</v>
      </c>
    </row>
    <row r="52" spans="1:6">
      <c r="A52" s="1017" t="s">
        <v>801</v>
      </c>
      <c r="B52" s="1018"/>
      <c r="C52" s="356" t="s">
        <v>817</v>
      </c>
      <c r="D52" s="356">
        <v>1</v>
      </c>
      <c r="E52" s="356" t="s">
        <v>685</v>
      </c>
      <c r="F52" s="489" t="s">
        <v>837</v>
      </c>
    </row>
    <row r="53" spans="1:6">
      <c r="A53" s="1017" t="s">
        <v>801</v>
      </c>
      <c r="B53" s="1018"/>
      <c r="C53" s="356" t="s">
        <v>817</v>
      </c>
      <c r="D53" s="356">
        <v>1</v>
      </c>
      <c r="E53" s="356" t="s">
        <v>685</v>
      </c>
      <c r="F53" s="489" t="s">
        <v>822</v>
      </c>
    </row>
    <row r="54" spans="1:6">
      <c r="A54" s="1017" t="s">
        <v>801</v>
      </c>
      <c r="B54" s="1018"/>
      <c r="C54" s="356" t="s">
        <v>817</v>
      </c>
      <c r="D54" s="356">
        <v>2</v>
      </c>
      <c r="E54" s="356" t="s">
        <v>685</v>
      </c>
      <c r="F54" s="489" t="s">
        <v>2910</v>
      </c>
    </row>
    <row r="55" spans="1:6">
      <c r="A55" s="1022" t="s">
        <v>801</v>
      </c>
      <c r="B55" s="1023"/>
      <c r="C55" s="356" t="s">
        <v>817</v>
      </c>
      <c r="D55" s="356">
        <v>1</v>
      </c>
      <c r="E55" s="356" t="s">
        <v>685</v>
      </c>
      <c r="F55" s="489" t="s">
        <v>806</v>
      </c>
    </row>
    <row r="56" spans="1:6">
      <c r="A56" s="1016" t="s">
        <v>792</v>
      </c>
      <c r="B56" s="1016"/>
      <c r="C56" s="356" t="s">
        <v>2911</v>
      </c>
      <c r="D56" s="356">
        <v>1</v>
      </c>
      <c r="E56" s="356" t="s">
        <v>685</v>
      </c>
      <c r="F56" s="489" t="s">
        <v>2912</v>
      </c>
    </row>
    <row r="57" spans="1:6">
      <c r="A57" s="1016" t="s">
        <v>792</v>
      </c>
      <c r="B57" s="1016"/>
      <c r="C57" s="356" t="s">
        <v>689</v>
      </c>
      <c r="D57" s="356">
        <v>1</v>
      </c>
      <c r="E57" s="356" t="s">
        <v>685</v>
      </c>
      <c r="F57" s="489" t="s">
        <v>2913</v>
      </c>
    </row>
    <row r="58" spans="1:6">
      <c r="A58" s="1016" t="s">
        <v>2914</v>
      </c>
      <c r="B58" s="1016"/>
      <c r="C58" s="356" t="s">
        <v>2915</v>
      </c>
      <c r="D58" s="356">
        <v>1</v>
      </c>
      <c r="E58" s="356" t="s">
        <v>685</v>
      </c>
      <c r="F58" s="489" t="s">
        <v>2916</v>
      </c>
    </row>
    <row r="59" spans="1:6">
      <c r="A59" s="1016" t="s">
        <v>797</v>
      </c>
      <c r="B59" s="1016"/>
      <c r="C59" s="356" t="s">
        <v>689</v>
      </c>
      <c r="D59" s="356">
        <v>13</v>
      </c>
      <c r="E59" s="356"/>
      <c r="F59" s="489"/>
    </row>
    <row r="60" spans="1:6">
      <c r="A60" s="1016" t="s">
        <v>809</v>
      </c>
      <c r="B60" s="1016"/>
      <c r="C60" s="356" t="s">
        <v>689</v>
      </c>
      <c r="D60" s="356">
        <v>2</v>
      </c>
      <c r="E60" s="356" t="s">
        <v>675</v>
      </c>
      <c r="F60" s="489" t="s">
        <v>810</v>
      </c>
    </row>
    <row r="61" spans="1:6">
      <c r="A61" s="1016" t="s">
        <v>801</v>
      </c>
      <c r="B61" s="1016"/>
      <c r="C61" s="356" t="s">
        <v>689</v>
      </c>
      <c r="D61" s="356">
        <v>9</v>
      </c>
      <c r="E61" s="356" t="s">
        <v>685</v>
      </c>
      <c r="F61" s="489" t="s">
        <v>815</v>
      </c>
    </row>
    <row r="62" spans="1:6">
      <c r="A62" s="1016" t="s">
        <v>801</v>
      </c>
      <c r="B62" s="1016"/>
      <c r="C62" s="356" t="s">
        <v>689</v>
      </c>
      <c r="D62" s="356">
        <v>3</v>
      </c>
      <c r="E62" s="356" t="s">
        <v>685</v>
      </c>
      <c r="F62" s="489" t="s">
        <v>816</v>
      </c>
    </row>
    <row r="63" spans="1:6">
      <c r="A63" s="1016" t="s">
        <v>801</v>
      </c>
      <c r="B63" s="1016"/>
      <c r="C63" s="356" t="s">
        <v>2917</v>
      </c>
      <c r="D63" s="356">
        <v>1</v>
      </c>
      <c r="E63" s="356" t="s">
        <v>685</v>
      </c>
      <c r="F63" s="489" t="s">
        <v>2918</v>
      </c>
    </row>
    <row r="64" spans="1:6">
      <c r="A64" s="1016" t="s">
        <v>801</v>
      </c>
      <c r="B64" s="1016"/>
      <c r="C64" s="356" t="s">
        <v>2917</v>
      </c>
      <c r="D64" s="356">
        <v>1</v>
      </c>
      <c r="E64" s="356" t="s">
        <v>685</v>
      </c>
      <c r="F64" s="489" t="s">
        <v>2918</v>
      </c>
    </row>
    <row r="65" spans="1:6">
      <c r="A65" s="1016" t="s">
        <v>801</v>
      </c>
      <c r="B65" s="1016"/>
      <c r="C65" s="356" t="s">
        <v>2917</v>
      </c>
      <c r="D65" s="356">
        <v>1</v>
      </c>
      <c r="E65" s="356" t="s">
        <v>685</v>
      </c>
      <c r="F65" s="489" t="s">
        <v>2918</v>
      </c>
    </row>
    <row r="66" spans="1:6">
      <c r="A66" s="1016" t="s">
        <v>801</v>
      </c>
      <c r="B66" s="1016"/>
      <c r="C66" s="356" t="s">
        <v>2917</v>
      </c>
      <c r="D66" s="356">
        <v>1</v>
      </c>
      <c r="E66" s="356" t="s">
        <v>685</v>
      </c>
      <c r="F66" s="489" t="s">
        <v>2919</v>
      </c>
    </row>
    <row r="67" spans="1:6">
      <c r="A67" s="1016" t="s">
        <v>801</v>
      </c>
      <c r="B67" s="1016"/>
      <c r="C67" s="356" t="s">
        <v>2920</v>
      </c>
      <c r="D67" s="356">
        <v>1</v>
      </c>
      <c r="E67" s="356" t="s">
        <v>685</v>
      </c>
      <c r="F67" s="489" t="s">
        <v>819</v>
      </c>
    </row>
    <row r="68" spans="1:6">
      <c r="A68" s="1016" t="s">
        <v>801</v>
      </c>
      <c r="B68" s="1016"/>
      <c r="C68" s="356" t="s">
        <v>2920</v>
      </c>
      <c r="D68" s="356">
        <v>1</v>
      </c>
      <c r="E68" s="356" t="s">
        <v>685</v>
      </c>
      <c r="F68" s="489" t="s">
        <v>2918</v>
      </c>
    </row>
    <row r="69" spans="1:6">
      <c r="A69" s="1016" t="s">
        <v>801</v>
      </c>
      <c r="B69" s="1016"/>
      <c r="C69" s="356" t="s">
        <v>2920</v>
      </c>
      <c r="D69" s="356">
        <v>1</v>
      </c>
      <c r="E69" s="356" t="s">
        <v>685</v>
      </c>
      <c r="F69" s="489" t="s">
        <v>819</v>
      </c>
    </row>
    <row r="70" spans="1:6">
      <c r="A70" s="1016" t="s">
        <v>801</v>
      </c>
      <c r="B70" s="1016"/>
      <c r="C70" s="356" t="s">
        <v>2920</v>
      </c>
      <c r="D70" s="356">
        <v>1</v>
      </c>
      <c r="E70" s="356" t="s">
        <v>685</v>
      </c>
      <c r="F70" s="489" t="s">
        <v>807</v>
      </c>
    </row>
    <row r="71" spans="1:6">
      <c r="A71" s="1016" t="s">
        <v>801</v>
      </c>
      <c r="B71" s="1016"/>
      <c r="C71" s="356" t="s">
        <v>2920</v>
      </c>
      <c r="D71" s="356">
        <v>1</v>
      </c>
      <c r="E71" s="356" t="s">
        <v>685</v>
      </c>
      <c r="F71" s="489" t="s">
        <v>819</v>
      </c>
    </row>
    <row r="72" spans="1:6">
      <c r="A72" s="1020" t="s">
        <v>797</v>
      </c>
      <c r="B72" s="1021"/>
      <c r="C72" s="356" t="s">
        <v>800</v>
      </c>
      <c r="D72" s="356">
        <v>1</v>
      </c>
      <c r="E72" s="356"/>
      <c r="F72" s="489" t="s">
        <v>798</v>
      </c>
    </row>
    <row r="73" spans="1:6">
      <c r="A73" s="1017" t="s">
        <v>809</v>
      </c>
      <c r="B73" s="1018"/>
      <c r="C73" s="356" t="s">
        <v>800</v>
      </c>
      <c r="D73" s="356">
        <v>1</v>
      </c>
      <c r="E73" s="356" t="s">
        <v>675</v>
      </c>
      <c r="F73" s="489" t="s">
        <v>2342</v>
      </c>
    </row>
    <row r="74" spans="1:6">
      <c r="A74" s="1017" t="s">
        <v>801</v>
      </c>
      <c r="B74" s="1018"/>
      <c r="C74" s="356" t="s">
        <v>800</v>
      </c>
      <c r="D74" s="356">
        <v>1</v>
      </c>
      <c r="E74" s="356" t="s">
        <v>685</v>
      </c>
      <c r="F74" s="763" t="s">
        <v>802</v>
      </c>
    </row>
    <row r="75" spans="1:6">
      <c r="A75" s="1017" t="s">
        <v>801</v>
      </c>
      <c r="B75" s="1018"/>
      <c r="C75" s="356" t="s">
        <v>800</v>
      </c>
      <c r="D75" s="356">
        <v>1</v>
      </c>
      <c r="E75" s="356" t="s">
        <v>685</v>
      </c>
      <c r="F75" s="489" t="s">
        <v>2921</v>
      </c>
    </row>
    <row r="76" spans="1:6">
      <c r="A76" s="947" t="s">
        <v>845</v>
      </c>
      <c r="B76" s="948"/>
      <c r="C76" s="623" t="s">
        <v>672</v>
      </c>
      <c r="D76" s="623">
        <v>9</v>
      </c>
      <c r="E76" s="623" t="s">
        <v>685</v>
      </c>
      <c r="F76" s="609" t="s">
        <v>846</v>
      </c>
    </row>
    <row r="77" spans="1:6">
      <c r="A77" s="947" t="s">
        <v>792</v>
      </c>
      <c r="B77" s="948"/>
      <c r="C77" s="623" t="s">
        <v>672</v>
      </c>
      <c r="D77" s="623">
        <v>1</v>
      </c>
      <c r="E77" s="623" t="s">
        <v>685</v>
      </c>
      <c r="F77" s="609" t="s">
        <v>847</v>
      </c>
    </row>
    <row r="78" spans="1:6">
      <c r="A78" s="947" t="s">
        <v>848</v>
      </c>
      <c r="B78" s="948"/>
      <c r="C78" s="623" t="s">
        <v>672</v>
      </c>
      <c r="D78" s="623">
        <v>5</v>
      </c>
      <c r="E78" s="623" t="s">
        <v>685</v>
      </c>
      <c r="F78" s="609" t="s">
        <v>849</v>
      </c>
    </row>
    <row r="79" spans="1:6">
      <c r="A79" s="1019"/>
      <c r="B79" s="1019"/>
    </row>
    <row r="80" spans="1:6">
      <c r="A80" s="1019"/>
      <c r="B80" s="1019"/>
    </row>
    <row r="81" spans="1:2">
      <c r="A81" s="1019"/>
      <c r="B81" s="1019"/>
    </row>
    <row r="82" spans="1:2">
      <c r="A82" s="1019"/>
      <c r="B82" s="1019"/>
    </row>
    <row r="83" spans="1:2">
      <c r="A83" s="1019"/>
      <c r="B83" s="1019"/>
    </row>
    <row r="84" spans="1:2">
      <c r="A84" s="1019"/>
      <c r="B84" s="1019"/>
    </row>
    <row r="85" spans="1:2">
      <c r="A85" s="1019"/>
      <c r="B85" s="1019"/>
    </row>
    <row r="86" spans="1:2">
      <c r="A86" s="1019"/>
      <c r="B86" s="1019"/>
    </row>
    <row r="87" spans="1:2">
      <c r="A87" s="1019"/>
      <c r="B87" s="1019"/>
    </row>
    <row r="88" spans="1:2">
      <c r="A88" s="1019"/>
      <c r="B88" s="1019"/>
    </row>
    <row r="89" spans="1:2">
      <c r="A89" s="1019"/>
      <c r="B89" s="1019"/>
    </row>
    <row r="90" spans="1:2">
      <c r="A90" s="1019"/>
      <c r="B90" s="1019"/>
    </row>
    <row r="91" spans="1:2">
      <c r="A91" s="1019"/>
      <c r="B91" s="1019"/>
    </row>
    <row r="92" spans="1:2">
      <c r="A92" s="1019"/>
      <c r="B92" s="1019"/>
    </row>
    <row r="93" spans="1:2">
      <c r="A93" s="1019"/>
      <c r="B93" s="1019"/>
    </row>
    <row r="94" spans="1:2">
      <c r="A94" s="1019"/>
      <c r="B94" s="1019"/>
    </row>
    <row r="95" spans="1:2">
      <c r="A95" s="1019"/>
      <c r="B95" s="1019"/>
    </row>
    <row r="96" spans="1:2">
      <c r="A96" s="1019"/>
      <c r="B96" s="1019"/>
    </row>
    <row r="97" spans="1:2">
      <c r="A97" s="1019"/>
      <c r="B97" s="1019"/>
    </row>
    <row r="98" spans="1:2">
      <c r="A98" s="1019"/>
      <c r="B98" s="1019"/>
    </row>
    <row r="99" spans="1:2">
      <c r="A99" s="1019"/>
      <c r="B99" s="1019"/>
    </row>
    <row r="100" spans="1:2">
      <c r="A100" s="1019"/>
      <c r="B100" s="1019"/>
    </row>
    <row r="101" spans="1:2">
      <c r="A101" s="1019"/>
      <c r="B101" s="1019"/>
    </row>
    <row r="102" spans="1:2">
      <c r="A102" s="1019"/>
      <c r="B102" s="1019"/>
    </row>
    <row r="103" spans="1:2">
      <c r="A103" s="1019"/>
      <c r="B103" s="1019"/>
    </row>
    <row r="104" spans="1:2">
      <c r="A104" s="1019"/>
      <c r="B104" s="1019"/>
    </row>
    <row r="105" spans="1:2">
      <c r="A105" s="1019"/>
      <c r="B105" s="1019"/>
    </row>
    <row r="106" spans="1:2">
      <c r="A106" s="1019"/>
      <c r="B106" s="1019"/>
    </row>
    <row r="107" spans="1:2">
      <c r="A107" s="1019"/>
      <c r="B107" s="1019"/>
    </row>
    <row r="108" spans="1:2">
      <c r="A108" s="1019"/>
      <c r="B108" s="1019"/>
    </row>
    <row r="109" spans="1:2">
      <c r="A109" s="1019"/>
      <c r="B109" s="1019"/>
    </row>
    <row r="110" spans="1:2">
      <c r="A110" s="1019"/>
      <c r="B110" s="1019"/>
    </row>
    <row r="111" spans="1:2">
      <c r="A111" s="1019"/>
      <c r="B111" s="1019"/>
    </row>
    <row r="112" spans="1:2">
      <c r="A112" s="1019"/>
      <c r="B112" s="1019"/>
    </row>
    <row r="113" spans="1:2">
      <c r="A113" s="1019"/>
      <c r="B113" s="1019"/>
    </row>
    <row r="114" spans="1:2">
      <c r="A114" s="1019"/>
      <c r="B114" s="1019"/>
    </row>
    <row r="115" spans="1:2">
      <c r="A115" s="1019"/>
      <c r="B115" s="1019"/>
    </row>
    <row r="116" spans="1:2">
      <c r="A116" s="1019"/>
      <c r="B116" s="1019"/>
    </row>
    <row r="117" spans="1:2">
      <c r="A117" s="1019"/>
      <c r="B117" s="1019"/>
    </row>
    <row r="118" spans="1:2">
      <c r="A118" s="1019"/>
      <c r="B118" s="1019"/>
    </row>
    <row r="119" spans="1:2">
      <c r="A119" s="1019"/>
      <c r="B119" s="1019"/>
    </row>
    <row r="120" spans="1:2">
      <c r="A120" s="1019"/>
      <c r="B120" s="1019"/>
    </row>
    <row r="121" spans="1:2">
      <c r="A121" s="1019"/>
      <c r="B121" s="1019"/>
    </row>
    <row r="122" spans="1:2">
      <c r="A122" s="1019"/>
      <c r="B122" s="1019"/>
    </row>
    <row r="123" spans="1:2">
      <c r="A123" s="1019"/>
      <c r="B123" s="1019"/>
    </row>
    <row r="124" spans="1:2">
      <c r="A124" s="1019"/>
      <c r="B124" s="1019"/>
    </row>
    <row r="125" spans="1:2">
      <c r="A125" s="1019"/>
      <c r="B125" s="1019"/>
    </row>
    <row r="126" spans="1:2">
      <c r="A126" s="1019"/>
      <c r="B126" s="1019"/>
    </row>
    <row r="127" spans="1:2">
      <c r="A127" s="1019"/>
      <c r="B127" s="1019"/>
    </row>
    <row r="128" spans="1:2">
      <c r="A128" s="1019"/>
      <c r="B128" s="1019"/>
    </row>
    <row r="129" spans="1:2">
      <c r="A129" s="1019"/>
      <c r="B129" s="1019"/>
    </row>
    <row r="130" spans="1:2">
      <c r="A130" s="1019"/>
      <c r="B130" s="1019"/>
    </row>
    <row r="131" spans="1:2">
      <c r="A131" s="1019"/>
      <c r="B131" s="1019"/>
    </row>
    <row r="132" spans="1:2">
      <c r="A132" s="1019"/>
      <c r="B132" s="1019"/>
    </row>
    <row r="133" spans="1:2">
      <c r="A133" s="1019"/>
      <c r="B133" s="1019"/>
    </row>
    <row r="134" spans="1:2">
      <c r="A134" s="1019"/>
      <c r="B134" s="1019"/>
    </row>
    <row r="135" spans="1:2">
      <c r="A135" s="1019"/>
      <c r="B135" s="1019"/>
    </row>
    <row r="136" spans="1:2">
      <c r="A136" s="1019"/>
      <c r="B136" s="1019"/>
    </row>
    <row r="137" spans="1:2">
      <c r="A137" s="1019"/>
      <c r="B137" s="1019"/>
    </row>
    <row r="138" spans="1:2">
      <c r="A138" s="1019"/>
      <c r="B138" s="1019"/>
    </row>
    <row r="139" spans="1:2">
      <c r="A139" s="1019"/>
      <c r="B139" s="1019"/>
    </row>
    <row r="140" spans="1:2">
      <c r="A140" s="1019"/>
      <c r="B140" s="1019"/>
    </row>
    <row r="141" spans="1:2">
      <c r="A141" s="1019"/>
      <c r="B141" s="1019"/>
    </row>
    <row r="142" spans="1:2">
      <c r="A142" s="1019"/>
      <c r="B142" s="1019"/>
    </row>
    <row r="143" spans="1:2">
      <c r="A143" s="1019"/>
      <c r="B143" s="1019"/>
    </row>
    <row r="144" spans="1:2">
      <c r="A144" s="1019"/>
      <c r="B144" s="1019"/>
    </row>
    <row r="145" spans="1:2">
      <c r="A145" s="1019"/>
      <c r="B145" s="1019"/>
    </row>
    <row r="146" spans="1:2">
      <c r="A146" s="1019"/>
      <c r="B146" s="1019"/>
    </row>
    <row r="147" spans="1:2">
      <c r="A147" s="1019"/>
      <c r="B147" s="1019"/>
    </row>
    <row r="148" spans="1:2">
      <c r="A148" s="1019"/>
      <c r="B148" s="1019"/>
    </row>
    <row r="149" spans="1:2">
      <c r="A149" s="1019"/>
      <c r="B149" s="1019"/>
    </row>
    <row r="150" spans="1:2">
      <c r="A150" s="1019"/>
      <c r="B150" s="1019"/>
    </row>
    <row r="151" spans="1:2">
      <c r="A151" s="1019"/>
      <c r="B151" s="1019"/>
    </row>
    <row r="152" spans="1:2">
      <c r="A152" s="1019"/>
      <c r="B152" s="1019"/>
    </row>
    <row r="153" spans="1:2">
      <c r="A153" s="1019"/>
      <c r="B153" s="1019"/>
    </row>
    <row r="154" spans="1:2">
      <c r="A154" s="1019"/>
      <c r="B154" s="1019"/>
    </row>
    <row r="155" spans="1:2">
      <c r="A155" s="1019"/>
      <c r="B155" s="1019"/>
    </row>
    <row r="156" spans="1:2">
      <c r="A156" s="1019"/>
      <c r="B156" s="1019"/>
    </row>
    <row r="157" spans="1:2">
      <c r="A157" s="1019"/>
      <c r="B157" s="1019"/>
    </row>
    <row r="158" spans="1:2">
      <c r="A158" s="1019"/>
      <c r="B158" s="1019"/>
    </row>
    <row r="159" spans="1:2">
      <c r="A159" s="1019"/>
      <c r="B159" s="1019"/>
    </row>
    <row r="160" spans="1:2">
      <c r="A160" s="1019"/>
      <c r="B160" s="1019"/>
    </row>
    <row r="161" spans="1:2">
      <c r="A161" s="1019"/>
      <c r="B161" s="1019"/>
    </row>
    <row r="162" spans="1:2">
      <c r="A162" s="1019"/>
      <c r="B162" s="1019"/>
    </row>
    <row r="163" spans="1:2">
      <c r="A163" s="1019"/>
      <c r="B163" s="1019"/>
    </row>
    <row r="164" spans="1:2">
      <c r="A164" s="1019"/>
      <c r="B164" s="1019"/>
    </row>
    <row r="165" spans="1:2">
      <c r="A165" s="1019"/>
      <c r="B165" s="1019"/>
    </row>
    <row r="166" spans="1:2">
      <c r="A166" s="1019"/>
      <c r="B166" s="1019"/>
    </row>
    <row r="167" spans="1:2">
      <c r="A167" s="1019"/>
      <c r="B167" s="1019"/>
    </row>
    <row r="168" spans="1:2">
      <c r="A168" s="1019"/>
      <c r="B168" s="1019"/>
    </row>
    <row r="169" spans="1:2">
      <c r="A169" s="1019"/>
      <c r="B169" s="1019"/>
    </row>
    <row r="170" spans="1:2">
      <c r="A170" s="1019"/>
      <c r="B170" s="1019"/>
    </row>
    <row r="171" spans="1:2">
      <c r="A171" s="1019"/>
      <c r="B171" s="1019"/>
    </row>
    <row r="172" spans="1:2">
      <c r="A172" s="1019"/>
      <c r="B172" s="1019"/>
    </row>
    <row r="173" spans="1:2">
      <c r="A173" s="1019"/>
      <c r="B173" s="1019"/>
    </row>
    <row r="174" spans="1:2">
      <c r="A174" s="1019"/>
      <c r="B174" s="1019"/>
    </row>
    <row r="175" spans="1:2">
      <c r="A175" s="1019"/>
      <c r="B175" s="1019"/>
    </row>
    <row r="176" spans="1:2">
      <c r="A176" s="1019"/>
      <c r="B176" s="1019"/>
    </row>
    <row r="177" spans="1:2">
      <c r="A177" s="1019"/>
      <c r="B177" s="1019"/>
    </row>
    <row r="178" spans="1:2">
      <c r="A178" s="1019"/>
      <c r="B178" s="1019"/>
    </row>
    <row r="179" spans="1:2">
      <c r="A179" s="1019"/>
      <c r="B179" s="1019"/>
    </row>
    <row r="180" spans="1:2">
      <c r="A180" s="1019"/>
      <c r="B180" s="1019"/>
    </row>
    <row r="181" spans="1:2">
      <c r="A181" s="1019"/>
      <c r="B181" s="1019"/>
    </row>
    <row r="182" spans="1:2">
      <c r="A182" s="1019"/>
      <c r="B182" s="1019"/>
    </row>
    <row r="183" spans="1:2">
      <c r="A183" s="1019"/>
      <c r="B183" s="1019"/>
    </row>
    <row r="184" spans="1:2">
      <c r="A184" s="1019"/>
      <c r="B184" s="1019"/>
    </row>
    <row r="185" spans="1:2">
      <c r="A185" s="1019"/>
      <c r="B185" s="1019"/>
    </row>
    <row r="186" spans="1:2">
      <c r="A186" s="1019"/>
      <c r="B186" s="1019"/>
    </row>
    <row r="187" spans="1:2">
      <c r="A187" s="1019"/>
      <c r="B187" s="1019"/>
    </row>
    <row r="188" spans="1:2">
      <c r="A188" s="1019"/>
      <c r="B188" s="1019"/>
    </row>
    <row r="189" spans="1:2">
      <c r="A189" s="1019"/>
      <c r="B189" s="1019"/>
    </row>
    <row r="190" spans="1:2">
      <c r="A190" s="1019"/>
      <c r="B190" s="1019"/>
    </row>
    <row r="191" spans="1:2">
      <c r="A191" s="1019"/>
      <c r="B191" s="1019"/>
    </row>
    <row r="192" spans="1:2">
      <c r="A192" s="1019"/>
      <c r="B192" s="1019"/>
    </row>
    <row r="193" spans="1:2">
      <c r="A193" s="1019"/>
      <c r="B193" s="1019"/>
    </row>
    <row r="194" spans="1:2">
      <c r="A194" s="1019"/>
      <c r="B194" s="1019"/>
    </row>
    <row r="195" spans="1:2">
      <c r="A195" s="1019"/>
      <c r="B195" s="1019"/>
    </row>
    <row r="196" spans="1:2">
      <c r="A196" s="1019"/>
      <c r="B196" s="1019"/>
    </row>
    <row r="197" spans="1:2">
      <c r="A197" s="1019"/>
      <c r="B197" s="1019"/>
    </row>
    <row r="198" spans="1:2">
      <c r="A198" s="1019"/>
      <c r="B198" s="1019"/>
    </row>
    <row r="199" spans="1:2">
      <c r="A199" s="1019"/>
      <c r="B199" s="1019"/>
    </row>
    <row r="200" spans="1:2">
      <c r="A200" s="1019"/>
      <c r="B200" s="1019"/>
    </row>
    <row r="201" spans="1:2">
      <c r="A201" s="1019"/>
      <c r="B201" s="1019"/>
    </row>
    <row r="202" spans="1:2">
      <c r="A202" s="1019"/>
      <c r="B202" s="1019"/>
    </row>
    <row r="203" spans="1:2">
      <c r="A203" s="1019"/>
      <c r="B203" s="1019"/>
    </row>
    <row r="204" spans="1:2">
      <c r="A204" s="1019"/>
      <c r="B204" s="1019"/>
    </row>
    <row r="205" spans="1:2">
      <c r="A205" s="1019"/>
      <c r="B205" s="1019"/>
    </row>
    <row r="206" spans="1:2">
      <c r="A206" s="1019"/>
      <c r="B206" s="1019"/>
    </row>
    <row r="207" spans="1:2">
      <c r="A207" s="1019"/>
      <c r="B207" s="1019"/>
    </row>
    <row r="208" spans="1:2">
      <c r="A208" s="1019"/>
      <c r="B208" s="1019"/>
    </row>
    <row r="209" spans="1:2">
      <c r="A209" s="1019"/>
      <c r="B209" s="1019"/>
    </row>
    <row r="210" spans="1:2">
      <c r="A210" s="1019"/>
      <c r="B210" s="1019"/>
    </row>
    <row r="211" spans="1:2">
      <c r="A211" s="1019"/>
      <c r="B211" s="1019"/>
    </row>
    <row r="212" spans="1:2">
      <c r="A212" s="1019"/>
      <c r="B212" s="1019"/>
    </row>
    <row r="213" spans="1:2">
      <c r="A213" s="1019"/>
      <c r="B213" s="1019"/>
    </row>
    <row r="214" spans="1:2">
      <c r="A214" s="1019"/>
      <c r="B214" s="1019"/>
    </row>
    <row r="215" spans="1:2">
      <c r="A215" s="1019"/>
      <c r="B215" s="1019"/>
    </row>
    <row r="216" spans="1:2">
      <c r="A216" s="1019"/>
      <c r="B216" s="1019"/>
    </row>
    <row r="217" spans="1:2">
      <c r="A217" s="1019"/>
      <c r="B217" s="1019"/>
    </row>
    <row r="218" spans="1:2">
      <c r="A218" s="1019"/>
      <c r="B218" s="1019"/>
    </row>
    <row r="219" spans="1:2">
      <c r="A219" s="1019"/>
      <c r="B219" s="1019"/>
    </row>
    <row r="220" spans="1:2">
      <c r="A220" s="1019"/>
      <c r="B220" s="1019"/>
    </row>
    <row r="221" spans="1:2">
      <c r="A221" s="1019"/>
      <c r="B221" s="1019"/>
    </row>
    <row r="222" spans="1:2">
      <c r="A222" s="1019"/>
      <c r="B222" s="1019"/>
    </row>
    <row r="223" spans="1:2">
      <c r="A223" s="1019"/>
      <c r="B223" s="1019"/>
    </row>
    <row r="224" spans="1:2">
      <c r="A224" s="1019"/>
      <c r="B224" s="1019"/>
    </row>
    <row r="225" spans="1:2">
      <c r="A225" s="1019"/>
      <c r="B225" s="1019"/>
    </row>
    <row r="226" spans="1:2">
      <c r="A226" s="1019"/>
      <c r="B226" s="1019"/>
    </row>
    <row r="227" spans="1:2">
      <c r="A227" s="1019"/>
      <c r="B227" s="1019"/>
    </row>
    <row r="228" spans="1:2">
      <c r="A228" s="1019"/>
      <c r="B228" s="1019"/>
    </row>
    <row r="229" spans="1:2">
      <c r="A229" s="1019"/>
      <c r="B229" s="1019"/>
    </row>
    <row r="230" spans="1:2">
      <c r="A230" s="1019"/>
      <c r="B230" s="1019"/>
    </row>
    <row r="231" spans="1:2">
      <c r="A231" s="1019"/>
      <c r="B231" s="1019"/>
    </row>
    <row r="232" spans="1:2">
      <c r="A232" s="1019"/>
      <c r="B232" s="1019"/>
    </row>
    <row r="233" spans="1:2">
      <c r="A233" s="1019"/>
      <c r="B233" s="1019"/>
    </row>
    <row r="234" spans="1:2">
      <c r="A234" s="1019"/>
      <c r="B234" s="1019"/>
    </row>
    <row r="235" spans="1:2">
      <c r="A235" s="1019"/>
      <c r="B235" s="1019"/>
    </row>
    <row r="236" spans="1:2">
      <c r="A236" s="1019"/>
      <c r="B236" s="1019"/>
    </row>
    <row r="237" spans="1:2">
      <c r="A237" s="1019"/>
      <c r="B237" s="1019"/>
    </row>
    <row r="238" spans="1:2">
      <c r="A238" s="1019"/>
      <c r="B238" s="1019"/>
    </row>
    <row r="239" spans="1:2">
      <c r="A239" s="1019"/>
      <c r="B239" s="1019"/>
    </row>
    <row r="240" spans="1:2">
      <c r="A240" s="1019"/>
      <c r="B240" s="1019"/>
    </row>
    <row r="241" spans="1:2">
      <c r="A241" s="1019"/>
      <c r="B241" s="1019"/>
    </row>
    <row r="242" spans="1:2">
      <c r="A242" s="1019"/>
      <c r="B242" s="1019"/>
    </row>
    <row r="243" spans="1:2">
      <c r="A243" s="1019"/>
      <c r="B243" s="1019"/>
    </row>
    <row r="244" spans="1:2">
      <c r="A244" s="1019"/>
      <c r="B244" s="1019"/>
    </row>
    <row r="245" spans="1:2">
      <c r="A245" s="1019"/>
      <c r="B245" s="1019"/>
    </row>
    <row r="246" spans="1:2">
      <c r="A246" s="1019"/>
      <c r="B246" s="1019"/>
    </row>
    <row r="247" spans="1:2">
      <c r="A247" s="1019"/>
      <c r="B247" s="1019"/>
    </row>
    <row r="248" spans="1:2">
      <c r="A248" s="1019"/>
      <c r="B248" s="1019"/>
    </row>
    <row r="249" spans="1:2">
      <c r="A249" s="1019"/>
      <c r="B249" s="1019"/>
    </row>
    <row r="250" spans="1:2">
      <c r="A250" s="1019"/>
      <c r="B250" s="1019"/>
    </row>
    <row r="251" spans="1:2">
      <c r="A251" s="1019"/>
      <c r="B251" s="1019"/>
    </row>
    <row r="252" spans="1:2">
      <c r="A252" s="1019"/>
      <c r="B252" s="1019"/>
    </row>
    <row r="253" spans="1:2">
      <c r="A253" s="1019"/>
      <c r="B253" s="1019"/>
    </row>
    <row r="254" spans="1:2">
      <c r="A254" s="1019"/>
      <c r="B254" s="1019"/>
    </row>
    <row r="255" spans="1:2">
      <c r="A255" s="1019"/>
      <c r="B255" s="1019"/>
    </row>
    <row r="256" spans="1:2">
      <c r="A256" s="1019"/>
      <c r="B256" s="1019"/>
    </row>
    <row r="257" spans="1:2">
      <c r="A257" s="1019"/>
      <c r="B257" s="1019"/>
    </row>
    <row r="258" spans="1:2">
      <c r="A258" s="1019"/>
      <c r="B258" s="1019"/>
    </row>
    <row r="259" spans="1:2">
      <c r="A259" s="1019"/>
      <c r="B259" s="1019"/>
    </row>
    <row r="260" spans="1:2">
      <c r="A260" s="1019"/>
      <c r="B260" s="1019"/>
    </row>
    <row r="261" spans="1:2">
      <c r="A261" s="1019"/>
      <c r="B261" s="1019"/>
    </row>
    <row r="262" spans="1:2">
      <c r="A262" s="1019"/>
      <c r="B262" s="1019"/>
    </row>
    <row r="263" spans="1:2">
      <c r="A263" s="1019"/>
      <c r="B263" s="1019"/>
    </row>
    <row r="264" spans="1:2">
      <c r="A264" s="1019"/>
      <c r="B264" s="1019"/>
    </row>
    <row r="265" spans="1:2">
      <c r="A265" s="1019"/>
      <c r="B265" s="1019"/>
    </row>
    <row r="266" spans="1:2">
      <c r="A266" s="1019"/>
      <c r="B266" s="1019"/>
    </row>
    <row r="267" spans="1:2">
      <c r="A267" s="1019"/>
      <c r="B267" s="1019"/>
    </row>
    <row r="268" spans="1:2">
      <c r="A268" s="1019"/>
      <c r="B268" s="1019"/>
    </row>
    <row r="269" spans="1:2">
      <c r="A269" s="1019"/>
      <c r="B269" s="1019"/>
    </row>
    <row r="270" spans="1:2">
      <c r="A270" s="1019"/>
      <c r="B270" s="1019"/>
    </row>
    <row r="271" spans="1:2">
      <c r="A271" s="1019"/>
      <c r="B271" s="1019"/>
    </row>
    <row r="272" spans="1:2">
      <c r="A272" s="1019"/>
      <c r="B272" s="1019"/>
    </row>
    <row r="273" spans="1:2">
      <c r="A273" s="1019"/>
      <c r="B273" s="1019"/>
    </row>
    <row r="274" spans="1:2">
      <c r="A274" s="1019"/>
      <c r="B274" s="1019"/>
    </row>
    <row r="275" spans="1:2">
      <c r="A275" s="1019"/>
      <c r="B275" s="1019"/>
    </row>
    <row r="276" spans="1:2">
      <c r="A276" s="1019"/>
      <c r="B276" s="1019"/>
    </row>
    <row r="277" spans="1:2">
      <c r="A277" s="1019"/>
      <c r="B277" s="1019"/>
    </row>
    <row r="278" spans="1:2">
      <c r="A278" s="1019"/>
      <c r="B278" s="1019"/>
    </row>
    <row r="279" spans="1:2">
      <c r="A279" s="1019"/>
      <c r="B279" s="1019"/>
    </row>
    <row r="280" spans="1:2">
      <c r="A280" s="1019"/>
      <c r="B280" s="1019"/>
    </row>
    <row r="281" spans="1:2">
      <c r="A281" s="1019"/>
      <c r="B281" s="1019"/>
    </row>
    <row r="282" spans="1:2">
      <c r="A282" s="1019"/>
      <c r="B282" s="1019"/>
    </row>
    <row r="283" spans="1:2">
      <c r="A283" s="1019"/>
      <c r="B283" s="1019"/>
    </row>
    <row r="284" spans="1:2">
      <c r="A284" s="1019"/>
      <c r="B284" s="1019"/>
    </row>
    <row r="285" spans="1:2">
      <c r="A285" s="1019"/>
      <c r="B285" s="1019"/>
    </row>
    <row r="286" spans="1:2">
      <c r="A286" s="1019"/>
      <c r="B286" s="1019"/>
    </row>
    <row r="287" spans="1:2">
      <c r="A287" s="1019"/>
      <c r="B287" s="1019"/>
    </row>
    <row r="288" spans="1:2">
      <c r="A288" s="1019"/>
      <c r="B288" s="1019"/>
    </row>
    <row r="289" spans="1:2">
      <c r="A289" s="1019"/>
      <c r="B289" s="1019"/>
    </row>
    <row r="290" spans="1:2">
      <c r="A290" s="1019"/>
      <c r="B290" s="1019"/>
    </row>
    <row r="291" spans="1:2">
      <c r="A291" s="1019"/>
      <c r="B291" s="1019"/>
    </row>
    <row r="292" spans="1:2">
      <c r="A292" s="1019"/>
      <c r="B292" s="1019"/>
    </row>
    <row r="293" spans="1:2">
      <c r="A293" s="1019"/>
      <c r="B293" s="1019"/>
    </row>
    <row r="294" spans="1:2">
      <c r="A294" s="1019"/>
      <c r="B294" s="1019"/>
    </row>
    <row r="295" spans="1:2">
      <c r="A295" s="1019"/>
      <c r="B295" s="1019"/>
    </row>
    <row r="296" spans="1:2">
      <c r="A296" s="1019"/>
      <c r="B296" s="1019"/>
    </row>
    <row r="297" spans="1:2">
      <c r="A297" s="1019"/>
      <c r="B297" s="1019"/>
    </row>
    <row r="298" spans="1:2">
      <c r="A298" s="1019"/>
      <c r="B298" s="1019"/>
    </row>
    <row r="299" spans="1:2">
      <c r="A299" s="1019"/>
      <c r="B299" s="1019"/>
    </row>
    <row r="300" spans="1:2">
      <c r="A300" s="1019"/>
      <c r="B300" s="1019"/>
    </row>
    <row r="301" spans="1:2">
      <c r="A301" s="1019"/>
      <c r="B301" s="1019"/>
    </row>
    <row r="302" spans="1:2">
      <c r="A302" s="1019"/>
      <c r="B302" s="1019"/>
    </row>
    <row r="303" spans="1:2">
      <c r="A303" s="1019"/>
      <c r="B303" s="1019"/>
    </row>
    <row r="304" spans="1:2">
      <c r="A304" s="1019"/>
      <c r="B304" s="1019"/>
    </row>
    <row r="305" spans="1:2">
      <c r="A305" s="1019"/>
      <c r="B305" s="1019"/>
    </row>
    <row r="306" spans="1:2">
      <c r="A306" s="1019"/>
      <c r="B306" s="1019"/>
    </row>
    <row r="307" spans="1:2">
      <c r="A307" s="1019"/>
      <c r="B307" s="1019"/>
    </row>
    <row r="308" spans="1:2">
      <c r="A308" s="1019"/>
      <c r="B308" s="1019"/>
    </row>
    <row r="309" spans="1:2">
      <c r="A309" s="1019"/>
      <c r="B309" s="1019"/>
    </row>
    <row r="310" spans="1:2">
      <c r="A310" s="1019"/>
      <c r="B310" s="1019"/>
    </row>
    <row r="311" spans="1:2">
      <c r="A311" s="1019"/>
      <c r="B311" s="1019"/>
    </row>
    <row r="312" spans="1:2">
      <c r="A312" s="1019"/>
      <c r="B312" s="1019"/>
    </row>
    <row r="313" spans="1:2">
      <c r="A313" s="1019"/>
      <c r="B313" s="1019"/>
    </row>
    <row r="314" spans="1:2">
      <c r="A314" s="1019"/>
      <c r="B314" s="1019"/>
    </row>
    <row r="315" spans="1:2">
      <c r="A315" s="1019"/>
      <c r="B315" s="1019"/>
    </row>
    <row r="316" spans="1:2">
      <c r="A316" s="1019"/>
      <c r="B316" s="1019"/>
    </row>
    <row r="317" spans="1:2">
      <c r="A317" s="1019"/>
      <c r="B317" s="1019"/>
    </row>
    <row r="318" spans="1:2">
      <c r="A318" s="1019"/>
      <c r="B318" s="1019"/>
    </row>
    <row r="319" spans="1:2">
      <c r="A319" s="1019"/>
      <c r="B319" s="1019"/>
    </row>
    <row r="320" spans="1:2">
      <c r="A320" s="1019"/>
      <c r="B320" s="1019"/>
    </row>
    <row r="321" spans="1:2">
      <c r="A321" s="1019"/>
      <c r="B321" s="1019"/>
    </row>
    <row r="322" spans="1:2">
      <c r="A322" s="1019"/>
      <c r="B322" s="1019"/>
    </row>
    <row r="323" spans="1:2">
      <c r="A323" s="1019"/>
      <c r="B323" s="1019"/>
    </row>
    <row r="324" spans="1:2">
      <c r="A324" s="1019"/>
      <c r="B324" s="1019"/>
    </row>
    <row r="325" spans="1:2">
      <c r="A325" s="1019"/>
      <c r="B325" s="1019"/>
    </row>
    <row r="326" spans="1:2">
      <c r="A326" s="1019"/>
      <c r="B326" s="1019"/>
    </row>
    <row r="327" spans="1:2">
      <c r="A327" s="1019"/>
      <c r="B327" s="1019"/>
    </row>
    <row r="328" spans="1:2">
      <c r="A328" s="1019"/>
      <c r="B328" s="1019"/>
    </row>
    <row r="329" spans="1:2">
      <c r="A329" s="1019"/>
      <c r="B329" s="1019"/>
    </row>
    <row r="330" spans="1:2">
      <c r="A330" s="1019"/>
      <c r="B330" s="1019"/>
    </row>
    <row r="331" spans="1:2">
      <c r="A331" s="1019"/>
      <c r="B331" s="1019"/>
    </row>
    <row r="332" spans="1:2">
      <c r="A332" s="1019"/>
      <c r="B332" s="1019"/>
    </row>
    <row r="333" spans="1:2">
      <c r="A333" s="1019"/>
      <c r="B333" s="1019"/>
    </row>
    <row r="334" spans="1:2">
      <c r="A334" s="1019"/>
      <c r="B334" s="1019"/>
    </row>
    <row r="335" spans="1:2">
      <c r="A335" s="1019"/>
      <c r="B335" s="1019"/>
    </row>
    <row r="336" spans="1:2">
      <c r="A336" s="1019"/>
      <c r="B336" s="1019"/>
    </row>
    <row r="337" spans="1:2">
      <c r="A337" s="1019"/>
      <c r="B337" s="1019"/>
    </row>
    <row r="338" spans="1:2">
      <c r="A338" s="1019"/>
      <c r="B338" s="1019"/>
    </row>
    <row r="339" spans="1:2">
      <c r="A339" s="1019"/>
      <c r="B339" s="1019"/>
    </row>
    <row r="340" spans="1:2">
      <c r="A340" s="1019"/>
      <c r="B340" s="1019"/>
    </row>
    <row r="341" spans="1:2">
      <c r="A341" s="1019"/>
      <c r="B341" s="1019"/>
    </row>
    <row r="342" spans="1:2">
      <c r="A342" s="1019"/>
      <c r="B342" s="1019"/>
    </row>
    <row r="343" spans="1:2">
      <c r="A343" s="1019"/>
      <c r="B343" s="1019"/>
    </row>
    <row r="344" spans="1:2">
      <c r="A344" s="1019"/>
      <c r="B344" s="1019"/>
    </row>
    <row r="345" spans="1:2">
      <c r="A345" s="1019"/>
      <c r="B345" s="1019"/>
    </row>
    <row r="346" spans="1:2">
      <c r="A346" s="1019"/>
      <c r="B346" s="1019"/>
    </row>
    <row r="347" spans="1:2">
      <c r="A347" s="1019"/>
      <c r="B347" s="1019"/>
    </row>
    <row r="348" spans="1:2">
      <c r="A348" s="1019"/>
      <c r="B348" s="1019"/>
    </row>
    <row r="349" spans="1:2">
      <c r="A349" s="1019"/>
      <c r="B349" s="1019"/>
    </row>
    <row r="350" spans="1:2">
      <c r="A350" s="1019"/>
      <c r="B350" s="1019"/>
    </row>
    <row r="351" spans="1:2">
      <c r="A351" s="1019"/>
      <c r="B351" s="1019"/>
    </row>
    <row r="352" spans="1:2">
      <c r="A352" s="1019"/>
      <c r="B352" s="1019"/>
    </row>
    <row r="353" spans="1:2">
      <c r="A353" s="1019"/>
      <c r="B353" s="1019"/>
    </row>
    <row r="354" spans="1:2">
      <c r="A354" s="1019"/>
      <c r="B354" s="1019"/>
    </row>
    <row r="355" spans="1:2">
      <c r="A355" s="1019"/>
      <c r="B355" s="1019"/>
    </row>
    <row r="356" spans="1:2">
      <c r="A356" s="1019"/>
      <c r="B356" s="1019"/>
    </row>
    <row r="357" spans="1:2">
      <c r="A357" s="1019"/>
      <c r="B357" s="1019"/>
    </row>
    <row r="358" spans="1:2">
      <c r="A358" s="1019"/>
      <c r="B358" s="1019"/>
    </row>
    <row r="359" spans="1:2">
      <c r="A359" s="1019"/>
      <c r="B359" s="1019"/>
    </row>
    <row r="360" spans="1:2">
      <c r="A360" s="1019"/>
      <c r="B360" s="1019"/>
    </row>
    <row r="361" spans="1:2">
      <c r="A361" s="1019"/>
      <c r="B361" s="1019"/>
    </row>
    <row r="362" spans="1:2">
      <c r="A362" s="1019"/>
      <c r="B362" s="1019"/>
    </row>
    <row r="363" spans="1:2">
      <c r="A363" s="1019"/>
      <c r="B363" s="1019"/>
    </row>
    <row r="364" spans="1:2">
      <c r="A364" s="1019"/>
      <c r="B364" s="1019"/>
    </row>
    <row r="365" spans="1:2">
      <c r="A365" s="1019"/>
      <c r="B365" s="1019"/>
    </row>
    <row r="366" spans="1:2">
      <c r="A366" s="1019"/>
      <c r="B366" s="1019"/>
    </row>
    <row r="367" spans="1:2">
      <c r="A367" s="1019"/>
      <c r="B367" s="1019"/>
    </row>
    <row r="368" spans="1:2">
      <c r="A368" s="1019"/>
      <c r="B368" s="1019"/>
    </row>
    <row r="369" spans="1:2">
      <c r="A369" s="1019"/>
      <c r="B369" s="1019"/>
    </row>
    <row r="370" spans="1:2">
      <c r="A370" s="1019"/>
      <c r="B370" s="1019"/>
    </row>
    <row r="371" spans="1:2">
      <c r="A371" s="1019"/>
      <c r="B371" s="1019"/>
    </row>
    <row r="372" spans="1:2">
      <c r="A372" s="1019"/>
      <c r="B372" s="1019"/>
    </row>
    <row r="373" spans="1:2">
      <c r="A373" s="1019"/>
      <c r="B373" s="1019"/>
    </row>
    <row r="374" spans="1:2">
      <c r="A374" s="1019"/>
      <c r="B374" s="1019"/>
    </row>
    <row r="375" spans="1:2">
      <c r="A375" s="1019"/>
      <c r="B375" s="1019"/>
    </row>
    <row r="376" spans="1:2">
      <c r="A376" s="1019"/>
      <c r="B376" s="1019"/>
    </row>
    <row r="377" spans="1:2">
      <c r="A377" s="1019"/>
      <c r="B377" s="1019"/>
    </row>
    <row r="378" spans="1:2">
      <c r="A378" s="1019"/>
      <c r="B378" s="1019"/>
    </row>
    <row r="379" spans="1:2">
      <c r="A379" s="1019"/>
      <c r="B379" s="1019"/>
    </row>
    <row r="380" spans="1:2">
      <c r="A380" s="1019"/>
      <c r="B380" s="1019"/>
    </row>
    <row r="381" spans="1:2">
      <c r="A381" s="1019"/>
      <c r="B381" s="1019"/>
    </row>
    <row r="382" spans="1:2">
      <c r="A382" s="1019"/>
      <c r="B382" s="1019"/>
    </row>
    <row r="383" spans="1:2">
      <c r="A383" s="1019"/>
      <c r="B383" s="1019"/>
    </row>
    <row r="384" spans="1:2">
      <c r="A384" s="1019"/>
      <c r="B384" s="1019"/>
    </row>
    <row r="385" spans="1:2">
      <c r="A385" s="1019"/>
      <c r="B385" s="1019"/>
    </row>
    <row r="386" spans="1:2">
      <c r="A386" s="1019"/>
      <c r="B386" s="1019"/>
    </row>
    <row r="387" spans="1:2">
      <c r="A387" s="1019"/>
      <c r="B387" s="1019"/>
    </row>
    <row r="388" spans="1:2">
      <c r="A388" s="1019"/>
      <c r="B388" s="1019"/>
    </row>
    <row r="389" spans="1:2">
      <c r="A389" s="1019"/>
      <c r="B389" s="1019"/>
    </row>
    <row r="390" spans="1:2">
      <c r="A390" s="1019"/>
      <c r="B390" s="1019"/>
    </row>
    <row r="391" spans="1:2">
      <c r="A391" s="1019"/>
      <c r="B391" s="1019"/>
    </row>
    <row r="392" spans="1:2">
      <c r="A392" s="1019"/>
      <c r="B392" s="1019"/>
    </row>
    <row r="393" spans="1:2">
      <c r="A393" s="1019"/>
      <c r="B393" s="1019"/>
    </row>
    <row r="394" spans="1:2">
      <c r="A394" s="1019"/>
      <c r="B394" s="1019"/>
    </row>
    <row r="395" spans="1:2">
      <c r="A395" s="1019"/>
      <c r="B395" s="1019"/>
    </row>
    <row r="396" spans="1:2">
      <c r="A396" s="1019"/>
      <c r="B396" s="1019"/>
    </row>
    <row r="397" spans="1:2">
      <c r="A397" s="1019"/>
      <c r="B397" s="1019"/>
    </row>
    <row r="398" spans="1:2">
      <c r="A398" s="1019"/>
      <c r="B398" s="1019"/>
    </row>
    <row r="399" spans="1:2">
      <c r="A399" s="1019"/>
      <c r="B399" s="1019"/>
    </row>
    <row r="400" spans="1:2">
      <c r="A400" s="1019"/>
      <c r="B400" s="1019"/>
    </row>
    <row r="401" spans="1:2">
      <c r="A401" s="1019"/>
      <c r="B401" s="1019"/>
    </row>
    <row r="402" spans="1:2">
      <c r="A402" s="1019"/>
      <c r="B402" s="1019"/>
    </row>
    <row r="403" spans="1:2">
      <c r="A403" s="1019"/>
      <c r="B403" s="1019"/>
    </row>
    <row r="404" spans="1:2">
      <c r="A404" s="1019"/>
      <c r="B404" s="1019"/>
    </row>
    <row r="405" spans="1:2">
      <c r="A405" s="1019"/>
      <c r="B405" s="1019"/>
    </row>
    <row r="406" spans="1:2">
      <c r="A406" s="1019"/>
      <c r="B406" s="1019"/>
    </row>
    <row r="407" spans="1:2">
      <c r="A407" s="1019"/>
      <c r="B407" s="1019"/>
    </row>
    <row r="408" spans="1:2">
      <c r="A408" s="1019"/>
      <c r="B408" s="1019"/>
    </row>
    <row r="409" spans="1:2">
      <c r="A409" s="1019"/>
      <c r="B409" s="1019"/>
    </row>
    <row r="410" spans="1:2">
      <c r="A410" s="1019"/>
      <c r="B410" s="1019"/>
    </row>
    <row r="411" spans="1:2">
      <c r="A411" s="1019"/>
      <c r="B411" s="1019"/>
    </row>
    <row r="412" spans="1:2">
      <c r="A412" s="1019"/>
      <c r="B412" s="1019"/>
    </row>
    <row r="413" spans="1:2">
      <c r="A413" s="1019"/>
      <c r="B413" s="1019"/>
    </row>
    <row r="414" spans="1:2">
      <c r="A414" s="1019"/>
      <c r="B414" s="1019"/>
    </row>
    <row r="415" spans="1:2">
      <c r="A415" s="1019"/>
      <c r="B415" s="1019"/>
    </row>
    <row r="416" spans="1:2">
      <c r="A416" s="1019"/>
      <c r="B416" s="1019"/>
    </row>
    <row r="417" spans="1:2">
      <c r="A417" s="1019"/>
      <c r="B417" s="1019"/>
    </row>
    <row r="418" spans="1:2">
      <c r="A418" s="1019"/>
      <c r="B418" s="1019"/>
    </row>
    <row r="419" spans="1:2">
      <c r="A419" s="1019"/>
      <c r="B419" s="1019"/>
    </row>
    <row r="420" spans="1:2">
      <c r="A420" s="1019"/>
      <c r="B420" s="1019"/>
    </row>
    <row r="421" spans="1:2">
      <c r="A421" s="1019"/>
      <c r="B421" s="1019"/>
    </row>
    <row r="422" spans="1:2">
      <c r="A422" s="1019"/>
      <c r="B422" s="1019"/>
    </row>
    <row r="423" spans="1:2">
      <c r="A423" s="1019"/>
      <c r="B423" s="1019"/>
    </row>
    <row r="424" spans="1:2">
      <c r="A424" s="1019"/>
      <c r="B424" s="1019"/>
    </row>
    <row r="425" spans="1:2">
      <c r="A425" s="1019"/>
      <c r="B425" s="1019"/>
    </row>
    <row r="426" spans="1:2">
      <c r="A426" s="1019"/>
      <c r="B426" s="1019"/>
    </row>
    <row r="427" spans="1:2">
      <c r="A427" s="1019"/>
      <c r="B427" s="1019"/>
    </row>
    <row r="428" spans="1:2">
      <c r="A428" s="1019"/>
      <c r="B428" s="1019"/>
    </row>
    <row r="429" spans="1:2">
      <c r="A429" s="1019"/>
      <c r="B429" s="1019"/>
    </row>
    <row r="430" spans="1:2">
      <c r="A430" s="1019"/>
      <c r="B430" s="1019"/>
    </row>
    <row r="431" spans="1:2">
      <c r="A431" s="1019"/>
      <c r="B431" s="1019"/>
    </row>
    <row r="432" spans="1:2">
      <c r="A432" s="1019"/>
      <c r="B432" s="1019"/>
    </row>
    <row r="433" spans="1:2">
      <c r="A433" s="1019"/>
      <c r="B433" s="1019"/>
    </row>
    <row r="434" spans="1:2">
      <c r="A434" s="1019"/>
      <c r="B434" s="1019"/>
    </row>
    <row r="435" spans="1:2">
      <c r="A435" s="1019"/>
      <c r="B435" s="1019"/>
    </row>
    <row r="436" spans="1:2">
      <c r="A436" s="1019"/>
      <c r="B436" s="1019"/>
    </row>
    <row r="437" spans="1:2">
      <c r="A437" s="1019"/>
      <c r="B437" s="1019"/>
    </row>
    <row r="438" spans="1:2">
      <c r="A438" s="1019"/>
      <c r="B438" s="1019"/>
    </row>
    <row r="439" spans="1:2">
      <c r="A439" s="1019"/>
      <c r="B439" s="1019"/>
    </row>
    <row r="440" spans="1:2">
      <c r="A440" s="1019"/>
      <c r="B440" s="1019"/>
    </row>
    <row r="441" spans="1:2">
      <c r="A441" s="1019"/>
      <c r="B441" s="1019"/>
    </row>
    <row r="442" spans="1:2">
      <c r="A442" s="1019"/>
      <c r="B442" s="1019"/>
    </row>
    <row r="443" spans="1:2">
      <c r="A443" s="1019"/>
      <c r="B443" s="1019"/>
    </row>
    <row r="444" spans="1:2">
      <c r="A444" s="1019"/>
      <c r="B444" s="1019"/>
    </row>
    <row r="445" spans="1:2">
      <c r="A445" s="1019"/>
      <c r="B445" s="1019"/>
    </row>
    <row r="446" spans="1:2">
      <c r="A446" s="1019"/>
      <c r="B446" s="1019"/>
    </row>
    <row r="447" spans="1:2">
      <c r="A447" s="1019"/>
      <c r="B447" s="1019"/>
    </row>
    <row r="448" spans="1:2">
      <c r="A448" s="1019"/>
      <c r="B448" s="1019"/>
    </row>
    <row r="449" spans="1:2">
      <c r="A449" s="1019"/>
      <c r="B449" s="1019"/>
    </row>
    <row r="450" spans="1:2">
      <c r="A450" s="1019"/>
      <c r="B450" s="1019"/>
    </row>
    <row r="451" spans="1:2">
      <c r="A451" s="1019"/>
      <c r="B451" s="1019"/>
    </row>
    <row r="452" spans="1:2">
      <c r="A452" s="1019"/>
      <c r="B452" s="1019"/>
    </row>
    <row r="453" spans="1:2">
      <c r="A453" s="1019"/>
      <c r="B453" s="1019"/>
    </row>
    <row r="454" spans="1:2">
      <c r="A454" s="1019"/>
      <c r="B454" s="1019"/>
    </row>
    <row r="455" spans="1:2">
      <c r="A455" s="1019"/>
      <c r="B455" s="1019"/>
    </row>
    <row r="456" spans="1:2">
      <c r="A456" s="1019"/>
      <c r="B456" s="1019"/>
    </row>
    <row r="457" spans="1:2">
      <c r="A457" s="1019"/>
      <c r="B457" s="1019"/>
    </row>
    <row r="458" spans="1:2">
      <c r="A458" s="1019"/>
      <c r="B458" s="1019"/>
    </row>
    <row r="459" spans="1:2">
      <c r="A459" s="1019"/>
      <c r="B459" s="1019"/>
    </row>
    <row r="460" spans="1:2">
      <c r="A460" s="1019"/>
      <c r="B460" s="1019"/>
    </row>
    <row r="461" spans="1:2">
      <c r="A461" s="1019"/>
      <c r="B461" s="1019"/>
    </row>
    <row r="462" spans="1:2">
      <c r="A462" s="1019"/>
      <c r="B462" s="1019"/>
    </row>
    <row r="463" spans="1:2">
      <c r="A463" s="1019"/>
      <c r="B463" s="1019"/>
    </row>
    <row r="464" spans="1:2">
      <c r="A464" s="1019"/>
      <c r="B464" s="1019"/>
    </row>
  </sheetData>
  <mergeCells count="462">
    <mergeCell ref="A25:B25"/>
    <mergeCell ref="A26:B26"/>
    <mergeCell ref="A23:B23"/>
    <mergeCell ref="A24:B24"/>
    <mergeCell ref="A21:B21"/>
    <mergeCell ref="A22:B22"/>
    <mergeCell ref="A3:B3"/>
    <mergeCell ref="A4:B4"/>
    <mergeCell ref="A9:B9"/>
    <mergeCell ref="A7:B7"/>
    <mergeCell ref="A8:B8"/>
    <mergeCell ref="A5:B5"/>
    <mergeCell ref="A6:B6"/>
    <mergeCell ref="A14:B14"/>
    <mergeCell ref="A15:B15"/>
    <mergeCell ref="A12:B12"/>
    <mergeCell ref="A13:B13"/>
    <mergeCell ref="A10:B10"/>
    <mergeCell ref="A11:B11"/>
    <mergeCell ref="A68:B68"/>
    <mergeCell ref="A69:B69"/>
    <mergeCell ref="A67:B67"/>
    <mergeCell ref="A65:B65"/>
    <mergeCell ref="A66:B66"/>
    <mergeCell ref="A64:B64"/>
    <mergeCell ref="A39:B39"/>
    <mergeCell ref="A31:B31"/>
    <mergeCell ref="A32:B32"/>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74:B74"/>
    <mergeCell ref="A75:B75"/>
    <mergeCell ref="A72:B72"/>
    <mergeCell ref="A73:B73"/>
    <mergeCell ref="A70:B70"/>
    <mergeCell ref="A71:B71"/>
    <mergeCell ref="A80:B80"/>
    <mergeCell ref="A81:B81"/>
    <mergeCell ref="A78:B78"/>
    <mergeCell ref="A79:B79"/>
    <mergeCell ref="A76:B76"/>
    <mergeCell ref="A77:B77"/>
    <mergeCell ref="A86:B86"/>
    <mergeCell ref="A87:B87"/>
    <mergeCell ref="A84:B84"/>
    <mergeCell ref="A85:B85"/>
    <mergeCell ref="A82:B82"/>
    <mergeCell ref="A83:B83"/>
    <mergeCell ref="A92:B92"/>
    <mergeCell ref="A93:B93"/>
    <mergeCell ref="A90:B90"/>
    <mergeCell ref="A91:B91"/>
    <mergeCell ref="A88:B88"/>
    <mergeCell ref="A89:B89"/>
    <mergeCell ref="A98:B98"/>
    <mergeCell ref="A99:B99"/>
    <mergeCell ref="A96:B96"/>
    <mergeCell ref="A97:B97"/>
    <mergeCell ref="A94:B94"/>
    <mergeCell ref="A95:B95"/>
    <mergeCell ref="A104:B104"/>
    <mergeCell ref="A105:B105"/>
    <mergeCell ref="A102:B102"/>
    <mergeCell ref="A103:B103"/>
    <mergeCell ref="A100:B100"/>
    <mergeCell ref="A101:B101"/>
    <mergeCell ref="A110:B110"/>
    <mergeCell ref="A111:B111"/>
    <mergeCell ref="A108:B108"/>
    <mergeCell ref="A109:B109"/>
    <mergeCell ref="A106:B106"/>
    <mergeCell ref="A107:B107"/>
    <mergeCell ref="A116:B116"/>
    <mergeCell ref="A117:B117"/>
    <mergeCell ref="A114:B114"/>
    <mergeCell ref="A115:B115"/>
    <mergeCell ref="A112:B112"/>
    <mergeCell ref="A113:B113"/>
    <mergeCell ref="A122:B122"/>
    <mergeCell ref="A123:B123"/>
    <mergeCell ref="A120:B120"/>
    <mergeCell ref="A121:B121"/>
    <mergeCell ref="A118:B118"/>
    <mergeCell ref="A119:B119"/>
    <mergeCell ref="A128:B128"/>
    <mergeCell ref="A129:B129"/>
    <mergeCell ref="A126:B126"/>
    <mergeCell ref="A127:B127"/>
    <mergeCell ref="A124:B124"/>
    <mergeCell ref="A125:B125"/>
    <mergeCell ref="A134:B134"/>
    <mergeCell ref="A135:B135"/>
    <mergeCell ref="A132:B132"/>
    <mergeCell ref="A133:B133"/>
    <mergeCell ref="A130:B130"/>
    <mergeCell ref="A131:B131"/>
    <mergeCell ref="A140:B140"/>
    <mergeCell ref="A141:B141"/>
    <mergeCell ref="A138:B138"/>
    <mergeCell ref="A139:B139"/>
    <mergeCell ref="A136:B136"/>
    <mergeCell ref="A137:B137"/>
    <mergeCell ref="A146:B146"/>
    <mergeCell ref="A147:B147"/>
    <mergeCell ref="A144:B144"/>
    <mergeCell ref="A145:B145"/>
    <mergeCell ref="A142:B142"/>
    <mergeCell ref="A143:B143"/>
    <mergeCell ref="A152:B152"/>
    <mergeCell ref="A153:B153"/>
    <mergeCell ref="A150:B150"/>
    <mergeCell ref="A151:B151"/>
    <mergeCell ref="A148:B148"/>
    <mergeCell ref="A149:B149"/>
    <mergeCell ref="A158:B158"/>
    <mergeCell ref="A159:B159"/>
    <mergeCell ref="A156:B156"/>
    <mergeCell ref="A157:B157"/>
    <mergeCell ref="A154:B154"/>
    <mergeCell ref="A155:B155"/>
    <mergeCell ref="A164:B164"/>
    <mergeCell ref="A165:B165"/>
    <mergeCell ref="A162:B162"/>
    <mergeCell ref="A163:B163"/>
    <mergeCell ref="A160:B160"/>
    <mergeCell ref="A161:B161"/>
    <mergeCell ref="A170:B170"/>
    <mergeCell ref="A171:B171"/>
    <mergeCell ref="A168:B168"/>
    <mergeCell ref="A169:B169"/>
    <mergeCell ref="A166:B166"/>
    <mergeCell ref="A167:B167"/>
    <mergeCell ref="A176:B176"/>
    <mergeCell ref="A177:B177"/>
    <mergeCell ref="A174:B174"/>
    <mergeCell ref="A175:B175"/>
    <mergeCell ref="A172:B172"/>
    <mergeCell ref="A173:B173"/>
    <mergeCell ref="A182:B182"/>
    <mergeCell ref="A183:B183"/>
    <mergeCell ref="A180:B180"/>
    <mergeCell ref="A181:B181"/>
    <mergeCell ref="A178:B178"/>
    <mergeCell ref="A179:B179"/>
    <mergeCell ref="A188:B188"/>
    <mergeCell ref="A189:B189"/>
    <mergeCell ref="A186:B186"/>
    <mergeCell ref="A187:B187"/>
    <mergeCell ref="A184:B184"/>
    <mergeCell ref="A185:B185"/>
    <mergeCell ref="A194:B194"/>
    <mergeCell ref="A195:B195"/>
    <mergeCell ref="A192:B192"/>
    <mergeCell ref="A193:B193"/>
    <mergeCell ref="A190:B190"/>
    <mergeCell ref="A191:B191"/>
    <mergeCell ref="A200:B200"/>
    <mergeCell ref="A201:B201"/>
    <mergeCell ref="A198:B198"/>
    <mergeCell ref="A199:B199"/>
    <mergeCell ref="A196:B196"/>
    <mergeCell ref="A197:B197"/>
    <mergeCell ref="A206:B206"/>
    <mergeCell ref="A207:B207"/>
    <mergeCell ref="A204:B204"/>
    <mergeCell ref="A205:B205"/>
    <mergeCell ref="A202:B202"/>
    <mergeCell ref="A203:B203"/>
    <mergeCell ref="A212:B212"/>
    <mergeCell ref="A213:B213"/>
    <mergeCell ref="A210:B210"/>
    <mergeCell ref="A211:B211"/>
    <mergeCell ref="A208:B208"/>
    <mergeCell ref="A209:B209"/>
    <mergeCell ref="A218:B218"/>
    <mergeCell ref="A219:B219"/>
    <mergeCell ref="A216:B216"/>
    <mergeCell ref="A217:B217"/>
    <mergeCell ref="A214:B214"/>
    <mergeCell ref="A215:B215"/>
    <mergeCell ref="A224:B224"/>
    <mergeCell ref="A225:B225"/>
    <mergeCell ref="A222:B222"/>
    <mergeCell ref="A223:B223"/>
    <mergeCell ref="A220:B220"/>
    <mergeCell ref="A221:B221"/>
    <mergeCell ref="A230:B230"/>
    <mergeCell ref="A231:B231"/>
    <mergeCell ref="A228:B228"/>
    <mergeCell ref="A229:B229"/>
    <mergeCell ref="A226:B226"/>
    <mergeCell ref="A227:B227"/>
    <mergeCell ref="A236:B236"/>
    <mergeCell ref="A237:B237"/>
    <mergeCell ref="A234:B234"/>
    <mergeCell ref="A235:B235"/>
    <mergeCell ref="A232:B232"/>
    <mergeCell ref="A233:B233"/>
    <mergeCell ref="A242:B242"/>
    <mergeCell ref="A243:B243"/>
    <mergeCell ref="A240:B240"/>
    <mergeCell ref="A241:B241"/>
    <mergeCell ref="A238:B238"/>
    <mergeCell ref="A239:B239"/>
    <mergeCell ref="A248:B248"/>
    <mergeCell ref="A249:B249"/>
    <mergeCell ref="A246:B246"/>
    <mergeCell ref="A247:B247"/>
    <mergeCell ref="A244:B244"/>
    <mergeCell ref="A245:B245"/>
    <mergeCell ref="A254:B254"/>
    <mergeCell ref="A255:B255"/>
    <mergeCell ref="A252:B252"/>
    <mergeCell ref="A253:B253"/>
    <mergeCell ref="A250:B250"/>
    <mergeCell ref="A251:B251"/>
    <mergeCell ref="A260:B260"/>
    <mergeCell ref="A261:B261"/>
    <mergeCell ref="A258:B258"/>
    <mergeCell ref="A259:B259"/>
    <mergeCell ref="A256:B256"/>
    <mergeCell ref="A257:B257"/>
    <mergeCell ref="A266:B266"/>
    <mergeCell ref="A267:B267"/>
    <mergeCell ref="A264:B264"/>
    <mergeCell ref="A265:B265"/>
    <mergeCell ref="A262:B262"/>
    <mergeCell ref="A263:B263"/>
    <mergeCell ref="A272:B272"/>
    <mergeCell ref="A273:B273"/>
    <mergeCell ref="A270:B270"/>
    <mergeCell ref="A271:B271"/>
    <mergeCell ref="A268:B268"/>
    <mergeCell ref="A269:B269"/>
    <mergeCell ref="A278:B278"/>
    <mergeCell ref="A279:B279"/>
    <mergeCell ref="A276:B276"/>
    <mergeCell ref="A277:B277"/>
    <mergeCell ref="A274:B274"/>
    <mergeCell ref="A275:B275"/>
    <mergeCell ref="A284:B284"/>
    <mergeCell ref="A285:B285"/>
    <mergeCell ref="A282:B282"/>
    <mergeCell ref="A283:B283"/>
    <mergeCell ref="A280:B280"/>
    <mergeCell ref="A281:B281"/>
    <mergeCell ref="A290:B290"/>
    <mergeCell ref="A291:B291"/>
    <mergeCell ref="A288:B288"/>
    <mergeCell ref="A289:B289"/>
    <mergeCell ref="A286:B286"/>
    <mergeCell ref="A287:B287"/>
    <mergeCell ref="A296:B296"/>
    <mergeCell ref="A297:B297"/>
    <mergeCell ref="A294:B294"/>
    <mergeCell ref="A295:B295"/>
    <mergeCell ref="A292:B292"/>
    <mergeCell ref="A293:B293"/>
    <mergeCell ref="A302:B302"/>
    <mergeCell ref="A303:B303"/>
    <mergeCell ref="A300:B300"/>
    <mergeCell ref="A301:B301"/>
    <mergeCell ref="A298:B298"/>
    <mergeCell ref="A299:B299"/>
    <mergeCell ref="A308:B308"/>
    <mergeCell ref="A309:B309"/>
    <mergeCell ref="A306:B306"/>
    <mergeCell ref="A307:B307"/>
    <mergeCell ref="A304:B304"/>
    <mergeCell ref="A305:B305"/>
    <mergeCell ref="A314:B314"/>
    <mergeCell ref="A315:B315"/>
    <mergeCell ref="A312:B312"/>
    <mergeCell ref="A313:B313"/>
    <mergeCell ref="A310:B310"/>
    <mergeCell ref="A311:B311"/>
    <mergeCell ref="A320:B320"/>
    <mergeCell ref="A321:B321"/>
    <mergeCell ref="A318:B318"/>
    <mergeCell ref="A319:B319"/>
    <mergeCell ref="A316:B316"/>
    <mergeCell ref="A317:B317"/>
    <mergeCell ref="A326:B326"/>
    <mergeCell ref="A327:B327"/>
    <mergeCell ref="A324:B324"/>
    <mergeCell ref="A325:B325"/>
    <mergeCell ref="A322:B322"/>
    <mergeCell ref="A323:B323"/>
    <mergeCell ref="A332:B332"/>
    <mergeCell ref="A333:B333"/>
    <mergeCell ref="A330:B330"/>
    <mergeCell ref="A331:B331"/>
    <mergeCell ref="A328:B328"/>
    <mergeCell ref="A329:B329"/>
    <mergeCell ref="A338:B338"/>
    <mergeCell ref="A339:B339"/>
    <mergeCell ref="A336:B336"/>
    <mergeCell ref="A337:B337"/>
    <mergeCell ref="A334:B334"/>
    <mergeCell ref="A335:B335"/>
    <mergeCell ref="A344:B344"/>
    <mergeCell ref="A345:B345"/>
    <mergeCell ref="A342:B342"/>
    <mergeCell ref="A343:B343"/>
    <mergeCell ref="A340:B340"/>
    <mergeCell ref="A341:B341"/>
    <mergeCell ref="A350:B350"/>
    <mergeCell ref="A351:B351"/>
    <mergeCell ref="A348:B348"/>
    <mergeCell ref="A349:B349"/>
    <mergeCell ref="A346:B346"/>
    <mergeCell ref="A347:B347"/>
    <mergeCell ref="A356:B356"/>
    <mergeCell ref="A357:B357"/>
    <mergeCell ref="A354:B354"/>
    <mergeCell ref="A355:B355"/>
    <mergeCell ref="A352:B352"/>
    <mergeCell ref="A353:B353"/>
    <mergeCell ref="A362:B362"/>
    <mergeCell ref="A363:B363"/>
    <mergeCell ref="A360:B360"/>
    <mergeCell ref="A361:B361"/>
    <mergeCell ref="A358:B358"/>
    <mergeCell ref="A359:B359"/>
    <mergeCell ref="A368:B368"/>
    <mergeCell ref="A369:B369"/>
    <mergeCell ref="A366:B366"/>
    <mergeCell ref="A367:B367"/>
    <mergeCell ref="A364:B364"/>
    <mergeCell ref="A365:B365"/>
    <mergeCell ref="A374:B374"/>
    <mergeCell ref="A375:B375"/>
    <mergeCell ref="A372:B372"/>
    <mergeCell ref="A373:B373"/>
    <mergeCell ref="A370:B370"/>
    <mergeCell ref="A371:B371"/>
    <mergeCell ref="A380:B380"/>
    <mergeCell ref="A381:B381"/>
    <mergeCell ref="A378:B378"/>
    <mergeCell ref="A379:B379"/>
    <mergeCell ref="A376:B376"/>
    <mergeCell ref="A377:B377"/>
    <mergeCell ref="A386:B386"/>
    <mergeCell ref="A387:B387"/>
    <mergeCell ref="A384:B384"/>
    <mergeCell ref="A385:B385"/>
    <mergeCell ref="A382:B382"/>
    <mergeCell ref="A383:B383"/>
    <mergeCell ref="A392:B392"/>
    <mergeCell ref="A393:B393"/>
    <mergeCell ref="A390:B390"/>
    <mergeCell ref="A391:B391"/>
    <mergeCell ref="A388:B388"/>
    <mergeCell ref="A389:B389"/>
    <mergeCell ref="A398:B398"/>
    <mergeCell ref="A399:B399"/>
    <mergeCell ref="A396:B396"/>
    <mergeCell ref="A397:B397"/>
    <mergeCell ref="A394:B394"/>
    <mergeCell ref="A395:B395"/>
    <mergeCell ref="A404:B404"/>
    <mergeCell ref="A405:B405"/>
    <mergeCell ref="A402:B402"/>
    <mergeCell ref="A403:B403"/>
    <mergeCell ref="A400:B400"/>
    <mergeCell ref="A401:B401"/>
    <mergeCell ref="A410:B410"/>
    <mergeCell ref="A411:B411"/>
    <mergeCell ref="A408:B408"/>
    <mergeCell ref="A409:B409"/>
    <mergeCell ref="A406:B406"/>
    <mergeCell ref="A407:B407"/>
    <mergeCell ref="A416:B416"/>
    <mergeCell ref="A417:B417"/>
    <mergeCell ref="A414:B414"/>
    <mergeCell ref="A415:B415"/>
    <mergeCell ref="A412:B412"/>
    <mergeCell ref="A413:B413"/>
    <mergeCell ref="A422:B422"/>
    <mergeCell ref="A423:B423"/>
    <mergeCell ref="A420:B420"/>
    <mergeCell ref="A421:B421"/>
    <mergeCell ref="A418:B418"/>
    <mergeCell ref="A419:B419"/>
    <mergeCell ref="A428:B428"/>
    <mergeCell ref="A429:B429"/>
    <mergeCell ref="A426:B426"/>
    <mergeCell ref="A427:B427"/>
    <mergeCell ref="A424:B424"/>
    <mergeCell ref="A425:B425"/>
    <mergeCell ref="A434:B434"/>
    <mergeCell ref="A435:B435"/>
    <mergeCell ref="A432:B432"/>
    <mergeCell ref="A433:B433"/>
    <mergeCell ref="A430:B430"/>
    <mergeCell ref="A431:B431"/>
    <mergeCell ref="A440:B440"/>
    <mergeCell ref="A441:B441"/>
    <mergeCell ref="A438:B438"/>
    <mergeCell ref="A439:B439"/>
    <mergeCell ref="A436:B436"/>
    <mergeCell ref="A437:B437"/>
    <mergeCell ref="A446:B446"/>
    <mergeCell ref="A447:B447"/>
    <mergeCell ref="A444:B444"/>
    <mergeCell ref="A445:B445"/>
    <mergeCell ref="A442:B442"/>
    <mergeCell ref="A443:B443"/>
    <mergeCell ref="A452:B452"/>
    <mergeCell ref="A453:B453"/>
    <mergeCell ref="A450:B450"/>
    <mergeCell ref="A451:B451"/>
    <mergeCell ref="A448:B448"/>
    <mergeCell ref="A449:B449"/>
    <mergeCell ref="A458:B458"/>
    <mergeCell ref="A459:B459"/>
    <mergeCell ref="A456:B456"/>
    <mergeCell ref="A457:B457"/>
    <mergeCell ref="A454:B454"/>
    <mergeCell ref="A455:B455"/>
    <mergeCell ref="A464:B464"/>
    <mergeCell ref="A462:B462"/>
    <mergeCell ref="A463:B463"/>
    <mergeCell ref="A460:B460"/>
    <mergeCell ref="A461:B461"/>
    <mergeCell ref="A63:B63"/>
    <mergeCell ref="A16:B16"/>
    <mergeCell ref="A40:B40"/>
    <mergeCell ref="A41:B41"/>
    <mergeCell ref="A42:B42"/>
    <mergeCell ref="A43:B43"/>
    <mergeCell ref="A44:B44"/>
    <mergeCell ref="A45:B45"/>
    <mergeCell ref="A46:B46"/>
    <mergeCell ref="A47:B47"/>
    <mergeCell ref="A29:B29"/>
    <mergeCell ref="A30:B30"/>
    <mergeCell ref="A27:B27"/>
    <mergeCell ref="A28:B28"/>
    <mergeCell ref="A37:B37"/>
    <mergeCell ref="A38:B38"/>
    <mergeCell ref="A35:B35"/>
    <mergeCell ref="A36:B36"/>
    <mergeCell ref="A33:B33"/>
    <mergeCell ref="A34:B34"/>
    <mergeCell ref="A19:B19"/>
    <mergeCell ref="A20:B20"/>
    <mergeCell ref="A17:B17"/>
    <mergeCell ref="A18:B18"/>
  </mergeCell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tabColor rgb="FF00B050"/>
  </sheetPr>
  <dimension ref="A1:E143"/>
  <sheetViews>
    <sheetView zoomScaleNormal="100" workbookViewId="0">
      <selection activeCell="C19" sqref="C19"/>
    </sheetView>
  </sheetViews>
  <sheetFormatPr baseColWidth="10" defaultColWidth="11.42578125" defaultRowHeight="15"/>
  <cols>
    <col min="1" max="1" width="28.140625" style="325" bestFit="1" customWidth="1"/>
    <col min="2" max="2" width="17.28515625" style="320" bestFit="1" customWidth="1"/>
    <col min="3" max="3" width="11.42578125" style="320"/>
    <col min="4" max="4" width="18.7109375" style="320" bestFit="1" customWidth="1"/>
    <col min="5" max="5" width="13.7109375" style="320" bestFit="1" customWidth="1"/>
    <col min="6" max="16384" width="11.42578125" style="320"/>
  </cols>
  <sheetData>
    <row r="1" spans="1:5" ht="15.75">
      <c r="A1" s="355" t="s">
        <v>850</v>
      </c>
      <c r="B1" s="354"/>
      <c r="C1" s="354"/>
      <c r="D1" s="353"/>
      <c r="E1" s="353"/>
    </row>
    <row r="2" spans="1:5">
      <c r="A2" s="354"/>
      <c r="B2" s="354"/>
      <c r="C2" s="354"/>
      <c r="D2" s="353"/>
      <c r="E2" s="353"/>
    </row>
    <row r="3" spans="1:5">
      <c r="A3" s="354"/>
      <c r="B3" s="354"/>
      <c r="C3" s="354"/>
      <c r="D3" s="353"/>
      <c r="E3" s="353"/>
    </row>
    <row r="4" spans="1:5">
      <c r="A4" s="491" t="s">
        <v>788</v>
      </c>
      <c r="B4" s="491" t="s">
        <v>417</v>
      </c>
      <c r="C4" s="490" t="s">
        <v>665</v>
      </c>
      <c r="D4" s="358" t="s">
        <v>789</v>
      </c>
      <c r="E4" s="358" t="s">
        <v>262</v>
      </c>
    </row>
    <row r="5" spans="1:5">
      <c r="A5" s="608" t="s">
        <v>858</v>
      </c>
      <c r="B5" s="611" t="s">
        <v>686</v>
      </c>
      <c r="C5" s="623">
        <v>1</v>
      </c>
      <c r="D5" s="623" t="s">
        <v>859</v>
      </c>
      <c r="E5" s="609" t="s">
        <v>844</v>
      </c>
    </row>
    <row r="6" spans="1:5">
      <c r="A6" s="608" t="s">
        <v>855</v>
      </c>
      <c r="B6" s="611" t="s">
        <v>682</v>
      </c>
      <c r="C6" s="623">
        <v>1</v>
      </c>
      <c r="D6" s="623" t="s">
        <v>859</v>
      </c>
      <c r="E6" s="609" t="s">
        <v>860</v>
      </c>
    </row>
    <row r="7" spans="1:5">
      <c r="A7" s="608" t="s">
        <v>1827</v>
      </c>
      <c r="B7" s="611" t="s">
        <v>682</v>
      </c>
      <c r="C7" s="623">
        <v>1</v>
      </c>
      <c r="D7" s="623" t="s">
        <v>685</v>
      </c>
      <c r="E7" s="609" t="s">
        <v>865</v>
      </c>
    </row>
    <row r="8" spans="1:5">
      <c r="A8" s="611" t="s">
        <v>851</v>
      </c>
      <c r="B8" s="611" t="s">
        <v>817</v>
      </c>
      <c r="C8" s="356">
        <v>1</v>
      </c>
      <c r="D8" s="356" t="s">
        <v>685</v>
      </c>
      <c r="E8" s="489" t="s">
        <v>2922</v>
      </c>
    </row>
    <row r="9" spans="1:5">
      <c r="A9" s="357" t="s">
        <v>851</v>
      </c>
      <c r="B9" s="357" t="s">
        <v>817</v>
      </c>
      <c r="C9" s="764">
        <v>1</v>
      </c>
      <c r="D9" s="764" t="s">
        <v>685</v>
      </c>
      <c r="E9" s="763" t="s">
        <v>2923</v>
      </c>
    </row>
    <row r="10" spans="1:5">
      <c r="A10" s="611" t="s">
        <v>2924</v>
      </c>
      <c r="B10" s="611" t="s">
        <v>817</v>
      </c>
      <c r="C10" s="356">
        <v>1</v>
      </c>
      <c r="D10" s="356" t="s">
        <v>685</v>
      </c>
      <c r="E10" s="489" t="s">
        <v>2925</v>
      </c>
    </row>
    <row r="11" spans="1:5">
      <c r="A11" s="611" t="s">
        <v>851</v>
      </c>
      <c r="B11" s="611" t="s">
        <v>689</v>
      </c>
      <c r="C11" s="356">
        <v>1</v>
      </c>
      <c r="D11" s="356" t="s">
        <v>685</v>
      </c>
      <c r="E11" s="489" t="s">
        <v>852</v>
      </c>
    </row>
    <row r="12" spans="1:5">
      <c r="A12" s="611" t="s">
        <v>855</v>
      </c>
      <c r="B12" s="611" t="s">
        <v>2926</v>
      </c>
      <c r="C12" s="356">
        <v>2</v>
      </c>
      <c r="D12" s="356" t="s">
        <v>685</v>
      </c>
      <c r="E12" s="489" t="s">
        <v>856</v>
      </c>
    </row>
    <row r="13" spans="1:5">
      <c r="A13" s="611" t="s">
        <v>855</v>
      </c>
      <c r="B13" s="611" t="s">
        <v>689</v>
      </c>
      <c r="C13" s="356">
        <v>2</v>
      </c>
      <c r="D13" s="356" t="s">
        <v>685</v>
      </c>
      <c r="E13" s="489" t="s">
        <v>2927</v>
      </c>
    </row>
    <row r="14" spans="1:5">
      <c r="A14" s="611" t="s">
        <v>857</v>
      </c>
      <c r="B14" s="611" t="s">
        <v>672</v>
      </c>
      <c r="C14" s="356">
        <v>8</v>
      </c>
      <c r="D14" s="356"/>
      <c r="E14" s="489"/>
    </row>
    <row r="15" spans="1:5">
      <c r="A15" s="608" t="s">
        <v>853</v>
      </c>
      <c r="B15" s="608" t="s">
        <v>854</v>
      </c>
      <c r="C15" s="623">
        <v>1</v>
      </c>
      <c r="D15" s="623" t="s">
        <v>685</v>
      </c>
      <c r="E15" s="609"/>
    </row>
    <row r="16" spans="1:5">
      <c r="A16" s="608" t="s">
        <v>855</v>
      </c>
      <c r="B16" s="611" t="s">
        <v>854</v>
      </c>
      <c r="C16" s="623">
        <v>1</v>
      </c>
      <c r="D16" s="623" t="s">
        <v>859</v>
      </c>
      <c r="E16" s="609" t="s">
        <v>861</v>
      </c>
    </row>
    <row r="17" spans="1:5">
      <c r="A17" s="608" t="s">
        <v>855</v>
      </c>
      <c r="B17" s="611" t="s">
        <v>854</v>
      </c>
      <c r="C17" s="623">
        <v>1</v>
      </c>
      <c r="D17" s="623" t="s">
        <v>859</v>
      </c>
      <c r="E17" s="609" t="s">
        <v>862</v>
      </c>
    </row>
    <row r="18" spans="1:5">
      <c r="A18" s="608" t="s">
        <v>863</v>
      </c>
      <c r="B18" s="611" t="s">
        <v>854</v>
      </c>
      <c r="C18" s="623">
        <v>7</v>
      </c>
      <c r="D18" s="623" t="s">
        <v>859</v>
      </c>
      <c r="E18" s="609" t="s">
        <v>864</v>
      </c>
    </row>
    <row r="19" spans="1:5">
      <c r="B19" s="323"/>
    </row>
    <row r="20" spans="1:5">
      <c r="B20" s="323"/>
    </row>
    <row r="21" spans="1:5">
      <c r="B21" s="323"/>
    </row>
    <row r="22" spans="1:5">
      <c r="B22" s="323"/>
    </row>
    <row r="23" spans="1:5">
      <c r="B23" s="323"/>
    </row>
    <row r="24" spans="1:5">
      <c r="B24" s="323"/>
    </row>
    <row r="25" spans="1:5">
      <c r="B25" s="323"/>
    </row>
    <row r="26" spans="1:5">
      <c r="B26" s="323"/>
    </row>
    <row r="27" spans="1:5">
      <c r="B27" s="323"/>
    </row>
    <row r="28" spans="1:5">
      <c r="B28" s="323"/>
    </row>
    <row r="29" spans="1:5">
      <c r="B29" s="323"/>
    </row>
    <row r="30" spans="1:5">
      <c r="B30" s="323"/>
    </row>
    <row r="31" spans="1:5">
      <c r="B31" s="323"/>
    </row>
    <row r="32" spans="1:5">
      <c r="B32" s="323"/>
    </row>
    <row r="33" spans="2:2">
      <c r="B33" s="323"/>
    </row>
    <row r="34" spans="2:2">
      <c r="B34" s="323"/>
    </row>
    <row r="35" spans="2:2">
      <c r="B35" s="323"/>
    </row>
    <row r="36" spans="2:2">
      <c r="B36" s="323"/>
    </row>
    <row r="37" spans="2:2">
      <c r="B37" s="323"/>
    </row>
    <row r="38" spans="2:2">
      <c r="B38" s="323"/>
    </row>
    <row r="39" spans="2:2">
      <c r="B39" s="323"/>
    </row>
    <row r="40" spans="2:2">
      <c r="B40" s="323"/>
    </row>
    <row r="41" spans="2:2">
      <c r="B41" s="323"/>
    </row>
    <row r="42" spans="2:2">
      <c r="B42" s="323"/>
    </row>
    <row r="43" spans="2:2">
      <c r="B43" s="323"/>
    </row>
    <row r="44" spans="2:2">
      <c r="B44" s="323"/>
    </row>
    <row r="45" spans="2:2">
      <c r="B45" s="323"/>
    </row>
    <row r="46" spans="2:2">
      <c r="B46" s="323"/>
    </row>
    <row r="47" spans="2:2">
      <c r="B47" s="323"/>
    </row>
    <row r="48" spans="2:2">
      <c r="B48" s="323"/>
    </row>
    <row r="49" spans="2:2">
      <c r="B49" s="323"/>
    </row>
    <row r="50" spans="2:2">
      <c r="B50" s="323"/>
    </row>
    <row r="51" spans="2:2">
      <c r="B51" s="323"/>
    </row>
    <row r="52" spans="2:2">
      <c r="B52" s="323"/>
    </row>
    <row r="53" spans="2:2">
      <c r="B53" s="323"/>
    </row>
    <row r="54" spans="2:2">
      <c r="B54" s="323"/>
    </row>
    <row r="55" spans="2:2">
      <c r="B55" s="323"/>
    </row>
    <row r="56" spans="2:2">
      <c r="B56" s="323"/>
    </row>
    <row r="57" spans="2:2">
      <c r="B57" s="323"/>
    </row>
    <row r="58" spans="2:2">
      <c r="B58" s="323"/>
    </row>
    <row r="59" spans="2:2">
      <c r="B59" s="323"/>
    </row>
    <row r="60" spans="2:2">
      <c r="B60" s="323"/>
    </row>
    <row r="61" spans="2:2">
      <c r="B61" s="323"/>
    </row>
    <row r="62" spans="2:2">
      <c r="B62" s="323"/>
    </row>
    <row r="63" spans="2:2">
      <c r="B63" s="323"/>
    </row>
    <row r="64" spans="2:2">
      <c r="B64" s="323"/>
    </row>
    <row r="65" spans="2:2">
      <c r="B65" s="323"/>
    </row>
    <row r="66" spans="2:2">
      <c r="B66" s="323"/>
    </row>
    <row r="67" spans="2:2">
      <c r="B67" s="323"/>
    </row>
    <row r="68" spans="2:2">
      <c r="B68" s="323"/>
    </row>
    <row r="69" spans="2:2">
      <c r="B69" s="323"/>
    </row>
    <row r="70" spans="2:2">
      <c r="B70" s="323"/>
    </row>
    <row r="71" spans="2:2">
      <c r="B71" s="323"/>
    </row>
    <row r="72" spans="2:2">
      <c r="B72" s="323"/>
    </row>
    <row r="73" spans="2:2">
      <c r="B73" s="323"/>
    </row>
    <row r="74" spans="2:2">
      <c r="B74" s="323"/>
    </row>
    <row r="75" spans="2:2">
      <c r="B75" s="323"/>
    </row>
    <row r="76" spans="2:2">
      <c r="B76" s="323"/>
    </row>
    <row r="77" spans="2:2">
      <c r="B77" s="323"/>
    </row>
    <row r="78" spans="2:2">
      <c r="B78" s="323"/>
    </row>
    <row r="79" spans="2:2">
      <c r="B79" s="323"/>
    </row>
    <row r="80" spans="2:2">
      <c r="B80" s="323"/>
    </row>
    <row r="81" spans="2:2">
      <c r="B81" s="323"/>
    </row>
    <row r="82" spans="2:2">
      <c r="B82" s="323"/>
    </row>
    <row r="83" spans="2:2">
      <c r="B83" s="323"/>
    </row>
    <row r="84" spans="2:2">
      <c r="B84" s="323"/>
    </row>
    <row r="85" spans="2:2">
      <c r="B85" s="323"/>
    </row>
    <row r="86" spans="2:2">
      <c r="B86" s="323"/>
    </row>
    <row r="87" spans="2:2">
      <c r="B87" s="323"/>
    </row>
    <row r="88" spans="2:2">
      <c r="B88" s="323"/>
    </row>
    <row r="89" spans="2:2">
      <c r="B89" s="323"/>
    </row>
    <row r="90" spans="2:2">
      <c r="B90" s="323"/>
    </row>
    <row r="91" spans="2:2">
      <c r="B91" s="323"/>
    </row>
    <row r="92" spans="2:2">
      <c r="B92" s="323"/>
    </row>
    <row r="93" spans="2:2">
      <c r="B93" s="323"/>
    </row>
    <row r="94" spans="2:2">
      <c r="B94" s="323"/>
    </row>
    <row r="95" spans="2:2">
      <c r="B95" s="323"/>
    </row>
    <row r="96" spans="2:2">
      <c r="B96" s="323"/>
    </row>
    <row r="97" spans="2:2">
      <c r="B97" s="323"/>
    </row>
    <row r="98" spans="2:2">
      <c r="B98" s="323"/>
    </row>
    <row r="99" spans="2:2">
      <c r="B99" s="323"/>
    </row>
    <row r="100" spans="2:2">
      <c r="B100" s="323"/>
    </row>
    <row r="101" spans="2:2">
      <c r="B101" s="323"/>
    </row>
    <row r="102" spans="2:2">
      <c r="B102" s="323"/>
    </row>
    <row r="103" spans="2:2">
      <c r="B103" s="323"/>
    </row>
    <row r="104" spans="2:2">
      <c r="B104" s="323"/>
    </row>
    <row r="105" spans="2:2">
      <c r="B105" s="323"/>
    </row>
    <row r="106" spans="2:2">
      <c r="B106" s="323"/>
    </row>
    <row r="107" spans="2:2">
      <c r="B107" s="323"/>
    </row>
    <row r="108" spans="2:2">
      <c r="B108" s="323"/>
    </row>
    <row r="109" spans="2:2">
      <c r="B109" s="323"/>
    </row>
    <row r="110" spans="2:2">
      <c r="B110" s="323"/>
    </row>
    <row r="111" spans="2:2">
      <c r="B111" s="323"/>
    </row>
    <row r="112" spans="2:2">
      <c r="B112" s="323"/>
    </row>
    <row r="113" spans="2:2">
      <c r="B113" s="323"/>
    </row>
    <row r="114" spans="2:2">
      <c r="B114" s="323"/>
    </row>
    <row r="115" spans="2:2">
      <c r="B115" s="323"/>
    </row>
    <row r="116" spans="2:2">
      <c r="B116" s="323"/>
    </row>
    <row r="117" spans="2:2">
      <c r="B117" s="323"/>
    </row>
    <row r="118" spans="2:2">
      <c r="B118" s="323"/>
    </row>
    <row r="119" spans="2:2">
      <c r="B119" s="323"/>
    </row>
    <row r="120" spans="2:2">
      <c r="B120" s="323"/>
    </row>
    <row r="121" spans="2:2">
      <c r="B121" s="323"/>
    </row>
    <row r="122" spans="2:2">
      <c r="B122" s="323"/>
    </row>
    <row r="123" spans="2:2">
      <c r="B123" s="323"/>
    </row>
    <row r="124" spans="2:2">
      <c r="B124" s="323"/>
    </row>
    <row r="125" spans="2:2">
      <c r="B125" s="323"/>
    </row>
    <row r="126" spans="2:2">
      <c r="B126" s="323"/>
    </row>
    <row r="127" spans="2:2">
      <c r="B127" s="323"/>
    </row>
    <row r="128" spans="2:2">
      <c r="B128" s="323"/>
    </row>
    <row r="129" spans="2:2">
      <c r="B129" s="323"/>
    </row>
    <row r="130" spans="2:2">
      <c r="B130" s="323"/>
    </row>
    <row r="131" spans="2:2">
      <c r="B131" s="323"/>
    </row>
    <row r="132" spans="2:2">
      <c r="B132" s="323"/>
    </row>
    <row r="133" spans="2:2">
      <c r="B133" s="323"/>
    </row>
    <row r="134" spans="2:2">
      <c r="B134" s="323"/>
    </row>
    <row r="135" spans="2:2">
      <c r="B135" s="323"/>
    </row>
    <row r="136" spans="2:2">
      <c r="B136" s="323"/>
    </row>
    <row r="137" spans="2:2">
      <c r="B137" s="323"/>
    </row>
    <row r="138" spans="2:2">
      <c r="B138" s="323"/>
    </row>
    <row r="139" spans="2:2">
      <c r="B139" s="323"/>
    </row>
    <row r="140" spans="2:2">
      <c r="B140" s="323"/>
    </row>
    <row r="141" spans="2:2">
      <c r="B141" s="323"/>
    </row>
    <row r="142" spans="2:2">
      <c r="B142" s="323"/>
    </row>
    <row r="143" spans="2:2">
      <c r="B143" s="323"/>
    </row>
  </sheetData>
  <pageMargins left="0.7" right="0.7" top="0.75" bottom="0.75" header="0.3" footer="0.3"/>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H63"/>
  <sheetViews>
    <sheetView topLeftCell="A28" zoomScaleNormal="100" workbookViewId="0">
      <selection activeCell="C69" sqref="C69"/>
    </sheetView>
  </sheetViews>
  <sheetFormatPr baseColWidth="10" defaultColWidth="11.42578125" defaultRowHeight="12.75" customHeight="1"/>
  <cols>
    <col min="1" max="1" width="19.5703125" style="164" bestFit="1" customWidth="1"/>
    <col min="2" max="2" width="39.85546875" style="553" bestFit="1" customWidth="1"/>
    <col min="3" max="3" width="20.140625" style="164" bestFit="1" customWidth="1"/>
    <col min="4" max="4" width="15" style="164" bestFit="1" customWidth="1"/>
    <col min="5" max="6" width="11.42578125" style="164"/>
    <col min="7" max="7" width="22.140625" style="164" bestFit="1" customWidth="1"/>
    <col min="8" max="8" width="20.140625" style="164" bestFit="1" customWidth="1"/>
    <col min="9" max="256" width="11.42578125" style="164"/>
    <col min="257" max="257" width="19.5703125" style="164" bestFit="1" customWidth="1"/>
    <col min="258" max="258" width="39.85546875" style="164" bestFit="1" customWidth="1"/>
    <col min="259" max="263" width="11.42578125" style="164"/>
    <col min="264" max="264" width="12.28515625" style="164" customWidth="1"/>
    <col min="265" max="512" width="11.42578125" style="164"/>
    <col min="513" max="513" width="19.5703125" style="164" bestFit="1" customWidth="1"/>
    <col min="514" max="514" width="39.85546875" style="164" bestFit="1" customWidth="1"/>
    <col min="515" max="519" width="11.42578125" style="164"/>
    <col min="520" max="520" width="12.28515625" style="164" customWidth="1"/>
    <col min="521" max="768" width="11.42578125" style="164"/>
    <col min="769" max="769" width="19.5703125" style="164" bestFit="1" customWidth="1"/>
    <col min="770" max="770" width="39.85546875" style="164" bestFit="1" customWidth="1"/>
    <col min="771" max="775" width="11.42578125" style="164"/>
    <col min="776" max="776" width="12.28515625" style="164" customWidth="1"/>
    <col min="777" max="1024" width="11.42578125" style="164"/>
    <col min="1025" max="1025" width="19.5703125" style="164" bestFit="1" customWidth="1"/>
    <col min="1026" max="1026" width="39.85546875" style="164" bestFit="1" customWidth="1"/>
    <col min="1027" max="1031" width="11.42578125" style="164"/>
    <col min="1032" max="1032" width="12.28515625" style="164" customWidth="1"/>
    <col min="1033" max="1280" width="11.42578125" style="164"/>
    <col min="1281" max="1281" width="19.5703125" style="164" bestFit="1" customWidth="1"/>
    <col min="1282" max="1282" width="39.85546875" style="164" bestFit="1" customWidth="1"/>
    <col min="1283" max="1287" width="11.42578125" style="164"/>
    <col min="1288" max="1288" width="12.28515625" style="164" customWidth="1"/>
    <col min="1289" max="1536" width="11.42578125" style="164"/>
    <col min="1537" max="1537" width="19.5703125" style="164" bestFit="1" customWidth="1"/>
    <col min="1538" max="1538" width="39.85546875" style="164" bestFit="1" customWidth="1"/>
    <col min="1539" max="1543" width="11.42578125" style="164"/>
    <col min="1544" max="1544" width="12.28515625" style="164" customWidth="1"/>
    <col min="1545" max="1792" width="11.42578125" style="164"/>
    <col min="1793" max="1793" width="19.5703125" style="164" bestFit="1" customWidth="1"/>
    <col min="1794" max="1794" width="39.85546875" style="164" bestFit="1" customWidth="1"/>
    <col min="1795" max="1799" width="11.42578125" style="164"/>
    <col min="1800" max="1800" width="12.28515625" style="164" customWidth="1"/>
    <col min="1801" max="2048" width="11.42578125" style="164"/>
    <col min="2049" max="2049" width="19.5703125" style="164" bestFit="1" customWidth="1"/>
    <col min="2050" max="2050" width="39.85546875" style="164" bestFit="1" customWidth="1"/>
    <col min="2051" max="2055" width="11.42578125" style="164"/>
    <col min="2056" max="2056" width="12.28515625" style="164" customWidth="1"/>
    <col min="2057" max="2304" width="11.42578125" style="164"/>
    <col min="2305" max="2305" width="19.5703125" style="164" bestFit="1" customWidth="1"/>
    <col min="2306" max="2306" width="39.85546875" style="164" bestFit="1" customWidth="1"/>
    <col min="2307" max="2311" width="11.42578125" style="164"/>
    <col min="2312" max="2312" width="12.28515625" style="164" customWidth="1"/>
    <col min="2313" max="2560" width="11.42578125" style="164"/>
    <col min="2561" max="2561" width="19.5703125" style="164" bestFit="1" customWidth="1"/>
    <col min="2562" max="2562" width="39.85546875" style="164" bestFit="1" customWidth="1"/>
    <col min="2563" max="2567" width="11.42578125" style="164"/>
    <col min="2568" max="2568" width="12.28515625" style="164" customWidth="1"/>
    <col min="2569" max="2816" width="11.42578125" style="164"/>
    <col min="2817" max="2817" width="19.5703125" style="164" bestFit="1" customWidth="1"/>
    <col min="2818" max="2818" width="39.85546875" style="164" bestFit="1" customWidth="1"/>
    <col min="2819" max="2823" width="11.42578125" style="164"/>
    <col min="2824" max="2824" width="12.28515625" style="164" customWidth="1"/>
    <col min="2825" max="3072" width="11.42578125" style="164"/>
    <col min="3073" max="3073" width="19.5703125" style="164" bestFit="1" customWidth="1"/>
    <col min="3074" max="3074" width="39.85546875" style="164" bestFit="1" customWidth="1"/>
    <col min="3075" max="3079" width="11.42578125" style="164"/>
    <col min="3080" max="3080" width="12.28515625" style="164" customWidth="1"/>
    <col min="3081" max="3328" width="11.42578125" style="164"/>
    <col min="3329" max="3329" width="19.5703125" style="164" bestFit="1" customWidth="1"/>
    <col min="3330" max="3330" width="39.85546875" style="164" bestFit="1" customWidth="1"/>
    <col min="3331" max="3335" width="11.42578125" style="164"/>
    <col min="3336" max="3336" width="12.28515625" style="164" customWidth="1"/>
    <col min="3337" max="3584" width="11.42578125" style="164"/>
    <col min="3585" max="3585" width="19.5703125" style="164" bestFit="1" customWidth="1"/>
    <col min="3586" max="3586" width="39.85546875" style="164" bestFit="1" customWidth="1"/>
    <col min="3587" max="3591" width="11.42578125" style="164"/>
    <col min="3592" max="3592" width="12.28515625" style="164" customWidth="1"/>
    <col min="3593" max="3840" width="11.42578125" style="164"/>
    <col min="3841" max="3841" width="19.5703125" style="164" bestFit="1" customWidth="1"/>
    <col min="3842" max="3842" width="39.85546875" style="164" bestFit="1" customWidth="1"/>
    <col min="3843" max="3847" width="11.42578125" style="164"/>
    <col min="3848" max="3848" width="12.28515625" style="164" customWidth="1"/>
    <col min="3849" max="4096" width="11.42578125" style="164"/>
    <col min="4097" max="4097" width="19.5703125" style="164" bestFit="1" customWidth="1"/>
    <col min="4098" max="4098" width="39.85546875" style="164" bestFit="1" customWidth="1"/>
    <col min="4099" max="4103" width="11.42578125" style="164"/>
    <col min="4104" max="4104" width="12.28515625" style="164" customWidth="1"/>
    <col min="4105" max="4352" width="11.42578125" style="164"/>
    <col min="4353" max="4353" width="19.5703125" style="164" bestFit="1" customWidth="1"/>
    <col min="4354" max="4354" width="39.85546875" style="164" bestFit="1" customWidth="1"/>
    <col min="4355" max="4359" width="11.42578125" style="164"/>
    <col min="4360" max="4360" width="12.28515625" style="164" customWidth="1"/>
    <col min="4361" max="4608" width="11.42578125" style="164"/>
    <col min="4609" max="4609" width="19.5703125" style="164" bestFit="1" customWidth="1"/>
    <col min="4610" max="4610" width="39.85546875" style="164" bestFit="1" customWidth="1"/>
    <col min="4611" max="4615" width="11.42578125" style="164"/>
    <col min="4616" max="4616" width="12.28515625" style="164" customWidth="1"/>
    <col min="4617" max="4864" width="11.42578125" style="164"/>
    <col min="4865" max="4865" width="19.5703125" style="164" bestFit="1" customWidth="1"/>
    <col min="4866" max="4866" width="39.85546875" style="164" bestFit="1" customWidth="1"/>
    <col min="4867" max="4871" width="11.42578125" style="164"/>
    <col min="4872" max="4872" width="12.28515625" style="164" customWidth="1"/>
    <col min="4873" max="5120" width="11.42578125" style="164"/>
    <col min="5121" max="5121" width="19.5703125" style="164" bestFit="1" customWidth="1"/>
    <col min="5122" max="5122" width="39.85546875" style="164" bestFit="1" customWidth="1"/>
    <col min="5123" max="5127" width="11.42578125" style="164"/>
    <col min="5128" max="5128" width="12.28515625" style="164" customWidth="1"/>
    <col min="5129" max="5376" width="11.42578125" style="164"/>
    <col min="5377" max="5377" width="19.5703125" style="164" bestFit="1" customWidth="1"/>
    <col min="5378" max="5378" width="39.85546875" style="164" bestFit="1" customWidth="1"/>
    <col min="5379" max="5383" width="11.42578125" style="164"/>
    <col min="5384" max="5384" width="12.28515625" style="164" customWidth="1"/>
    <col min="5385" max="5632" width="11.42578125" style="164"/>
    <col min="5633" max="5633" width="19.5703125" style="164" bestFit="1" customWidth="1"/>
    <col min="5634" max="5634" width="39.85546875" style="164" bestFit="1" customWidth="1"/>
    <col min="5635" max="5639" width="11.42578125" style="164"/>
    <col min="5640" max="5640" width="12.28515625" style="164" customWidth="1"/>
    <col min="5641" max="5888" width="11.42578125" style="164"/>
    <col min="5889" max="5889" width="19.5703125" style="164" bestFit="1" customWidth="1"/>
    <col min="5890" max="5890" width="39.85546875" style="164" bestFit="1" customWidth="1"/>
    <col min="5891" max="5895" width="11.42578125" style="164"/>
    <col min="5896" max="5896" width="12.28515625" style="164" customWidth="1"/>
    <col min="5897" max="6144" width="11.42578125" style="164"/>
    <col min="6145" max="6145" width="19.5703125" style="164" bestFit="1" customWidth="1"/>
    <col min="6146" max="6146" width="39.85546875" style="164" bestFit="1" customWidth="1"/>
    <col min="6147" max="6151" width="11.42578125" style="164"/>
    <col min="6152" max="6152" width="12.28515625" style="164" customWidth="1"/>
    <col min="6153" max="6400" width="11.42578125" style="164"/>
    <col min="6401" max="6401" width="19.5703125" style="164" bestFit="1" customWidth="1"/>
    <col min="6402" max="6402" width="39.85546875" style="164" bestFit="1" customWidth="1"/>
    <col min="6403" max="6407" width="11.42578125" style="164"/>
    <col min="6408" max="6408" width="12.28515625" style="164" customWidth="1"/>
    <col min="6409" max="6656" width="11.42578125" style="164"/>
    <col min="6657" max="6657" width="19.5703125" style="164" bestFit="1" customWidth="1"/>
    <col min="6658" max="6658" width="39.85546875" style="164" bestFit="1" customWidth="1"/>
    <col min="6659" max="6663" width="11.42578125" style="164"/>
    <col min="6664" max="6664" width="12.28515625" style="164" customWidth="1"/>
    <col min="6665" max="6912" width="11.42578125" style="164"/>
    <col min="6913" max="6913" width="19.5703125" style="164" bestFit="1" customWidth="1"/>
    <col min="6914" max="6914" width="39.85546875" style="164" bestFit="1" customWidth="1"/>
    <col min="6915" max="6919" width="11.42578125" style="164"/>
    <col min="6920" max="6920" width="12.28515625" style="164" customWidth="1"/>
    <col min="6921" max="7168" width="11.42578125" style="164"/>
    <col min="7169" max="7169" width="19.5703125" style="164" bestFit="1" customWidth="1"/>
    <col min="7170" max="7170" width="39.85546875" style="164" bestFit="1" customWidth="1"/>
    <col min="7171" max="7175" width="11.42578125" style="164"/>
    <col min="7176" max="7176" width="12.28515625" style="164" customWidth="1"/>
    <col min="7177" max="7424" width="11.42578125" style="164"/>
    <col min="7425" max="7425" width="19.5703125" style="164" bestFit="1" customWidth="1"/>
    <col min="7426" max="7426" width="39.85546875" style="164" bestFit="1" customWidth="1"/>
    <col min="7427" max="7431" width="11.42578125" style="164"/>
    <col min="7432" max="7432" width="12.28515625" style="164" customWidth="1"/>
    <col min="7433" max="7680" width="11.42578125" style="164"/>
    <col min="7681" max="7681" width="19.5703125" style="164" bestFit="1" customWidth="1"/>
    <col min="7682" max="7682" width="39.85546875" style="164" bestFit="1" customWidth="1"/>
    <col min="7683" max="7687" width="11.42578125" style="164"/>
    <col min="7688" max="7688" width="12.28515625" style="164" customWidth="1"/>
    <col min="7689" max="7936" width="11.42578125" style="164"/>
    <col min="7937" max="7937" width="19.5703125" style="164" bestFit="1" customWidth="1"/>
    <col min="7938" max="7938" width="39.85546875" style="164" bestFit="1" customWidth="1"/>
    <col min="7939" max="7943" width="11.42578125" style="164"/>
    <col min="7944" max="7944" width="12.28515625" style="164" customWidth="1"/>
    <col min="7945" max="8192" width="11.42578125" style="164"/>
    <col min="8193" max="8193" width="19.5703125" style="164" bestFit="1" customWidth="1"/>
    <col min="8194" max="8194" width="39.85546875" style="164" bestFit="1" customWidth="1"/>
    <col min="8195" max="8199" width="11.42578125" style="164"/>
    <col min="8200" max="8200" width="12.28515625" style="164" customWidth="1"/>
    <col min="8201" max="8448" width="11.42578125" style="164"/>
    <col min="8449" max="8449" width="19.5703125" style="164" bestFit="1" customWidth="1"/>
    <col min="8450" max="8450" width="39.85546875" style="164" bestFit="1" customWidth="1"/>
    <col min="8451" max="8455" width="11.42578125" style="164"/>
    <col min="8456" max="8456" width="12.28515625" style="164" customWidth="1"/>
    <col min="8457" max="8704" width="11.42578125" style="164"/>
    <col min="8705" max="8705" width="19.5703125" style="164" bestFit="1" customWidth="1"/>
    <col min="8706" max="8706" width="39.85546875" style="164" bestFit="1" customWidth="1"/>
    <col min="8707" max="8711" width="11.42578125" style="164"/>
    <col min="8712" max="8712" width="12.28515625" style="164" customWidth="1"/>
    <col min="8713" max="8960" width="11.42578125" style="164"/>
    <col min="8961" max="8961" width="19.5703125" style="164" bestFit="1" customWidth="1"/>
    <col min="8962" max="8962" width="39.85546875" style="164" bestFit="1" customWidth="1"/>
    <col min="8963" max="8967" width="11.42578125" style="164"/>
    <col min="8968" max="8968" width="12.28515625" style="164" customWidth="1"/>
    <col min="8969" max="9216" width="11.42578125" style="164"/>
    <col min="9217" max="9217" width="19.5703125" style="164" bestFit="1" customWidth="1"/>
    <col min="9218" max="9218" width="39.85546875" style="164" bestFit="1" customWidth="1"/>
    <col min="9219" max="9223" width="11.42578125" style="164"/>
    <col min="9224" max="9224" width="12.28515625" style="164" customWidth="1"/>
    <col min="9225" max="9472" width="11.42578125" style="164"/>
    <col min="9473" max="9473" width="19.5703125" style="164" bestFit="1" customWidth="1"/>
    <col min="9474" max="9474" width="39.85546875" style="164" bestFit="1" customWidth="1"/>
    <col min="9475" max="9479" width="11.42578125" style="164"/>
    <col min="9480" max="9480" width="12.28515625" style="164" customWidth="1"/>
    <col min="9481" max="9728" width="11.42578125" style="164"/>
    <col min="9729" max="9729" width="19.5703125" style="164" bestFit="1" customWidth="1"/>
    <col min="9730" max="9730" width="39.85546875" style="164" bestFit="1" customWidth="1"/>
    <col min="9731" max="9735" width="11.42578125" style="164"/>
    <col min="9736" max="9736" width="12.28515625" style="164" customWidth="1"/>
    <col min="9737" max="9984" width="11.42578125" style="164"/>
    <col min="9985" max="9985" width="19.5703125" style="164" bestFit="1" customWidth="1"/>
    <col min="9986" max="9986" width="39.85546875" style="164" bestFit="1" customWidth="1"/>
    <col min="9987" max="9991" width="11.42578125" style="164"/>
    <col min="9992" max="9992" width="12.28515625" style="164" customWidth="1"/>
    <col min="9993" max="10240" width="11.42578125" style="164"/>
    <col min="10241" max="10241" width="19.5703125" style="164" bestFit="1" customWidth="1"/>
    <col min="10242" max="10242" width="39.85546875" style="164" bestFit="1" customWidth="1"/>
    <col min="10243" max="10247" width="11.42578125" style="164"/>
    <col min="10248" max="10248" width="12.28515625" style="164" customWidth="1"/>
    <col min="10249" max="10496" width="11.42578125" style="164"/>
    <col min="10497" max="10497" width="19.5703125" style="164" bestFit="1" customWidth="1"/>
    <col min="10498" max="10498" width="39.85546875" style="164" bestFit="1" customWidth="1"/>
    <col min="10499" max="10503" width="11.42578125" style="164"/>
    <col min="10504" max="10504" width="12.28515625" style="164" customWidth="1"/>
    <col min="10505" max="10752" width="11.42578125" style="164"/>
    <col min="10753" max="10753" width="19.5703125" style="164" bestFit="1" customWidth="1"/>
    <col min="10754" max="10754" width="39.85546875" style="164" bestFit="1" customWidth="1"/>
    <col min="10755" max="10759" width="11.42578125" style="164"/>
    <col min="10760" max="10760" width="12.28515625" style="164" customWidth="1"/>
    <col min="10761" max="11008" width="11.42578125" style="164"/>
    <col min="11009" max="11009" width="19.5703125" style="164" bestFit="1" customWidth="1"/>
    <col min="11010" max="11010" width="39.85546875" style="164" bestFit="1" customWidth="1"/>
    <col min="11011" max="11015" width="11.42578125" style="164"/>
    <col min="11016" max="11016" width="12.28515625" style="164" customWidth="1"/>
    <col min="11017" max="11264" width="11.42578125" style="164"/>
    <col min="11265" max="11265" width="19.5703125" style="164" bestFit="1" customWidth="1"/>
    <col min="11266" max="11266" width="39.85546875" style="164" bestFit="1" customWidth="1"/>
    <col min="11267" max="11271" width="11.42578125" style="164"/>
    <col min="11272" max="11272" width="12.28515625" style="164" customWidth="1"/>
    <col min="11273" max="11520" width="11.42578125" style="164"/>
    <col min="11521" max="11521" width="19.5703125" style="164" bestFit="1" customWidth="1"/>
    <col min="11522" max="11522" width="39.85546875" style="164" bestFit="1" customWidth="1"/>
    <col min="11523" max="11527" width="11.42578125" style="164"/>
    <col min="11528" max="11528" width="12.28515625" style="164" customWidth="1"/>
    <col min="11529" max="11776" width="11.42578125" style="164"/>
    <col min="11777" max="11777" width="19.5703125" style="164" bestFit="1" customWidth="1"/>
    <col min="11778" max="11778" width="39.85546875" style="164" bestFit="1" customWidth="1"/>
    <col min="11779" max="11783" width="11.42578125" style="164"/>
    <col min="11784" max="11784" width="12.28515625" style="164" customWidth="1"/>
    <col min="11785" max="12032" width="11.42578125" style="164"/>
    <col min="12033" max="12033" width="19.5703125" style="164" bestFit="1" customWidth="1"/>
    <col min="12034" max="12034" width="39.85546875" style="164" bestFit="1" customWidth="1"/>
    <col min="12035" max="12039" width="11.42578125" style="164"/>
    <col min="12040" max="12040" width="12.28515625" style="164" customWidth="1"/>
    <col min="12041" max="12288" width="11.42578125" style="164"/>
    <col min="12289" max="12289" width="19.5703125" style="164" bestFit="1" customWidth="1"/>
    <col min="12290" max="12290" width="39.85546875" style="164" bestFit="1" customWidth="1"/>
    <col min="12291" max="12295" width="11.42578125" style="164"/>
    <col min="12296" max="12296" width="12.28515625" style="164" customWidth="1"/>
    <col min="12297" max="12544" width="11.42578125" style="164"/>
    <col min="12545" max="12545" width="19.5703125" style="164" bestFit="1" customWidth="1"/>
    <col min="12546" max="12546" width="39.85546875" style="164" bestFit="1" customWidth="1"/>
    <col min="12547" max="12551" width="11.42578125" style="164"/>
    <col min="12552" max="12552" width="12.28515625" style="164" customWidth="1"/>
    <col min="12553" max="12800" width="11.42578125" style="164"/>
    <col min="12801" max="12801" width="19.5703125" style="164" bestFit="1" customWidth="1"/>
    <col min="12802" max="12802" width="39.85546875" style="164" bestFit="1" customWidth="1"/>
    <col min="12803" max="12807" width="11.42578125" style="164"/>
    <col min="12808" max="12808" width="12.28515625" style="164" customWidth="1"/>
    <col min="12809" max="13056" width="11.42578125" style="164"/>
    <col min="13057" max="13057" width="19.5703125" style="164" bestFit="1" customWidth="1"/>
    <col min="13058" max="13058" width="39.85546875" style="164" bestFit="1" customWidth="1"/>
    <col min="13059" max="13063" width="11.42578125" style="164"/>
    <col min="13064" max="13064" width="12.28515625" style="164" customWidth="1"/>
    <col min="13065" max="13312" width="11.42578125" style="164"/>
    <col min="13313" max="13313" width="19.5703125" style="164" bestFit="1" customWidth="1"/>
    <col min="13314" max="13314" width="39.85546875" style="164" bestFit="1" customWidth="1"/>
    <col min="13315" max="13319" width="11.42578125" style="164"/>
    <col min="13320" max="13320" width="12.28515625" style="164" customWidth="1"/>
    <col min="13321" max="13568" width="11.42578125" style="164"/>
    <col min="13569" max="13569" width="19.5703125" style="164" bestFit="1" customWidth="1"/>
    <col min="13570" max="13570" width="39.85546875" style="164" bestFit="1" customWidth="1"/>
    <col min="13571" max="13575" width="11.42578125" style="164"/>
    <col min="13576" max="13576" width="12.28515625" style="164" customWidth="1"/>
    <col min="13577" max="13824" width="11.42578125" style="164"/>
    <col min="13825" max="13825" width="19.5703125" style="164" bestFit="1" customWidth="1"/>
    <col min="13826" max="13826" width="39.85546875" style="164" bestFit="1" customWidth="1"/>
    <col min="13827" max="13831" width="11.42578125" style="164"/>
    <col min="13832" max="13832" width="12.28515625" style="164" customWidth="1"/>
    <col min="13833" max="14080" width="11.42578125" style="164"/>
    <col min="14081" max="14081" width="19.5703125" style="164" bestFit="1" customWidth="1"/>
    <col min="14082" max="14082" width="39.85546875" style="164" bestFit="1" customWidth="1"/>
    <col min="14083" max="14087" width="11.42578125" style="164"/>
    <col min="14088" max="14088" width="12.28515625" style="164" customWidth="1"/>
    <col min="14089" max="14336" width="11.42578125" style="164"/>
    <col min="14337" max="14337" width="19.5703125" style="164" bestFit="1" customWidth="1"/>
    <col min="14338" max="14338" width="39.85546875" style="164" bestFit="1" customWidth="1"/>
    <col min="14339" max="14343" width="11.42578125" style="164"/>
    <col min="14344" max="14344" width="12.28515625" style="164" customWidth="1"/>
    <col min="14345" max="14592" width="11.42578125" style="164"/>
    <col min="14593" max="14593" width="19.5703125" style="164" bestFit="1" customWidth="1"/>
    <col min="14594" max="14594" width="39.85546875" style="164" bestFit="1" customWidth="1"/>
    <col min="14595" max="14599" width="11.42578125" style="164"/>
    <col min="14600" max="14600" width="12.28515625" style="164" customWidth="1"/>
    <col min="14601" max="14848" width="11.42578125" style="164"/>
    <col min="14849" max="14849" width="19.5703125" style="164" bestFit="1" customWidth="1"/>
    <col min="14850" max="14850" width="39.85546875" style="164" bestFit="1" customWidth="1"/>
    <col min="14851" max="14855" width="11.42578125" style="164"/>
    <col min="14856" max="14856" width="12.28515625" style="164" customWidth="1"/>
    <col min="14857" max="15104" width="11.42578125" style="164"/>
    <col min="15105" max="15105" width="19.5703125" style="164" bestFit="1" customWidth="1"/>
    <col min="15106" max="15106" width="39.85546875" style="164" bestFit="1" customWidth="1"/>
    <col min="15107" max="15111" width="11.42578125" style="164"/>
    <col min="15112" max="15112" width="12.28515625" style="164" customWidth="1"/>
    <col min="15113" max="15360" width="11.42578125" style="164"/>
    <col min="15361" max="15361" width="19.5703125" style="164" bestFit="1" customWidth="1"/>
    <col min="15362" max="15362" width="39.85546875" style="164" bestFit="1" customWidth="1"/>
    <col min="15363" max="15367" width="11.42578125" style="164"/>
    <col min="15368" max="15368" width="12.28515625" style="164" customWidth="1"/>
    <col min="15369" max="15616" width="11.42578125" style="164"/>
    <col min="15617" max="15617" width="19.5703125" style="164" bestFit="1" customWidth="1"/>
    <col min="15618" max="15618" width="39.85546875" style="164" bestFit="1" customWidth="1"/>
    <col min="15619" max="15623" width="11.42578125" style="164"/>
    <col min="15624" max="15624" width="12.28515625" style="164" customWidth="1"/>
    <col min="15625" max="15872" width="11.42578125" style="164"/>
    <col min="15873" max="15873" width="19.5703125" style="164" bestFit="1" customWidth="1"/>
    <col min="15874" max="15874" width="39.85546875" style="164" bestFit="1" customWidth="1"/>
    <col min="15875" max="15879" width="11.42578125" style="164"/>
    <col min="15880" max="15880" width="12.28515625" style="164" customWidth="1"/>
    <col min="15881" max="16128" width="11.42578125" style="164"/>
    <col min="16129" max="16129" width="19.5703125" style="164" bestFit="1" customWidth="1"/>
    <col min="16130" max="16130" width="39.85546875" style="164" bestFit="1" customWidth="1"/>
    <col min="16131" max="16135" width="11.42578125" style="164"/>
    <col min="16136" max="16136" width="12.28515625" style="164" customWidth="1"/>
    <col min="16137" max="16384" width="11.42578125" style="164"/>
  </cols>
  <sheetData>
    <row r="1" spans="1:8" ht="12.75" customHeight="1">
      <c r="A1" s="163" t="s">
        <v>866</v>
      </c>
      <c r="B1" s="203"/>
    </row>
    <row r="2" spans="1:8" ht="12.75" customHeight="1">
      <c r="A2" s="188"/>
      <c r="B2" s="164"/>
    </row>
    <row r="3" spans="1:8" ht="12.75" customHeight="1">
      <c r="A3" s="166" t="s">
        <v>867</v>
      </c>
    </row>
    <row r="4" spans="1:8" ht="12.75" customHeight="1">
      <c r="A4" s="188"/>
    </row>
    <row r="5" spans="1:8" ht="12.75" customHeight="1">
      <c r="A5" s="554" t="s">
        <v>642</v>
      </c>
    </row>
    <row r="6" spans="1:8" ht="12.75" customHeight="1">
      <c r="A6" s="194"/>
      <c r="B6" s="164"/>
      <c r="C6" s="555"/>
      <c r="D6" s="555"/>
    </row>
    <row r="7" spans="1:8" ht="12.75" customHeight="1">
      <c r="A7" s="166" t="s">
        <v>49</v>
      </c>
    </row>
    <row r="8" spans="1:8" ht="12.75" customHeight="1">
      <c r="A8" s="359"/>
    </row>
    <row r="9" spans="1:8" ht="12.75" customHeight="1">
      <c r="A9" s="556"/>
      <c r="B9" s="557"/>
      <c r="C9" s="556"/>
      <c r="D9" s="556"/>
      <c r="E9" s="556"/>
      <c r="F9" s="556"/>
      <c r="G9" s="556"/>
      <c r="H9" s="556"/>
    </row>
    <row r="10" spans="1:8" s="190" customFormat="1" ht="12.75" customHeight="1">
      <c r="A10" s="558" t="s">
        <v>267</v>
      </c>
      <c r="B10" s="558" t="s">
        <v>417</v>
      </c>
      <c r="C10" s="559" t="s">
        <v>789</v>
      </c>
      <c r="D10" s="559" t="s">
        <v>868</v>
      </c>
      <c r="E10" s="559" t="s">
        <v>869</v>
      </c>
      <c r="F10" s="558" t="s">
        <v>870</v>
      </c>
      <c r="G10" s="558" t="s">
        <v>871</v>
      </c>
      <c r="H10" s="378" t="s">
        <v>872</v>
      </c>
    </row>
    <row r="11" spans="1:8" s="553" customFormat="1" ht="12.75" customHeight="1">
      <c r="A11" s="728" t="s">
        <v>873</v>
      </c>
      <c r="B11" s="191" t="s">
        <v>874</v>
      </c>
      <c r="C11" s="215" t="s">
        <v>875</v>
      </c>
      <c r="D11" s="360">
        <v>29.5</v>
      </c>
      <c r="E11" s="360">
        <v>11</v>
      </c>
      <c r="F11" s="360">
        <v>4</v>
      </c>
      <c r="G11" s="361">
        <v>5230</v>
      </c>
      <c r="H11" s="362">
        <v>2002</v>
      </c>
    </row>
    <row r="12" spans="1:8" s="553" customFormat="1" ht="12.75" customHeight="1">
      <c r="A12" s="728" t="s">
        <v>2866</v>
      </c>
      <c r="B12" s="191" t="s">
        <v>874</v>
      </c>
      <c r="C12" s="364" t="s">
        <v>875</v>
      </c>
      <c r="D12" s="360">
        <v>18.7</v>
      </c>
      <c r="E12" s="360">
        <v>8</v>
      </c>
      <c r="F12" s="360">
        <v>2.69</v>
      </c>
      <c r="G12" s="361">
        <v>1176</v>
      </c>
      <c r="H12" s="362">
        <v>2022</v>
      </c>
    </row>
    <row r="13" spans="1:8" s="553" customFormat="1" ht="12.75" customHeight="1">
      <c r="A13" s="728" t="s">
        <v>2867</v>
      </c>
      <c r="B13" s="191" t="s">
        <v>874</v>
      </c>
      <c r="C13" s="364" t="s">
        <v>875</v>
      </c>
      <c r="D13" s="360">
        <v>27.46</v>
      </c>
      <c r="E13" s="360">
        <v>8.5</v>
      </c>
      <c r="F13" s="360">
        <v>4.6500000000000004</v>
      </c>
      <c r="G13" s="361">
        <v>2510</v>
      </c>
      <c r="H13" s="362">
        <v>1989</v>
      </c>
    </row>
    <row r="14" spans="1:8" s="553" customFormat="1" ht="12.75" customHeight="1">
      <c r="A14" s="728" t="s">
        <v>876</v>
      </c>
      <c r="B14" s="191" t="s">
        <v>874</v>
      </c>
      <c r="C14" s="215" t="s">
        <v>875</v>
      </c>
      <c r="D14" s="360">
        <v>29.5</v>
      </c>
      <c r="E14" s="360">
        <v>11</v>
      </c>
      <c r="F14" s="360">
        <v>4</v>
      </c>
      <c r="G14" s="361">
        <v>5230</v>
      </c>
      <c r="H14" s="362">
        <v>2001</v>
      </c>
    </row>
    <row r="15" spans="1:8" s="553" customFormat="1" ht="12.75" customHeight="1">
      <c r="A15" s="728" t="s">
        <v>877</v>
      </c>
      <c r="B15" s="191" t="s">
        <v>874</v>
      </c>
      <c r="C15" s="215" t="s">
        <v>875</v>
      </c>
      <c r="D15" s="360">
        <v>29.5</v>
      </c>
      <c r="E15" s="360">
        <v>11</v>
      </c>
      <c r="F15" s="360">
        <v>4</v>
      </c>
      <c r="G15" s="361">
        <v>4080</v>
      </c>
      <c r="H15" s="362">
        <v>1995</v>
      </c>
    </row>
    <row r="16" spans="1:8" s="553" customFormat="1" ht="12.75" customHeight="1">
      <c r="A16" s="729" t="s">
        <v>878</v>
      </c>
      <c r="B16" s="363" t="s">
        <v>874</v>
      </c>
      <c r="C16" s="364" t="s">
        <v>875</v>
      </c>
      <c r="D16" s="365">
        <v>32.5</v>
      </c>
      <c r="E16" s="365">
        <v>11.5</v>
      </c>
      <c r="F16" s="365">
        <v>4</v>
      </c>
      <c r="G16" s="366">
        <v>5163</v>
      </c>
      <c r="H16" s="367">
        <v>2000</v>
      </c>
    </row>
    <row r="17" spans="1:8" s="553" customFormat="1" ht="12.75" customHeight="1">
      <c r="A17" s="729" t="s">
        <v>879</v>
      </c>
      <c r="B17" s="363" t="s">
        <v>874</v>
      </c>
      <c r="C17" s="364" t="s">
        <v>875</v>
      </c>
      <c r="D17" s="365">
        <v>26.8</v>
      </c>
      <c r="E17" s="365">
        <v>7.7</v>
      </c>
      <c r="F17" s="365">
        <v>3.88</v>
      </c>
      <c r="G17" s="366">
        <v>2250</v>
      </c>
      <c r="H17" s="367">
        <v>1967</v>
      </c>
    </row>
    <row r="18" spans="1:8" s="553" customFormat="1" ht="12.75" customHeight="1">
      <c r="A18" s="729" t="s">
        <v>880</v>
      </c>
      <c r="B18" s="363" t="s">
        <v>874</v>
      </c>
      <c r="C18" s="364" t="s">
        <v>875</v>
      </c>
      <c r="D18" s="365">
        <v>35.5</v>
      </c>
      <c r="E18" s="365">
        <v>13</v>
      </c>
      <c r="F18" s="365">
        <v>6.7</v>
      </c>
      <c r="G18" s="366">
        <v>8150</v>
      </c>
      <c r="H18" s="367">
        <v>2009</v>
      </c>
    </row>
    <row r="19" spans="1:8" ht="12.75" customHeight="1">
      <c r="A19" s="729" t="s">
        <v>2466</v>
      </c>
      <c r="B19" s="363" t="s">
        <v>874</v>
      </c>
      <c r="C19" s="364" t="s">
        <v>875</v>
      </c>
      <c r="D19" s="365">
        <v>33.5</v>
      </c>
      <c r="E19" s="365">
        <v>12.5</v>
      </c>
      <c r="F19" s="365"/>
      <c r="G19" s="366">
        <v>6800</v>
      </c>
      <c r="H19" s="367">
        <v>2000</v>
      </c>
    </row>
    <row r="20" spans="1:8" ht="12.75" customHeight="1">
      <c r="A20" s="363" t="s">
        <v>881</v>
      </c>
      <c r="B20" s="363" t="s">
        <v>874</v>
      </c>
      <c r="C20" s="364" t="s">
        <v>875</v>
      </c>
      <c r="D20" s="365">
        <v>15</v>
      </c>
      <c r="E20" s="365">
        <v>5.5</v>
      </c>
      <c r="F20" s="365">
        <v>2.39</v>
      </c>
      <c r="G20" s="367">
        <v>510</v>
      </c>
      <c r="H20" s="367">
        <v>1999</v>
      </c>
    </row>
    <row r="21" spans="1:8" ht="12.75" customHeight="1">
      <c r="A21" s="363" t="s">
        <v>882</v>
      </c>
      <c r="B21" s="363" t="s">
        <v>874</v>
      </c>
      <c r="C21" s="364" t="s">
        <v>875</v>
      </c>
      <c r="D21" s="365">
        <v>22</v>
      </c>
      <c r="E21" s="365">
        <v>7</v>
      </c>
      <c r="F21" s="365">
        <v>2.9</v>
      </c>
      <c r="G21" s="366">
        <v>2200</v>
      </c>
      <c r="H21" s="367">
        <v>2000</v>
      </c>
    </row>
    <row r="22" spans="1:8" ht="12.75" customHeight="1">
      <c r="A22" s="363" t="s">
        <v>883</v>
      </c>
      <c r="B22" s="363" t="s">
        <v>874</v>
      </c>
      <c r="C22" s="364" t="s">
        <v>875</v>
      </c>
      <c r="D22" s="365">
        <v>25</v>
      </c>
      <c r="E22" s="365">
        <v>7.2</v>
      </c>
      <c r="F22" s="365">
        <v>2.84</v>
      </c>
      <c r="G22" s="366">
        <v>1220</v>
      </c>
      <c r="H22" s="367">
        <v>1963</v>
      </c>
    </row>
    <row r="23" spans="1:8" ht="12.75" customHeight="1">
      <c r="A23" s="191" t="s">
        <v>884</v>
      </c>
      <c r="B23" s="191" t="s">
        <v>2467</v>
      </c>
      <c r="C23" s="215" t="s">
        <v>875</v>
      </c>
      <c r="D23" s="360">
        <v>15.87</v>
      </c>
      <c r="E23" s="360">
        <v>4.67</v>
      </c>
      <c r="F23" s="360">
        <v>1.62</v>
      </c>
      <c r="G23" s="361">
        <v>365</v>
      </c>
      <c r="H23" s="362">
        <v>1965</v>
      </c>
    </row>
    <row r="24" spans="1:8" ht="12.75" customHeight="1">
      <c r="A24" s="191" t="s">
        <v>885</v>
      </c>
      <c r="B24" s="191" t="s">
        <v>2467</v>
      </c>
      <c r="C24" s="215" t="s">
        <v>875</v>
      </c>
      <c r="D24" s="360">
        <v>26.8</v>
      </c>
      <c r="E24" s="360">
        <v>7.91</v>
      </c>
      <c r="F24" s="360">
        <v>3.97</v>
      </c>
      <c r="G24" s="361">
        <v>2030</v>
      </c>
      <c r="H24" s="362">
        <v>1977</v>
      </c>
    </row>
    <row r="25" spans="1:8" ht="12.75" customHeight="1">
      <c r="A25" s="191" t="s">
        <v>886</v>
      </c>
      <c r="B25" s="191" t="s">
        <v>2467</v>
      </c>
      <c r="C25" s="215" t="s">
        <v>875</v>
      </c>
      <c r="D25" s="360">
        <v>21.5</v>
      </c>
      <c r="E25" s="360">
        <v>7.15</v>
      </c>
      <c r="F25" s="360">
        <v>3.8</v>
      </c>
      <c r="G25" s="361">
        <v>1400</v>
      </c>
      <c r="H25" s="362">
        <v>1978</v>
      </c>
    </row>
    <row r="26" spans="1:8" ht="12.75" customHeight="1">
      <c r="A26" s="165"/>
      <c r="B26" s="165"/>
      <c r="C26" s="165"/>
      <c r="D26" s="165"/>
      <c r="E26" s="165"/>
      <c r="F26" s="165"/>
      <c r="G26" s="165"/>
      <c r="H26" s="165"/>
    </row>
    <row r="27" spans="1:8" ht="12.75" customHeight="1">
      <c r="A27" s="165" t="s">
        <v>887</v>
      </c>
      <c r="B27" s="165"/>
      <c r="C27" s="165"/>
      <c r="D27" s="165"/>
      <c r="E27" s="165"/>
      <c r="F27" s="165"/>
      <c r="G27" s="165"/>
      <c r="H27" s="165"/>
    </row>
    <row r="29" spans="1:8" ht="12.75" customHeight="1">
      <c r="A29" s="216"/>
    </row>
    <row r="30" spans="1:8" ht="12.75" customHeight="1">
      <c r="A30" s="166" t="s">
        <v>888</v>
      </c>
    </row>
    <row r="31" spans="1:8" ht="12.75" customHeight="1">
      <c r="A31" s="201"/>
      <c r="B31" s="201"/>
      <c r="C31" s="201"/>
    </row>
    <row r="33" spans="1:8" ht="12.75" customHeight="1">
      <c r="A33" s="560" t="s">
        <v>267</v>
      </c>
      <c r="B33" s="560" t="s">
        <v>404</v>
      </c>
      <c r="C33" s="560" t="s">
        <v>889</v>
      </c>
      <c r="D33" s="560" t="s">
        <v>890</v>
      </c>
      <c r="E33" s="560" t="s">
        <v>891</v>
      </c>
      <c r="F33" s="560" t="s">
        <v>869</v>
      </c>
      <c r="G33" s="560" t="s">
        <v>870</v>
      </c>
      <c r="H33" s="560" t="s">
        <v>872</v>
      </c>
    </row>
    <row r="34" spans="1:8" ht="12.75" customHeight="1">
      <c r="A34" s="363" t="s">
        <v>892</v>
      </c>
      <c r="B34" s="363" t="s">
        <v>2468</v>
      </c>
      <c r="C34" s="363" t="s">
        <v>893</v>
      </c>
      <c r="D34" s="368">
        <v>650</v>
      </c>
      <c r="E34" s="369">
        <v>20</v>
      </c>
      <c r="F34" s="369">
        <v>7.2</v>
      </c>
      <c r="G34" s="369">
        <v>3.15</v>
      </c>
      <c r="H34" s="370">
        <v>2005</v>
      </c>
    </row>
    <row r="35" spans="1:8" ht="12.75" customHeight="1">
      <c r="A35" s="363" t="s">
        <v>923</v>
      </c>
      <c r="B35" s="363" t="s">
        <v>2468</v>
      </c>
      <c r="C35" s="363" t="s">
        <v>893</v>
      </c>
      <c r="D35" s="368"/>
      <c r="E35" s="369">
        <v>14</v>
      </c>
      <c r="F35" s="369">
        <v>3.86</v>
      </c>
      <c r="G35" s="369"/>
      <c r="H35" s="370">
        <v>1994</v>
      </c>
    </row>
    <row r="36" spans="1:8" ht="12.75" customHeight="1">
      <c r="A36" s="363" t="s">
        <v>2469</v>
      </c>
      <c r="B36" s="363" t="s">
        <v>2468</v>
      </c>
      <c r="C36" s="363" t="s">
        <v>893</v>
      </c>
      <c r="D36" s="368">
        <v>700</v>
      </c>
      <c r="E36" s="369">
        <v>15</v>
      </c>
      <c r="F36" s="369">
        <v>6</v>
      </c>
      <c r="G36" s="369"/>
      <c r="H36" s="370"/>
    </row>
    <row r="37" spans="1:8" ht="12.75" customHeight="1">
      <c r="A37" s="363" t="s">
        <v>658</v>
      </c>
      <c r="B37" s="363" t="s">
        <v>661</v>
      </c>
      <c r="C37" s="363" t="s">
        <v>893</v>
      </c>
      <c r="D37" s="368">
        <v>1074</v>
      </c>
      <c r="E37" s="369">
        <v>80</v>
      </c>
      <c r="F37" s="371">
        <v>15</v>
      </c>
      <c r="G37" s="371">
        <v>5.25</v>
      </c>
      <c r="H37" s="370">
        <v>2009</v>
      </c>
    </row>
    <row r="38" spans="1:8" ht="12.75" customHeight="1">
      <c r="A38" s="363" t="s">
        <v>2868</v>
      </c>
      <c r="B38" s="363" t="s">
        <v>2470</v>
      </c>
      <c r="C38" s="363" t="s">
        <v>893</v>
      </c>
      <c r="D38" s="368">
        <v>194</v>
      </c>
      <c r="E38" s="369">
        <v>20</v>
      </c>
      <c r="F38" s="369">
        <v>5.48</v>
      </c>
      <c r="G38" s="371">
        <v>2.59</v>
      </c>
      <c r="H38" s="370">
        <v>1966</v>
      </c>
    </row>
    <row r="39" spans="1:8" ht="12.75" customHeight="1">
      <c r="A39" s="363" t="s">
        <v>894</v>
      </c>
      <c r="B39" s="363" t="s">
        <v>895</v>
      </c>
      <c r="C39" s="363" t="s">
        <v>893</v>
      </c>
      <c r="D39" s="368">
        <v>240</v>
      </c>
      <c r="E39" s="369">
        <v>15</v>
      </c>
      <c r="F39" s="369">
        <v>5</v>
      </c>
      <c r="G39" s="369">
        <v>2.5</v>
      </c>
      <c r="H39" s="370">
        <v>1978</v>
      </c>
    </row>
    <row r="40" spans="1:8" ht="12.75" customHeight="1">
      <c r="A40" s="363" t="s">
        <v>896</v>
      </c>
      <c r="B40" s="363" t="s">
        <v>895</v>
      </c>
      <c r="C40" s="363" t="s">
        <v>893</v>
      </c>
      <c r="D40" s="368">
        <v>564</v>
      </c>
      <c r="E40" s="369">
        <v>19.25</v>
      </c>
      <c r="F40" s="369">
        <v>8.8000000000000007</v>
      </c>
      <c r="G40" s="372">
        <v>2.6</v>
      </c>
      <c r="H40" s="370">
        <v>2018</v>
      </c>
    </row>
    <row r="41" spans="1:8" ht="12.75" customHeight="1">
      <c r="E41" s="561"/>
    </row>
    <row r="42" spans="1:8" ht="12.75" customHeight="1">
      <c r="A42" s="166" t="s">
        <v>51</v>
      </c>
    </row>
    <row r="43" spans="1:8" ht="12.75" customHeight="1">
      <c r="A43" s="359"/>
    </row>
    <row r="45" spans="1:8" ht="12.75" customHeight="1">
      <c r="A45" s="1028" t="s">
        <v>267</v>
      </c>
      <c r="B45" s="1028" t="s">
        <v>404</v>
      </c>
      <c r="C45" s="1028" t="s">
        <v>889</v>
      </c>
      <c r="D45" s="1028" t="s">
        <v>262</v>
      </c>
      <c r="E45" s="1029" t="s">
        <v>897</v>
      </c>
      <c r="F45" s="1029"/>
      <c r="G45" s="1029"/>
      <c r="H45" s="1031" t="s">
        <v>872</v>
      </c>
    </row>
    <row r="46" spans="1:8" ht="12.75" customHeight="1">
      <c r="A46" s="1028"/>
      <c r="B46" s="1028"/>
      <c r="C46" s="1028"/>
      <c r="D46" s="1028"/>
      <c r="E46" s="539" t="s">
        <v>898</v>
      </c>
      <c r="F46" s="539" t="s">
        <v>899</v>
      </c>
      <c r="G46" s="539" t="s">
        <v>900</v>
      </c>
      <c r="H46" s="1031"/>
    </row>
    <row r="47" spans="1:8" ht="12.75" customHeight="1">
      <c r="A47" s="191" t="s">
        <v>901</v>
      </c>
      <c r="B47" s="191" t="s">
        <v>2468</v>
      </c>
      <c r="C47" s="191" t="s">
        <v>902</v>
      </c>
      <c r="D47" s="373" t="s">
        <v>903</v>
      </c>
      <c r="E47" s="374">
        <v>20</v>
      </c>
      <c r="F47" s="374" t="str">
        <f>"-"</f>
        <v>-</v>
      </c>
      <c r="G47" s="374" t="str">
        <f>"-"</f>
        <v>-</v>
      </c>
      <c r="H47" s="375">
        <v>2009</v>
      </c>
    </row>
    <row r="50" spans="1:8" ht="12.75" customHeight="1">
      <c r="A50" s="166" t="s">
        <v>52</v>
      </c>
    </row>
    <row r="51" spans="1:8" ht="12.75" customHeight="1">
      <c r="A51" s="188"/>
    </row>
    <row r="53" spans="1:8" ht="12.75" customHeight="1">
      <c r="A53" s="539" t="s">
        <v>296</v>
      </c>
      <c r="B53" s="539" t="s">
        <v>417</v>
      </c>
      <c r="C53" s="539" t="s">
        <v>904</v>
      </c>
      <c r="D53" s="1031" t="s">
        <v>262</v>
      </c>
      <c r="E53" s="1031"/>
      <c r="F53" s="1031"/>
      <c r="G53" s="1031"/>
      <c r="H53" s="539" t="s">
        <v>872</v>
      </c>
    </row>
    <row r="54" spans="1:8" ht="12.75" customHeight="1">
      <c r="A54" s="376" t="s">
        <v>905</v>
      </c>
      <c r="B54" s="376" t="s">
        <v>906</v>
      </c>
      <c r="C54" s="191" t="s">
        <v>907</v>
      </c>
      <c r="D54" s="1030" t="s">
        <v>908</v>
      </c>
      <c r="E54" s="1030"/>
      <c r="F54" s="1030"/>
      <c r="G54" s="1030"/>
      <c r="H54" s="377">
        <v>1997</v>
      </c>
    </row>
    <row r="55" spans="1:8" ht="12.75" customHeight="1">
      <c r="A55" s="191" t="s">
        <v>910</v>
      </c>
      <c r="B55" s="191" t="s">
        <v>911</v>
      </c>
      <c r="C55" s="191" t="s">
        <v>912</v>
      </c>
      <c r="D55" s="1030" t="s">
        <v>913</v>
      </c>
      <c r="E55" s="1030"/>
      <c r="F55" s="1030"/>
      <c r="G55" s="1030"/>
      <c r="H55" s="377"/>
    </row>
    <row r="56" spans="1:8" ht="12.75" customHeight="1">
      <c r="A56" s="191" t="s">
        <v>914</v>
      </c>
      <c r="B56" s="191" t="s">
        <v>906</v>
      </c>
      <c r="C56" s="191" t="s">
        <v>912</v>
      </c>
      <c r="D56" s="1030" t="s">
        <v>915</v>
      </c>
      <c r="E56" s="1030"/>
      <c r="F56" s="1030"/>
      <c r="G56" s="1030"/>
      <c r="H56" s="377">
        <v>1993</v>
      </c>
    </row>
    <row r="57" spans="1:8" ht="12.75" customHeight="1">
      <c r="A57" s="191" t="s">
        <v>917</v>
      </c>
      <c r="B57" s="363" t="s">
        <v>2470</v>
      </c>
      <c r="C57" s="191" t="s">
        <v>916</v>
      </c>
      <c r="D57" s="1030" t="s">
        <v>918</v>
      </c>
      <c r="E57" s="1030"/>
      <c r="F57" s="1030"/>
      <c r="G57" s="1030"/>
      <c r="H57" s="377">
        <v>1993</v>
      </c>
    </row>
    <row r="58" spans="1:8" ht="12.75" customHeight="1">
      <c r="A58" s="191" t="s">
        <v>2869</v>
      </c>
      <c r="B58" s="363" t="s">
        <v>2470</v>
      </c>
      <c r="C58" s="191" t="s">
        <v>916</v>
      </c>
      <c r="D58" s="1030" t="s">
        <v>2870</v>
      </c>
      <c r="E58" s="1030"/>
      <c r="F58" s="1030"/>
      <c r="G58" s="1030"/>
      <c r="H58" s="377"/>
    </row>
    <row r="59" spans="1:8" ht="12.75" customHeight="1">
      <c r="A59" s="191" t="s">
        <v>2871</v>
      </c>
      <c r="B59" s="363" t="s">
        <v>2470</v>
      </c>
      <c r="C59" s="191" t="s">
        <v>916</v>
      </c>
      <c r="D59" s="1030" t="s">
        <v>2872</v>
      </c>
      <c r="E59" s="1030"/>
      <c r="F59" s="1030"/>
      <c r="G59" s="1030"/>
      <c r="H59" s="377">
        <v>2014</v>
      </c>
    </row>
    <row r="60" spans="1:8" ht="12.75" customHeight="1">
      <c r="A60" s="191" t="s">
        <v>919</v>
      </c>
      <c r="B60" s="191" t="s">
        <v>2468</v>
      </c>
      <c r="C60" s="191" t="s">
        <v>916</v>
      </c>
      <c r="D60" s="1030" t="s">
        <v>920</v>
      </c>
      <c r="E60" s="1030"/>
      <c r="F60" s="1030"/>
      <c r="G60" s="1030"/>
      <c r="H60" s="375">
        <v>2007</v>
      </c>
    </row>
    <row r="61" spans="1:8" ht="12.75" customHeight="1">
      <c r="A61" s="191" t="s">
        <v>921</v>
      </c>
      <c r="B61" s="191" t="s">
        <v>2468</v>
      </c>
      <c r="C61" s="191" t="s">
        <v>916</v>
      </c>
      <c r="D61" s="1030" t="s">
        <v>922</v>
      </c>
      <c r="E61" s="1030"/>
      <c r="F61" s="1030"/>
      <c r="G61" s="1030"/>
      <c r="H61" s="375">
        <v>1993</v>
      </c>
    </row>
    <row r="62" spans="1:8" ht="12.75" customHeight="1">
      <c r="A62" s="191" t="s">
        <v>923</v>
      </c>
      <c r="B62" s="191" t="s">
        <v>2468</v>
      </c>
      <c r="C62" s="191" t="s">
        <v>916</v>
      </c>
      <c r="D62" s="1030" t="s">
        <v>924</v>
      </c>
      <c r="E62" s="1030"/>
      <c r="F62" s="1030"/>
      <c r="G62" s="1030"/>
      <c r="H62" s="375">
        <v>1994</v>
      </c>
    </row>
    <row r="63" spans="1:8" ht="12.75" customHeight="1">
      <c r="A63" s="191" t="s">
        <v>909</v>
      </c>
      <c r="B63" s="191" t="s">
        <v>2468</v>
      </c>
      <c r="C63" s="191" t="s">
        <v>916</v>
      </c>
      <c r="D63" s="1030" t="s">
        <v>2471</v>
      </c>
      <c r="E63" s="1030"/>
      <c r="F63" s="1030"/>
      <c r="G63" s="1030"/>
      <c r="H63" s="191"/>
    </row>
  </sheetData>
  <mergeCells count="17">
    <mergeCell ref="D60:G60"/>
    <mergeCell ref="D63:G63"/>
    <mergeCell ref="D62:G62"/>
    <mergeCell ref="H45:H46"/>
    <mergeCell ref="D55:G55"/>
    <mergeCell ref="D61:G61"/>
    <mergeCell ref="D53:G53"/>
    <mergeCell ref="D54:G54"/>
    <mergeCell ref="D56:G56"/>
    <mergeCell ref="D57:G57"/>
    <mergeCell ref="D58:G58"/>
    <mergeCell ref="D59:G59"/>
    <mergeCell ref="A45:A46"/>
    <mergeCell ref="B45:B46"/>
    <mergeCell ref="C45:C46"/>
    <mergeCell ref="D45:D46"/>
    <mergeCell ref="E45:G45"/>
  </mergeCells>
  <printOptions horizontalCentered="1" verticalCentered="1"/>
  <pageMargins left="0.39370078740157483" right="0.39370078740157483" top="0.39370078740157483" bottom="0.39370078740157483" header="1.1023622047244095" footer="0.51181102362204722"/>
  <pageSetup paperSize="9" scale="6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I235"/>
  <sheetViews>
    <sheetView zoomScale="80" zoomScaleNormal="80" workbookViewId="0">
      <selection activeCell="K29" sqref="K29"/>
    </sheetView>
  </sheetViews>
  <sheetFormatPr baseColWidth="10" defaultColWidth="11.42578125" defaultRowHeight="15"/>
  <cols>
    <col min="1" max="1" width="13.5703125" style="381" customWidth="1"/>
    <col min="2" max="2" width="11.42578125" style="381"/>
    <col min="3" max="3" width="33.42578125" style="381" bestFit="1" customWidth="1"/>
    <col min="4" max="4" width="35.5703125" style="381" bestFit="1" customWidth="1"/>
    <col min="5" max="5" width="11" style="381" bestFit="1" customWidth="1"/>
    <col min="6" max="6" width="11.42578125" style="381" bestFit="1" customWidth="1"/>
    <col min="7" max="16384" width="11.42578125" style="381"/>
  </cols>
  <sheetData>
    <row r="1" spans="1:3" ht="18.75">
      <c r="A1" s="379" t="s">
        <v>53</v>
      </c>
      <c r="B1" s="380"/>
      <c r="C1" s="380"/>
    </row>
    <row r="2" spans="1:3" ht="15.75">
      <c r="A2" s="382" t="s">
        <v>54</v>
      </c>
      <c r="B2" s="380"/>
      <c r="C2" s="380"/>
    </row>
    <row r="3" spans="1:3" ht="15.75">
      <c r="A3" s="382"/>
      <c r="B3" s="380"/>
      <c r="C3" s="380"/>
    </row>
    <row r="4" spans="1:3" ht="15.75">
      <c r="A4" s="382"/>
      <c r="B4" s="380"/>
      <c r="C4" s="380"/>
    </row>
    <row r="5" spans="1:3" ht="15.75">
      <c r="A5" s="382"/>
      <c r="B5" s="380"/>
      <c r="C5" s="380"/>
    </row>
    <row r="6" spans="1:3" ht="15.75">
      <c r="A6" s="382"/>
      <c r="B6" s="380"/>
      <c r="C6" s="380"/>
    </row>
    <row r="7" spans="1:3" ht="15.75">
      <c r="A7" s="382"/>
      <c r="B7" s="380"/>
      <c r="C7" s="380"/>
    </row>
    <row r="8" spans="1:3" ht="15.75">
      <c r="A8" s="382"/>
      <c r="B8" s="380"/>
      <c r="C8" s="380"/>
    </row>
    <row r="9" spans="1:3" ht="15.75">
      <c r="A9" s="382"/>
      <c r="B9" s="380"/>
      <c r="C9" s="380"/>
    </row>
    <row r="10" spans="1:3" ht="15.75">
      <c r="A10" s="382"/>
      <c r="B10" s="380"/>
      <c r="C10" s="380"/>
    </row>
    <row r="11" spans="1:3" ht="15.75">
      <c r="A11" s="382"/>
      <c r="B11" s="380"/>
      <c r="C11" s="380"/>
    </row>
    <row r="12" spans="1:3" ht="15.75">
      <c r="A12" s="382"/>
      <c r="B12" s="380"/>
      <c r="C12" s="380"/>
    </row>
    <row r="13" spans="1:3" ht="15.75">
      <c r="A13" s="382"/>
      <c r="B13" s="380"/>
      <c r="C13" s="380"/>
    </row>
    <row r="14" spans="1:3" ht="15.75">
      <c r="A14" s="382"/>
      <c r="B14" s="380"/>
      <c r="C14" s="380"/>
    </row>
    <row r="15" spans="1:3" ht="15.75">
      <c r="A15" s="382"/>
      <c r="B15" s="380"/>
      <c r="C15" s="380"/>
    </row>
    <row r="16" spans="1:3" ht="15.75">
      <c r="A16" s="382"/>
      <c r="B16" s="380"/>
      <c r="C16" s="380"/>
    </row>
    <row r="17" spans="1:3" ht="15.75">
      <c r="A17" s="382"/>
      <c r="B17" s="380"/>
      <c r="C17" s="380"/>
    </row>
    <row r="18" spans="1:3" ht="15.75">
      <c r="A18" s="382"/>
      <c r="B18" s="380"/>
      <c r="C18" s="380"/>
    </row>
    <row r="19" spans="1:3" ht="15.75">
      <c r="A19" s="382"/>
      <c r="B19" s="380"/>
      <c r="C19" s="380"/>
    </row>
    <row r="20" spans="1:3" ht="15.75">
      <c r="A20" s="382"/>
      <c r="B20" s="380"/>
      <c r="C20" s="380"/>
    </row>
    <row r="21" spans="1:3" ht="15.75">
      <c r="A21" s="382"/>
      <c r="B21" s="380"/>
      <c r="C21" s="380"/>
    </row>
    <row r="22" spans="1:3" ht="15.75">
      <c r="A22" s="382"/>
      <c r="B22" s="380"/>
      <c r="C22" s="380"/>
    </row>
    <row r="23" spans="1:3" ht="15.75">
      <c r="A23" s="382"/>
      <c r="B23" s="380"/>
      <c r="C23" s="380"/>
    </row>
    <row r="24" spans="1:3" ht="15.75">
      <c r="A24" s="382"/>
      <c r="B24" s="380"/>
      <c r="C24" s="380"/>
    </row>
    <row r="25" spans="1:3" ht="15.75">
      <c r="A25" s="382"/>
      <c r="B25" s="380"/>
      <c r="C25" s="380"/>
    </row>
    <row r="26" spans="1:3" ht="15.75">
      <c r="A26" s="382"/>
      <c r="B26" s="380"/>
      <c r="C26" s="380"/>
    </row>
    <row r="27" spans="1:3" ht="15.75">
      <c r="A27" s="382"/>
      <c r="B27" s="380"/>
      <c r="C27" s="380"/>
    </row>
    <row r="28" spans="1:3" ht="15.75">
      <c r="A28" s="382"/>
      <c r="B28" s="380"/>
      <c r="C28" s="380"/>
    </row>
    <row r="29" spans="1:3" ht="15.75">
      <c r="A29" s="382"/>
      <c r="B29" s="380"/>
      <c r="C29" s="380"/>
    </row>
    <row r="30" spans="1:3" ht="15.75">
      <c r="A30" s="382"/>
      <c r="B30" s="380"/>
      <c r="C30" s="380"/>
    </row>
    <row r="31" spans="1:3" ht="15.75">
      <c r="A31" s="382"/>
      <c r="B31" s="380"/>
      <c r="C31" s="380"/>
    </row>
    <row r="32" spans="1:3" ht="15.75">
      <c r="A32" s="382"/>
      <c r="B32" s="380"/>
      <c r="C32" s="380"/>
    </row>
    <row r="33" spans="1:3" ht="15.75">
      <c r="A33" s="382"/>
      <c r="B33" s="380"/>
      <c r="C33" s="380"/>
    </row>
    <row r="34" spans="1:3" ht="15.75">
      <c r="A34" s="382"/>
      <c r="B34" s="380"/>
      <c r="C34" s="380"/>
    </row>
    <row r="35" spans="1:3" ht="15.75">
      <c r="A35" s="382"/>
      <c r="B35" s="380"/>
      <c r="C35" s="380"/>
    </row>
    <row r="36" spans="1:3" ht="15.75">
      <c r="A36" s="382"/>
      <c r="B36" s="380"/>
      <c r="C36" s="380"/>
    </row>
    <row r="37" spans="1:3" ht="15.75">
      <c r="A37" s="382"/>
      <c r="B37" s="380"/>
      <c r="C37" s="380"/>
    </row>
    <row r="38" spans="1:3" ht="15.75">
      <c r="A38" s="382"/>
      <c r="B38" s="380"/>
      <c r="C38" s="380"/>
    </row>
    <row r="39" spans="1:3" ht="15.75">
      <c r="A39" s="382"/>
      <c r="B39" s="380"/>
      <c r="C39" s="380"/>
    </row>
    <row r="40" spans="1:3" ht="15.75">
      <c r="A40" s="382"/>
      <c r="B40" s="380"/>
      <c r="C40" s="380"/>
    </row>
    <row r="41" spans="1:3" ht="15.75">
      <c r="A41" s="382"/>
      <c r="B41" s="380"/>
      <c r="C41" s="380"/>
    </row>
    <row r="42" spans="1:3" ht="15.75">
      <c r="A42" s="382"/>
      <c r="B42" s="380"/>
      <c r="C42" s="380"/>
    </row>
    <row r="43" spans="1:3" ht="15.75">
      <c r="A43" s="382"/>
      <c r="B43" s="380"/>
      <c r="C43" s="380"/>
    </row>
    <row r="44" spans="1:3" ht="15.75">
      <c r="A44" s="382"/>
      <c r="B44" s="380"/>
      <c r="C44" s="380"/>
    </row>
    <row r="45" spans="1:3" ht="15.75">
      <c r="A45" s="382"/>
      <c r="B45" s="380"/>
      <c r="C45" s="380"/>
    </row>
    <row r="46" spans="1:3" ht="15.75">
      <c r="A46" s="382"/>
      <c r="B46" s="380"/>
      <c r="C46" s="380"/>
    </row>
    <row r="47" spans="1:3" ht="15.75">
      <c r="A47" s="382"/>
      <c r="B47" s="380"/>
      <c r="C47" s="380"/>
    </row>
    <row r="48" spans="1:3" ht="15.75">
      <c r="A48" s="382"/>
      <c r="B48" s="380"/>
      <c r="C48" s="380"/>
    </row>
    <row r="49" spans="1:9" ht="15.75">
      <c r="A49" s="382"/>
      <c r="B49" s="380"/>
      <c r="C49" s="380"/>
    </row>
    <row r="50" spans="1:9">
      <c r="A50" s="1033" t="s">
        <v>925</v>
      </c>
      <c r="B50" s="486" t="s">
        <v>926</v>
      </c>
      <c r="C50" s="486" t="s">
        <v>926</v>
      </c>
      <c r="D50" s="540" t="s">
        <v>927</v>
      </c>
      <c r="E50" s="540" t="s">
        <v>154</v>
      </c>
      <c r="F50" s="487" t="s">
        <v>928</v>
      </c>
      <c r="G50" s="540" t="s">
        <v>929</v>
      </c>
      <c r="H50" s="1032" t="s">
        <v>930</v>
      </c>
      <c r="I50" s="1032"/>
    </row>
    <row r="51" spans="1:9">
      <c r="A51" s="1033"/>
      <c r="B51" s="486" t="s">
        <v>931</v>
      </c>
      <c r="C51" s="486" t="s">
        <v>475</v>
      </c>
      <c r="D51" s="540" t="s">
        <v>932</v>
      </c>
      <c r="E51" s="540" t="s">
        <v>933</v>
      </c>
      <c r="F51" s="487" t="s">
        <v>934</v>
      </c>
      <c r="G51" s="540" t="s">
        <v>934</v>
      </c>
      <c r="H51" s="1032"/>
      <c r="I51" s="1032"/>
    </row>
    <row r="52" spans="1:9">
      <c r="A52" s="99" t="s">
        <v>935</v>
      </c>
      <c r="B52" s="99">
        <v>1</v>
      </c>
      <c r="C52" s="99" t="s">
        <v>936</v>
      </c>
      <c r="D52" s="383" t="s">
        <v>937</v>
      </c>
      <c r="E52" s="383" t="s">
        <v>938</v>
      </c>
      <c r="F52" s="384">
        <v>308</v>
      </c>
      <c r="G52" s="385">
        <v>10.5</v>
      </c>
      <c r="H52" s="383" t="s">
        <v>939</v>
      </c>
    </row>
    <row r="53" spans="1:9">
      <c r="A53" s="99" t="s">
        <v>935</v>
      </c>
      <c r="B53" s="99">
        <v>1</v>
      </c>
      <c r="C53" s="99" t="s">
        <v>936</v>
      </c>
      <c r="D53" s="383" t="s">
        <v>940</v>
      </c>
      <c r="E53" s="383" t="s">
        <v>941</v>
      </c>
      <c r="F53" s="386">
        <v>672</v>
      </c>
      <c r="G53" s="385">
        <v>10.9</v>
      </c>
      <c r="H53" s="383" t="s">
        <v>939</v>
      </c>
    </row>
    <row r="54" spans="1:9">
      <c r="A54" s="99" t="s">
        <v>935</v>
      </c>
      <c r="B54" s="99">
        <v>1</v>
      </c>
      <c r="C54" s="99" t="s">
        <v>936</v>
      </c>
      <c r="D54" s="383" t="s">
        <v>942</v>
      </c>
      <c r="E54" s="383" t="s">
        <v>943</v>
      </c>
      <c r="F54" s="386">
        <v>791</v>
      </c>
      <c r="G54" s="385">
        <v>10.5</v>
      </c>
      <c r="H54" s="383" t="s">
        <v>939</v>
      </c>
    </row>
    <row r="55" spans="1:9">
      <c r="A55" s="99" t="s">
        <v>935</v>
      </c>
      <c r="B55" s="99">
        <v>1</v>
      </c>
      <c r="C55" s="99" t="s">
        <v>936</v>
      </c>
      <c r="D55" s="383" t="s">
        <v>944</v>
      </c>
      <c r="E55" s="383" t="s">
        <v>945</v>
      </c>
      <c r="F55" s="386">
        <v>422</v>
      </c>
      <c r="G55" s="385" t="s">
        <v>946</v>
      </c>
      <c r="H55" s="383" t="s">
        <v>939</v>
      </c>
    </row>
    <row r="56" spans="1:9">
      <c r="A56" s="99" t="s">
        <v>935</v>
      </c>
      <c r="B56" s="99">
        <v>1</v>
      </c>
      <c r="C56" s="99" t="s">
        <v>936</v>
      </c>
      <c r="D56" s="383" t="s">
        <v>947</v>
      </c>
      <c r="E56" s="383" t="s">
        <v>948</v>
      </c>
      <c r="F56" s="386">
        <v>398</v>
      </c>
      <c r="G56" s="385">
        <v>10.9</v>
      </c>
      <c r="H56" s="383" t="s">
        <v>939</v>
      </c>
    </row>
    <row r="57" spans="1:9" ht="15.75" thickBot="1">
      <c r="A57" s="99" t="s">
        <v>935</v>
      </c>
      <c r="B57" s="99">
        <v>1</v>
      </c>
      <c r="C57" s="99" t="s">
        <v>936</v>
      </c>
      <c r="D57" s="383" t="s">
        <v>949</v>
      </c>
      <c r="E57" s="383" t="s">
        <v>950</v>
      </c>
      <c r="F57" s="386">
        <v>55</v>
      </c>
      <c r="G57" s="385">
        <v>11.5</v>
      </c>
      <c r="H57" s="383" t="s">
        <v>939</v>
      </c>
    </row>
    <row r="58" spans="1:9">
      <c r="A58" s="387" t="s">
        <v>935</v>
      </c>
      <c r="B58" s="387">
        <v>2</v>
      </c>
      <c r="C58" s="387" t="s">
        <v>951</v>
      </c>
      <c r="D58" s="388" t="s">
        <v>952</v>
      </c>
      <c r="E58" s="388" t="s">
        <v>953</v>
      </c>
      <c r="F58" s="389">
        <v>1324</v>
      </c>
      <c r="G58" s="390">
        <v>13.4</v>
      </c>
      <c r="H58" s="388" t="s">
        <v>954</v>
      </c>
    </row>
    <row r="59" spans="1:9">
      <c r="A59" s="99" t="s">
        <v>935</v>
      </c>
      <c r="B59" s="99">
        <v>2</v>
      </c>
      <c r="C59" s="99" t="s">
        <v>951</v>
      </c>
      <c r="D59" s="383" t="s">
        <v>955</v>
      </c>
      <c r="E59" s="383" t="s">
        <v>956</v>
      </c>
      <c r="F59" s="386">
        <v>181</v>
      </c>
      <c r="G59" s="385">
        <v>16.399999999999999</v>
      </c>
      <c r="H59" s="383" t="s">
        <v>939</v>
      </c>
    </row>
    <row r="60" spans="1:9">
      <c r="A60" s="99" t="s">
        <v>935</v>
      </c>
      <c r="B60" s="99">
        <v>2</v>
      </c>
      <c r="C60" s="99" t="s">
        <v>951</v>
      </c>
      <c r="D60" s="383" t="s">
        <v>957</v>
      </c>
      <c r="E60" s="383" t="s">
        <v>958</v>
      </c>
      <c r="F60" s="386">
        <v>128</v>
      </c>
      <c r="G60" s="385">
        <v>7.5</v>
      </c>
      <c r="H60" s="383" t="s">
        <v>939</v>
      </c>
    </row>
    <row r="61" spans="1:9">
      <c r="A61" s="99" t="s">
        <v>935</v>
      </c>
      <c r="B61" s="99">
        <v>2</v>
      </c>
      <c r="C61" s="99" t="s">
        <v>951</v>
      </c>
      <c r="D61" s="383" t="s">
        <v>959</v>
      </c>
      <c r="E61" s="383" t="s">
        <v>960</v>
      </c>
      <c r="F61" s="386">
        <v>166</v>
      </c>
      <c r="G61" s="385">
        <v>7.5</v>
      </c>
      <c r="H61" s="383" t="s">
        <v>939</v>
      </c>
    </row>
    <row r="62" spans="1:9" ht="15.75" thickBot="1">
      <c r="A62" s="99" t="s">
        <v>935</v>
      </c>
      <c r="B62" s="99">
        <v>2</v>
      </c>
      <c r="C62" s="99" t="s">
        <v>951</v>
      </c>
      <c r="D62" s="383" t="s">
        <v>961</v>
      </c>
      <c r="E62" s="383" t="s">
        <v>962</v>
      </c>
      <c r="F62" s="386">
        <v>1324</v>
      </c>
      <c r="G62" s="385" t="s">
        <v>963</v>
      </c>
      <c r="H62" s="383" t="s">
        <v>964</v>
      </c>
    </row>
    <row r="63" spans="1:9">
      <c r="A63" s="387" t="s">
        <v>935</v>
      </c>
      <c r="B63" s="387">
        <v>3</v>
      </c>
      <c r="C63" s="387" t="s">
        <v>965</v>
      </c>
      <c r="D63" s="388" t="s">
        <v>966</v>
      </c>
      <c r="E63" s="388" t="s">
        <v>967</v>
      </c>
      <c r="F63" s="391">
        <v>1386</v>
      </c>
      <c r="G63" s="392">
        <v>7</v>
      </c>
      <c r="H63" s="388" t="s">
        <v>939</v>
      </c>
    </row>
    <row r="64" spans="1:9">
      <c r="A64" s="99" t="s">
        <v>935</v>
      </c>
      <c r="B64" s="99">
        <v>3</v>
      </c>
      <c r="C64" s="99" t="s">
        <v>968</v>
      </c>
      <c r="D64" s="383" t="s">
        <v>968</v>
      </c>
      <c r="E64" s="383" t="s">
        <v>969</v>
      </c>
      <c r="F64" s="393">
        <v>4760</v>
      </c>
      <c r="G64" s="394">
        <v>20.67</v>
      </c>
      <c r="H64" s="383" t="s">
        <v>954</v>
      </c>
    </row>
    <row r="65" spans="1:8">
      <c r="A65" s="99" t="s">
        <v>935</v>
      </c>
      <c r="B65" s="99">
        <v>3</v>
      </c>
      <c r="C65" s="99" t="s">
        <v>965</v>
      </c>
      <c r="D65" s="99" t="s">
        <v>970</v>
      </c>
      <c r="E65" s="383" t="s">
        <v>971</v>
      </c>
      <c r="F65" s="393">
        <v>553</v>
      </c>
      <c r="G65" s="395" t="s">
        <v>972</v>
      </c>
      <c r="H65" s="383" t="s">
        <v>939</v>
      </c>
    </row>
    <row r="66" spans="1:8">
      <c r="A66" s="99" t="s">
        <v>935</v>
      </c>
      <c r="B66" s="99">
        <v>3</v>
      </c>
      <c r="C66" s="99" t="s">
        <v>968</v>
      </c>
      <c r="D66" s="383" t="s">
        <v>973</v>
      </c>
      <c r="E66" s="383" t="s">
        <v>974</v>
      </c>
      <c r="F66" s="393">
        <v>258</v>
      </c>
      <c r="G66" s="394">
        <v>7</v>
      </c>
      <c r="H66" s="383" t="s">
        <v>939</v>
      </c>
    </row>
    <row r="67" spans="1:8">
      <c r="A67" s="99" t="s">
        <v>935</v>
      </c>
      <c r="B67" s="99">
        <v>3</v>
      </c>
      <c r="C67" s="99" t="s">
        <v>965</v>
      </c>
      <c r="D67" s="383" t="s">
        <v>975</v>
      </c>
      <c r="E67" s="383" t="s">
        <v>976</v>
      </c>
      <c r="F67" s="393">
        <v>789</v>
      </c>
      <c r="G67" s="394">
        <v>7</v>
      </c>
      <c r="H67" s="383" t="s">
        <v>939</v>
      </c>
    </row>
    <row r="68" spans="1:8">
      <c r="A68" s="99" t="s">
        <v>935</v>
      </c>
      <c r="B68" s="99">
        <v>3</v>
      </c>
      <c r="C68" s="99" t="s">
        <v>977</v>
      </c>
      <c r="D68" s="383" t="s">
        <v>978</v>
      </c>
      <c r="E68" s="383" t="s">
        <v>979</v>
      </c>
      <c r="F68" s="393">
        <v>949</v>
      </c>
      <c r="G68" s="394">
        <v>7</v>
      </c>
      <c r="H68" s="383" t="s">
        <v>939</v>
      </c>
    </row>
    <row r="69" spans="1:8">
      <c r="A69" s="99" t="s">
        <v>935</v>
      </c>
      <c r="B69" s="99">
        <v>3</v>
      </c>
      <c r="C69" s="99" t="s">
        <v>965</v>
      </c>
      <c r="D69" s="383" t="s">
        <v>980</v>
      </c>
      <c r="E69" s="383" t="s">
        <v>981</v>
      </c>
      <c r="F69" s="393">
        <v>621</v>
      </c>
      <c r="G69" s="394">
        <v>7</v>
      </c>
      <c r="H69" s="383" t="s">
        <v>939</v>
      </c>
    </row>
    <row r="70" spans="1:8">
      <c r="A70" s="99" t="s">
        <v>935</v>
      </c>
      <c r="B70" s="99">
        <v>3</v>
      </c>
      <c r="C70" s="99" t="s">
        <v>982</v>
      </c>
      <c r="D70" s="383" t="s">
        <v>983</v>
      </c>
      <c r="E70" s="383" t="s">
        <v>984</v>
      </c>
      <c r="F70" s="393">
        <f>621+200</f>
        <v>821</v>
      </c>
      <c r="G70" s="385">
        <v>7</v>
      </c>
      <c r="H70" s="383" t="s">
        <v>939</v>
      </c>
    </row>
    <row r="71" spans="1:8">
      <c r="A71" s="99" t="s">
        <v>935</v>
      </c>
      <c r="B71" s="99">
        <v>3</v>
      </c>
      <c r="C71" s="99" t="s">
        <v>982</v>
      </c>
      <c r="D71" s="383" t="s">
        <v>985</v>
      </c>
      <c r="E71" s="383" t="s">
        <v>986</v>
      </c>
      <c r="F71" s="393">
        <v>621</v>
      </c>
      <c r="G71" s="394">
        <v>7</v>
      </c>
      <c r="H71" s="383" t="s">
        <v>987</v>
      </c>
    </row>
    <row r="72" spans="1:8">
      <c r="A72" s="99" t="s">
        <v>935</v>
      </c>
      <c r="B72" s="99">
        <v>3</v>
      </c>
      <c r="C72" s="99" t="s">
        <v>982</v>
      </c>
      <c r="D72" s="383" t="s">
        <v>988</v>
      </c>
      <c r="E72" s="383" t="s">
        <v>989</v>
      </c>
      <c r="F72" s="393">
        <v>840</v>
      </c>
      <c r="G72" s="394">
        <v>7</v>
      </c>
      <c r="H72" s="383" t="s">
        <v>939</v>
      </c>
    </row>
    <row r="73" spans="1:8">
      <c r="A73" s="99" t="s">
        <v>935</v>
      </c>
      <c r="B73" s="99">
        <v>3</v>
      </c>
      <c r="C73" s="99" t="s">
        <v>968</v>
      </c>
      <c r="D73" s="383" t="s">
        <v>990</v>
      </c>
      <c r="E73" s="383" t="s">
        <v>991</v>
      </c>
      <c r="F73" s="393">
        <v>3550</v>
      </c>
      <c r="G73" s="394">
        <v>8.4</v>
      </c>
      <c r="H73" s="383" t="s">
        <v>939</v>
      </c>
    </row>
    <row r="74" spans="1:8" ht="15.75" thickBot="1">
      <c r="A74" s="99" t="s">
        <v>935</v>
      </c>
      <c r="B74" s="99">
        <v>3</v>
      </c>
      <c r="C74" s="99" t="s">
        <v>982</v>
      </c>
      <c r="D74" s="383" t="s">
        <v>1828</v>
      </c>
      <c r="E74" s="383" t="s">
        <v>1829</v>
      </c>
      <c r="F74" s="393">
        <v>409</v>
      </c>
      <c r="G74" s="394">
        <v>10.9</v>
      </c>
      <c r="H74" s="383" t="s">
        <v>939</v>
      </c>
    </row>
    <row r="75" spans="1:8">
      <c r="A75" s="387" t="s">
        <v>992</v>
      </c>
      <c r="B75" s="387">
        <v>4</v>
      </c>
      <c r="C75" s="387" t="s">
        <v>993</v>
      </c>
      <c r="D75" s="388" t="s">
        <v>994</v>
      </c>
      <c r="E75" s="388" t="s">
        <v>995</v>
      </c>
      <c r="F75" s="391">
        <v>6700</v>
      </c>
      <c r="G75" s="396" t="s">
        <v>972</v>
      </c>
      <c r="H75" s="388" t="s">
        <v>939</v>
      </c>
    </row>
    <row r="76" spans="1:8">
      <c r="A76" s="99" t="s">
        <v>992</v>
      </c>
      <c r="B76" s="99">
        <v>4</v>
      </c>
      <c r="C76" s="99" t="s">
        <v>993</v>
      </c>
      <c r="D76" s="383" t="s">
        <v>996</v>
      </c>
      <c r="E76" s="383" t="s">
        <v>997</v>
      </c>
      <c r="F76" s="393">
        <v>7156</v>
      </c>
      <c r="G76" s="385" t="s">
        <v>998</v>
      </c>
      <c r="H76" s="383" t="s">
        <v>939</v>
      </c>
    </row>
    <row r="77" spans="1:8">
      <c r="A77" s="99" t="s">
        <v>992</v>
      </c>
      <c r="B77" s="99">
        <v>4</v>
      </c>
      <c r="C77" s="99" t="s">
        <v>993</v>
      </c>
      <c r="D77" s="383" t="s">
        <v>999</v>
      </c>
      <c r="E77" s="383" t="s">
        <v>1000</v>
      </c>
      <c r="F77" s="393">
        <v>261</v>
      </c>
      <c r="G77" s="394">
        <v>7</v>
      </c>
      <c r="H77" s="383" t="s">
        <v>939</v>
      </c>
    </row>
    <row r="78" spans="1:8">
      <c r="A78" s="99" t="s">
        <v>992</v>
      </c>
      <c r="B78" s="99">
        <v>4</v>
      </c>
      <c r="C78" s="99" t="s">
        <v>993</v>
      </c>
      <c r="D78" s="383" t="s">
        <v>1001</v>
      </c>
      <c r="E78" s="383" t="s">
        <v>1002</v>
      </c>
      <c r="F78" s="393">
        <v>256</v>
      </c>
      <c r="G78" s="394">
        <v>7</v>
      </c>
      <c r="H78" s="383" t="s">
        <v>939</v>
      </c>
    </row>
    <row r="79" spans="1:8">
      <c r="A79" s="99" t="s">
        <v>992</v>
      </c>
      <c r="B79" s="99">
        <v>4</v>
      </c>
      <c r="C79" s="99" t="s">
        <v>993</v>
      </c>
      <c r="D79" s="383" t="s">
        <v>1003</v>
      </c>
      <c r="E79" s="383" t="s">
        <v>1004</v>
      </c>
      <c r="F79" s="393">
        <v>233</v>
      </c>
      <c r="G79" s="394">
        <v>7</v>
      </c>
      <c r="H79" s="383" t="s">
        <v>939</v>
      </c>
    </row>
    <row r="80" spans="1:8">
      <c r="A80" s="99" t="s">
        <v>992</v>
      </c>
      <c r="B80" s="99">
        <v>4</v>
      </c>
      <c r="C80" s="99" t="s">
        <v>993</v>
      </c>
      <c r="D80" s="383" t="s">
        <v>1005</v>
      </c>
      <c r="E80" s="383" t="s">
        <v>1006</v>
      </c>
      <c r="F80" s="393">
        <v>246</v>
      </c>
      <c r="G80" s="394">
        <v>7</v>
      </c>
      <c r="H80" s="383" t="s">
        <v>939</v>
      </c>
    </row>
    <row r="81" spans="1:8">
      <c r="A81" s="99" t="s">
        <v>992</v>
      </c>
      <c r="B81" s="99">
        <v>4</v>
      </c>
      <c r="C81" s="99" t="s">
        <v>993</v>
      </c>
      <c r="D81" s="383" t="s">
        <v>1007</v>
      </c>
      <c r="E81" s="383" t="s">
        <v>1008</v>
      </c>
      <c r="F81" s="393">
        <v>800</v>
      </c>
      <c r="G81" s="394">
        <v>9</v>
      </c>
      <c r="H81" s="383" t="s">
        <v>1009</v>
      </c>
    </row>
    <row r="82" spans="1:8">
      <c r="A82" s="99" t="s">
        <v>992</v>
      </c>
      <c r="B82" s="99">
        <v>4</v>
      </c>
      <c r="C82" s="99" t="s">
        <v>993</v>
      </c>
      <c r="D82" s="383" t="s">
        <v>1010</v>
      </c>
      <c r="E82" s="383" t="s">
        <v>1011</v>
      </c>
      <c r="F82" s="393">
        <v>100</v>
      </c>
      <c r="G82" s="395" t="s">
        <v>1012</v>
      </c>
      <c r="H82" s="383" t="s">
        <v>939</v>
      </c>
    </row>
    <row r="83" spans="1:8">
      <c r="A83" s="99" t="s">
        <v>992</v>
      </c>
      <c r="B83" s="99">
        <v>4</v>
      </c>
      <c r="C83" s="99" t="s">
        <v>993</v>
      </c>
      <c r="D83" s="383" t="s">
        <v>1013</v>
      </c>
      <c r="E83" s="383" t="s">
        <v>1014</v>
      </c>
      <c r="F83" s="393">
        <v>200</v>
      </c>
      <c r="G83" s="394">
        <v>18</v>
      </c>
      <c r="H83" s="383" t="s">
        <v>939</v>
      </c>
    </row>
    <row r="84" spans="1:8">
      <c r="A84" s="99" t="s">
        <v>992</v>
      </c>
      <c r="B84" s="99">
        <v>4</v>
      </c>
      <c r="C84" s="99" t="s">
        <v>993</v>
      </c>
      <c r="D84" s="383" t="s">
        <v>1015</v>
      </c>
      <c r="E84" s="383" t="s">
        <v>1016</v>
      </c>
      <c r="F84" s="393">
        <v>915</v>
      </c>
      <c r="G84" s="394">
        <v>14</v>
      </c>
      <c r="H84" s="383" t="s">
        <v>1017</v>
      </c>
    </row>
    <row r="85" spans="1:8">
      <c r="A85" s="99" t="s">
        <v>992</v>
      </c>
      <c r="B85" s="99">
        <v>4</v>
      </c>
      <c r="C85" s="99" t="s">
        <v>993</v>
      </c>
      <c r="D85" s="383" t="s">
        <v>1018</v>
      </c>
      <c r="E85" s="383" t="s">
        <v>1019</v>
      </c>
      <c r="F85" s="393">
        <v>250</v>
      </c>
      <c r="G85" s="395" t="s">
        <v>1020</v>
      </c>
      <c r="H85" s="383" t="s">
        <v>939</v>
      </c>
    </row>
    <row r="86" spans="1:8">
      <c r="A86" s="99" t="s">
        <v>992</v>
      </c>
      <c r="B86" s="99">
        <v>4</v>
      </c>
      <c r="C86" s="99" t="s">
        <v>993</v>
      </c>
      <c r="D86" s="383" t="s">
        <v>1021</v>
      </c>
      <c r="E86" s="383" t="s">
        <v>1022</v>
      </c>
      <c r="F86" s="393">
        <v>950</v>
      </c>
      <c r="G86" s="395" t="s">
        <v>1023</v>
      </c>
      <c r="H86" s="383" t="s">
        <v>1009</v>
      </c>
    </row>
    <row r="87" spans="1:8">
      <c r="A87" s="99" t="s">
        <v>992</v>
      </c>
      <c r="B87" s="99">
        <v>4</v>
      </c>
      <c r="C87" s="99" t="s">
        <v>993</v>
      </c>
      <c r="D87" s="383" t="s">
        <v>1024</v>
      </c>
      <c r="E87" s="383" t="s">
        <v>1025</v>
      </c>
      <c r="F87" s="393">
        <v>600</v>
      </c>
      <c r="G87" s="395" t="s">
        <v>1026</v>
      </c>
      <c r="H87" s="383" t="s">
        <v>939</v>
      </c>
    </row>
    <row r="88" spans="1:8">
      <c r="A88" s="99" t="s">
        <v>992</v>
      </c>
      <c r="B88" s="99">
        <v>4</v>
      </c>
      <c r="C88" s="99" t="s">
        <v>993</v>
      </c>
      <c r="D88" s="383" t="s">
        <v>1027</v>
      </c>
      <c r="E88" s="383" t="s">
        <v>1028</v>
      </c>
      <c r="F88" s="393">
        <v>150</v>
      </c>
      <c r="G88" s="394">
        <v>3.6</v>
      </c>
      <c r="H88" s="383" t="s">
        <v>1009</v>
      </c>
    </row>
    <row r="89" spans="1:8">
      <c r="A89" s="99" t="s">
        <v>992</v>
      </c>
      <c r="B89" s="99">
        <v>4</v>
      </c>
      <c r="C89" s="99" t="s">
        <v>993</v>
      </c>
      <c r="D89" s="383" t="s">
        <v>1029</v>
      </c>
      <c r="E89" s="383" t="s">
        <v>1030</v>
      </c>
      <c r="F89" s="393">
        <v>100</v>
      </c>
      <c r="G89" s="394">
        <v>15</v>
      </c>
      <c r="H89" s="383" t="s">
        <v>939</v>
      </c>
    </row>
    <row r="90" spans="1:8">
      <c r="A90" s="99" t="s">
        <v>992</v>
      </c>
      <c r="B90" s="99">
        <v>4</v>
      </c>
      <c r="C90" s="99" t="s">
        <v>993</v>
      </c>
      <c r="D90" s="383" t="s">
        <v>1031</v>
      </c>
      <c r="E90" s="383" t="s">
        <v>1032</v>
      </c>
      <c r="F90" s="393">
        <v>750</v>
      </c>
      <c r="G90" s="395" t="s">
        <v>963</v>
      </c>
      <c r="H90" s="383" t="s">
        <v>939</v>
      </c>
    </row>
    <row r="91" spans="1:8" ht="15.75" thickBot="1">
      <c r="A91" s="99" t="s">
        <v>992</v>
      </c>
      <c r="B91" s="99">
        <v>4</v>
      </c>
      <c r="C91" s="99" t="s">
        <v>993</v>
      </c>
      <c r="D91" s="383" t="s">
        <v>1033</v>
      </c>
      <c r="E91" s="397" t="s">
        <v>156</v>
      </c>
      <c r="F91" s="398" t="s">
        <v>156</v>
      </c>
      <c r="G91" s="398" t="s">
        <v>156</v>
      </c>
      <c r="H91" s="383" t="s">
        <v>939</v>
      </c>
    </row>
    <row r="92" spans="1:8">
      <c r="A92" s="387" t="s">
        <v>1034</v>
      </c>
      <c r="B92" s="387">
        <v>5</v>
      </c>
      <c r="C92" s="387" t="s">
        <v>1035</v>
      </c>
      <c r="D92" s="388" t="s">
        <v>1036</v>
      </c>
      <c r="E92" s="388" t="s">
        <v>1037</v>
      </c>
      <c r="F92" s="391">
        <v>14310</v>
      </c>
      <c r="G92" s="392">
        <v>10</v>
      </c>
      <c r="H92" s="388" t="s">
        <v>939</v>
      </c>
    </row>
    <row r="93" spans="1:8" ht="15.75" thickBot="1">
      <c r="A93" s="99" t="s">
        <v>1034</v>
      </c>
      <c r="B93" s="99">
        <v>5</v>
      </c>
      <c r="C93" s="99" t="s">
        <v>1035</v>
      </c>
      <c r="D93" s="383" t="s">
        <v>1038</v>
      </c>
      <c r="E93" s="383" t="s">
        <v>1037</v>
      </c>
      <c r="F93" s="393">
        <v>9900</v>
      </c>
      <c r="G93" s="394">
        <v>5.7</v>
      </c>
      <c r="H93" s="383" t="s">
        <v>1009</v>
      </c>
    </row>
    <row r="94" spans="1:8">
      <c r="A94" s="387"/>
      <c r="B94" s="387"/>
      <c r="C94" s="387"/>
      <c r="D94" s="388"/>
      <c r="E94" s="399" t="s">
        <v>1039</v>
      </c>
      <c r="F94" s="400">
        <f>SUM(F52:F93)</f>
        <v>65203</v>
      </c>
      <c r="G94" s="391"/>
      <c r="H94" s="388"/>
    </row>
    <row r="95" spans="1:8">
      <c r="A95" s="401"/>
      <c r="B95" s="402"/>
      <c r="C95" s="402"/>
      <c r="D95" s="401"/>
      <c r="E95" s="401"/>
    </row>
    <row r="96" spans="1:8">
      <c r="A96" s="401"/>
      <c r="B96" s="402"/>
      <c r="C96" s="402"/>
      <c r="D96" s="401"/>
      <c r="E96" s="401"/>
    </row>
    <row r="97" spans="1:5">
      <c r="A97" s="401"/>
      <c r="B97" s="402"/>
      <c r="C97" s="402"/>
      <c r="D97" s="401"/>
      <c r="E97" s="401"/>
    </row>
    <row r="98" spans="1:5">
      <c r="A98" s="401"/>
      <c r="B98" s="402"/>
      <c r="C98" s="402"/>
      <c r="D98" s="401"/>
      <c r="E98" s="401"/>
    </row>
    <row r="99" spans="1:5">
      <c r="A99" s="401"/>
      <c r="B99" s="402"/>
      <c r="C99" s="402"/>
      <c r="D99" s="401"/>
      <c r="E99" s="401"/>
    </row>
    <row r="100" spans="1:5">
      <c r="A100" s="401"/>
      <c r="B100" s="402"/>
      <c r="C100" s="402"/>
      <c r="D100" s="401"/>
      <c r="E100" s="401"/>
    </row>
    <row r="101" spans="1:5">
      <c r="A101" s="401"/>
      <c r="B101" s="402"/>
      <c r="C101" s="402"/>
      <c r="D101" s="401"/>
      <c r="E101" s="401"/>
    </row>
    <row r="102" spans="1:5">
      <c r="A102" s="401"/>
      <c r="B102" s="402"/>
      <c r="C102" s="402"/>
      <c r="D102" s="401"/>
      <c r="E102" s="401"/>
    </row>
    <row r="103" spans="1:5">
      <c r="A103" s="401"/>
      <c r="B103" s="402"/>
      <c r="C103" s="402"/>
      <c r="D103" s="401"/>
      <c r="E103" s="401"/>
    </row>
    <row r="104" spans="1:5">
      <c r="A104" s="401"/>
      <c r="B104" s="402"/>
      <c r="C104" s="402"/>
      <c r="D104" s="401"/>
      <c r="E104" s="401"/>
    </row>
    <row r="105" spans="1:5">
      <c r="A105" s="401"/>
      <c r="B105" s="402"/>
      <c r="C105" s="402"/>
      <c r="D105" s="401"/>
      <c r="E105" s="401"/>
    </row>
    <row r="106" spans="1:5">
      <c r="A106" s="401"/>
      <c r="B106" s="402"/>
      <c r="C106" s="402"/>
      <c r="D106" s="401"/>
      <c r="E106" s="401"/>
    </row>
    <row r="107" spans="1:5">
      <c r="A107" s="401"/>
      <c r="B107" s="402"/>
      <c r="C107" s="402"/>
      <c r="D107" s="401"/>
      <c r="E107" s="401"/>
    </row>
    <row r="108" spans="1:5">
      <c r="A108" s="401"/>
      <c r="B108" s="402"/>
      <c r="C108" s="402"/>
      <c r="D108" s="401"/>
      <c r="E108" s="401"/>
    </row>
    <row r="109" spans="1:5">
      <c r="A109" s="401"/>
      <c r="B109" s="402"/>
      <c r="C109" s="402"/>
      <c r="D109" s="401"/>
      <c r="E109" s="401"/>
    </row>
    <row r="110" spans="1:5">
      <c r="A110" s="401"/>
      <c r="B110" s="402"/>
      <c r="C110" s="402"/>
      <c r="D110" s="401"/>
      <c r="E110" s="401"/>
    </row>
    <row r="111" spans="1:5">
      <c r="A111" s="401"/>
      <c r="B111" s="402"/>
      <c r="C111" s="402"/>
      <c r="D111" s="401"/>
      <c r="E111" s="401"/>
    </row>
    <row r="112" spans="1:5">
      <c r="A112" s="401"/>
      <c r="B112" s="402"/>
      <c r="C112" s="402"/>
      <c r="D112" s="401"/>
      <c r="E112" s="401"/>
    </row>
    <row r="113" spans="1:5">
      <c r="A113" s="401"/>
      <c r="B113" s="402"/>
      <c r="C113" s="402"/>
      <c r="D113" s="401"/>
      <c r="E113" s="401"/>
    </row>
    <row r="114" spans="1:5" ht="15.75">
      <c r="A114" s="382" t="s">
        <v>55</v>
      </c>
      <c r="B114" s="402"/>
      <c r="C114" s="402"/>
      <c r="D114" s="401"/>
      <c r="E114" s="401"/>
    </row>
    <row r="115" spans="1:5">
      <c r="A115" s="403" t="s">
        <v>471</v>
      </c>
      <c r="B115" s="402"/>
      <c r="C115" s="402"/>
      <c r="D115" s="401"/>
      <c r="E115" s="401"/>
    </row>
    <row r="116" spans="1:5">
      <c r="A116" s="401"/>
      <c r="B116" s="402"/>
      <c r="C116" s="402"/>
      <c r="D116" s="401"/>
      <c r="E116" s="401"/>
    </row>
    <row r="117" spans="1:5" ht="15.75">
      <c r="A117" s="382"/>
      <c r="B117" s="380"/>
      <c r="C117" s="380"/>
    </row>
    <row r="118" spans="1:5" ht="15.75">
      <c r="A118" s="382" t="s">
        <v>56</v>
      </c>
      <c r="B118" s="380"/>
      <c r="C118" s="380"/>
    </row>
    <row r="119" spans="1:5">
      <c r="A119" s="403" t="s">
        <v>471</v>
      </c>
      <c r="B119" s="380"/>
      <c r="C119" s="380"/>
    </row>
    <row r="120" spans="1:5">
      <c r="A120" s="404"/>
    </row>
    <row r="121" spans="1:5">
      <c r="A121" s="404"/>
    </row>
    <row r="122" spans="1:5">
      <c r="A122" s="404"/>
    </row>
    <row r="123" spans="1:5">
      <c r="A123" s="404"/>
    </row>
    <row r="124" spans="1:5">
      <c r="A124" s="404"/>
    </row>
    <row r="125" spans="1:5">
      <c r="A125" s="404"/>
    </row>
    <row r="126" spans="1:5">
      <c r="A126" s="404"/>
    </row>
    <row r="127" spans="1:5">
      <c r="A127" s="404"/>
    </row>
    <row r="128" spans="1:5">
      <c r="A128" s="404"/>
    </row>
    <row r="129" spans="1:1">
      <c r="A129" s="404"/>
    </row>
    <row r="130" spans="1:1">
      <c r="A130" s="404"/>
    </row>
    <row r="132" spans="1:1">
      <c r="A132" s="404"/>
    </row>
    <row r="133" spans="1:1">
      <c r="A133" s="404"/>
    </row>
    <row r="134" spans="1:1">
      <c r="A134" s="404"/>
    </row>
    <row r="135" spans="1:1">
      <c r="A135" s="404"/>
    </row>
    <row r="136" spans="1:1">
      <c r="A136" s="404"/>
    </row>
    <row r="137" spans="1:1">
      <c r="A137" s="404"/>
    </row>
    <row r="138" spans="1:1">
      <c r="A138" s="404"/>
    </row>
    <row r="139" spans="1:1">
      <c r="A139" s="404"/>
    </row>
    <row r="140" spans="1:1">
      <c r="A140" s="404"/>
    </row>
    <row r="141" spans="1:1">
      <c r="A141" s="404"/>
    </row>
    <row r="142" spans="1:1">
      <c r="A142" s="404"/>
    </row>
    <row r="143" spans="1:1">
      <c r="A143" s="404"/>
    </row>
    <row r="144" spans="1:1">
      <c r="A144" s="404"/>
    </row>
    <row r="145" spans="1:1">
      <c r="A145" s="404"/>
    </row>
    <row r="146" spans="1:1">
      <c r="A146" s="404"/>
    </row>
    <row r="147" spans="1:1">
      <c r="A147" s="404"/>
    </row>
    <row r="148" spans="1:1">
      <c r="A148" s="404"/>
    </row>
    <row r="149" spans="1:1">
      <c r="A149" s="404"/>
    </row>
    <row r="150" spans="1:1">
      <c r="A150" s="404"/>
    </row>
    <row r="151" spans="1:1">
      <c r="A151" s="404"/>
    </row>
    <row r="152" spans="1:1">
      <c r="A152" s="404"/>
    </row>
    <row r="153" spans="1:1">
      <c r="A153" s="404"/>
    </row>
    <row r="154" spans="1:1">
      <c r="A154" s="404"/>
    </row>
    <row r="155" spans="1:1">
      <c r="A155" s="404"/>
    </row>
    <row r="156" spans="1:1">
      <c r="A156" s="404"/>
    </row>
    <row r="157" spans="1:1">
      <c r="A157" s="404"/>
    </row>
    <row r="158" spans="1:1">
      <c r="A158" s="404"/>
    </row>
    <row r="159" spans="1:1">
      <c r="A159" s="404"/>
    </row>
    <row r="160" spans="1:1">
      <c r="A160" s="404"/>
    </row>
    <row r="161" spans="1:1">
      <c r="A161" s="404"/>
    </row>
    <row r="162" spans="1:1">
      <c r="A162" s="404"/>
    </row>
    <row r="163" spans="1:1">
      <c r="A163" s="404"/>
    </row>
    <row r="164" spans="1:1">
      <c r="A164" s="404"/>
    </row>
    <row r="165" spans="1:1">
      <c r="A165" s="404"/>
    </row>
    <row r="166" spans="1:1">
      <c r="A166" s="404"/>
    </row>
    <row r="167" spans="1:1">
      <c r="A167" s="404"/>
    </row>
    <row r="168" spans="1:1">
      <c r="A168" s="404"/>
    </row>
    <row r="169" spans="1:1">
      <c r="A169" s="404"/>
    </row>
    <row r="170" spans="1:1">
      <c r="A170" s="404"/>
    </row>
    <row r="171" spans="1:1">
      <c r="A171" s="404"/>
    </row>
    <row r="172" spans="1:1">
      <c r="A172" s="404"/>
    </row>
    <row r="173" spans="1:1">
      <c r="A173" s="404"/>
    </row>
    <row r="174" spans="1:1">
      <c r="A174" s="404"/>
    </row>
    <row r="175" spans="1:1">
      <c r="A175" s="404"/>
    </row>
    <row r="176" spans="1:1">
      <c r="A176" s="404"/>
    </row>
    <row r="177" spans="1:1">
      <c r="A177" s="404"/>
    </row>
    <row r="178" spans="1:1">
      <c r="A178" s="404"/>
    </row>
    <row r="179" spans="1:1">
      <c r="A179" s="404"/>
    </row>
    <row r="180" spans="1:1">
      <c r="A180" s="404"/>
    </row>
    <row r="181" spans="1:1">
      <c r="A181" s="404"/>
    </row>
    <row r="182" spans="1:1">
      <c r="A182" s="404"/>
    </row>
    <row r="183" spans="1:1">
      <c r="A183" s="404"/>
    </row>
    <row r="184" spans="1:1">
      <c r="A184" s="404"/>
    </row>
    <row r="185" spans="1:1">
      <c r="A185" s="404"/>
    </row>
    <row r="186" spans="1:1">
      <c r="A186" s="404"/>
    </row>
    <row r="187" spans="1:1">
      <c r="A187" s="404"/>
    </row>
    <row r="188" spans="1:1">
      <c r="A188" s="404"/>
    </row>
    <row r="189" spans="1:1">
      <c r="A189" s="404"/>
    </row>
    <row r="190" spans="1:1">
      <c r="A190" s="404"/>
    </row>
    <row r="191" spans="1:1">
      <c r="A191" s="404"/>
    </row>
    <row r="192" spans="1:1">
      <c r="A192" s="404"/>
    </row>
    <row r="193" spans="1:1">
      <c r="A193" s="404"/>
    </row>
    <row r="194" spans="1:1">
      <c r="A194" s="404"/>
    </row>
    <row r="195" spans="1:1">
      <c r="A195" s="404"/>
    </row>
    <row r="196" spans="1:1">
      <c r="A196" s="404"/>
    </row>
    <row r="197" spans="1:1">
      <c r="A197" s="404"/>
    </row>
    <row r="198" spans="1:1">
      <c r="A198" s="404"/>
    </row>
    <row r="199" spans="1:1">
      <c r="A199" s="404"/>
    </row>
    <row r="200" spans="1:1">
      <c r="A200" s="404"/>
    </row>
    <row r="201" spans="1:1">
      <c r="A201" s="404"/>
    </row>
    <row r="202" spans="1:1">
      <c r="A202" s="404"/>
    </row>
    <row r="203" spans="1:1">
      <c r="A203" s="404"/>
    </row>
    <row r="204" spans="1:1">
      <c r="A204" s="404"/>
    </row>
    <row r="205" spans="1:1">
      <c r="A205" s="404"/>
    </row>
    <row r="206" spans="1:1">
      <c r="A206" s="404"/>
    </row>
    <row r="207" spans="1:1">
      <c r="A207" s="404"/>
    </row>
    <row r="208" spans="1:1">
      <c r="A208" s="404"/>
    </row>
    <row r="209" spans="1:1">
      <c r="A209" s="404"/>
    </row>
    <row r="210" spans="1:1">
      <c r="A210" s="404"/>
    </row>
    <row r="211" spans="1:1">
      <c r="A211" s="404"/>
    </row>
    <row r="212" spans="1:1">
      <c r="A212" s="404"/>
    </row>
    <row r="213" spans="1:1">
      <c r="A213" s="404"/>
    </row>
    <row r="214" spans="1:1">
      <c r="A214" s="404"/>
    </row>
    <row r="215" spans="1:1">
      <c r="A215" s="404"/>
    </row>
    <row r="216" spans="1:1">
      <c r="A216" s="404"/>
    </row>
    <row r="217" spans="1:1">
      <c r="A217" s="404"/>
    </row>
    <row r="218" spans="1:1">
      <c r="A218" s="404"/>
    </row>
    <row r="219" spans="1:1">
      <c r="A219" s="404"/>
    </row>
    <row r="220" spans="1:1">
      <c r="A220" s="404"/>
    </row>
    <row r="221" spans="1:1">
      <c r="A221" s="404"/>
    </row>
    <row r="222" spans="1:1">
      <c r="A222" s="404"/>
    </row>
    <row r="223" spans="1:1">
      <c r="A223" s="404"/>
    </row>
    <row r="224" spans="1:1">
      <c r="A224" s="404"/>
    </row>
    <row r="225" spans="1:1">
      <c r="A225" s="404"/>
    </row>
    <row r="226" spans="1:1">
      <c r="A226" s="404"/>
    </row>
    <row r="227" spans="1:1">
      <c r="A227" s="404"/>
    </row>
    <row r="228" spans="1:1">
      <c r="A228" s="404"/>
    </row>
    <row r="229" spans="1:1">
      <c r="A229" s="404"/>
    </row>
    <row r="230" spans="1:1">
      <c r="A230" s="404"/>
    </row>
    <row r="231" spans="1:1">
      <c r="A231" s="404"/>
    </row>
    <row r="232" spans="1:1">
      <c r="A232" s="404"/>
    </row>
    <row r="233" spans="1:1">
      <c r="A233" s="404"/>
    </row>
    <row r="234" spans="1:1">
      <c r="A234" s="404"/>
    </row>
    <row r="235" spans="1:1">
      <c r="A235" s="404"/>
    </row>
  </sheetData>
  <mergeCells count="2">
    <mergeCell ref="H50:I51"/>
    <mergeCell ref="A50:A51"/>
  </mergeCells>
  <pageMargins left="0.7" right="0.7" top="0.75" bottom="0.75" header="0.3" footer="0.3"/>
  <pageSetup paperSize="9" scale="6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3">
    <tabColor rgb="FF00B050"/>
  </sheetPr>
  <dimension ref="A1:D176"/>
  <sheetViews>
    <sheetView topLeftCell="A40" zoomScaleNormal="100" workbookViewId="0">
      <selection activeCell="I70" sqref="I70"/>
    </sheetView>
  </sheetViews>
  <sheetFormatPr baseColWidth="10" defaultColWidth="11.42578125" defaultRowHeight="15"/>
  <cols>
    <col min="1" max="1" width="11.42578125" style="320"/>
    <col min="2" max="2" width="52.7109375" style="320" bestFit="1" customWidth="1"/>
    <col min="3" max="16384" width="11.42578125" style="320"/>
  </cols>
  <sheetData>
    <row r="1" spans="1:4" ht="18.75">
      <c r="A1" s="29" t="s">
        <v>57</v>
      </c>
      <c r="B1" s="405"/>
      <c r="C1" s="405"/>
      <c r="D1" s="405"/>
    </row>
    <row r="2" spans="1:4" ht="23.25">
      <c r="A2" s="405"/>
      <c r="B2" s="328"/>
      <c r="C2" s="405"/>
      <c r="D2" s="405"/>
    </row>
    <row r="3" spans="1:4" ht="15.75">
      <c r="A3" s="405"/>
      <c r="B3" s="270"/>
      <c r="C3" s="405"/>
      <c r="D3" s="405"/>
    </row>
    <row r="4" spans="1:4" ht="15.75">
      <c r="A4" s="405"/>
      <c r="B4" s="270"/>
      <c r="C4" s="405"/>
      <c r="D4" s="405"/>
    </row>
    <row r="5" spans="1:4" ht="15.75">
      <c r="A5" s="405"/>
      <c r="B5" s="270"/>
      <c r="C5" s="405"/>
      <c r="D5" s="405"/>
    </row>
    <row r="6" spans="1:4" ht="15.75">
      <c r="A6" s="405"/>
      <c r="B6" s="270"/>
      <c r="C6" s="405"/>
      <c r="D6" s="405"/>
    </row>
    <row r="7" spans="1:4" ht="15.75">
      <c r="A7" s="405"/>
      <c r="B7" s="270"/>
      <c r="C7" s="405"/>
      <c r="D7" s="405"/>
    </row>
    <row r="8" spans="1:4" ht="15.75">
      <c r="A8" s="405"/>
      <c r="B8" s="270"/>
      <c r="C8" s="405"/>
      <c r="D8" s="405"/>
    </row>
    <row r="9" spans="1:4" ht="15.75">
      <c r="A9" s="405"/>
      <c r="B9" s="270"/>
      <c r="C9" s="405"/>
      <c r="D9" s="405"/>
    </row>
    <row r="10" spans="1:4" ht="15.75">
      <c r="A10" s="405"/>
      <c r="B10" s="270"/>
      <c r="C10" s="405"/>
      <c r="D10" s="405"/>
    </row>
    <row r="11" spans="1:4" ht="15.75">
      <c r="A11" s="405"/>
      <c r="B11" s="270"/>
      <c r="C11" s="405"/>
      <c r="D11" s="405"/>
    </row>
    <row r="12" spans="1:4" ht="15.75">
      <c r="A12" s="405"/>
      <c r="B12" s="270"/>
      <c r="C12" s="405"/>
      <c r="D12" s="405"/>
    </row>
    <row r="13" spans="1:4" ht="15.75">
      <c r="A13" s="405"/>
      <c r="B13" s="270"/>
      <c r="C13" s="405"/>
      <c r="D13" s="405"/>
    </row>
    <row r="14" spans="1:4" ht="15.75">
      <c r="A14" s="405"/>
      <c r="B14" s="270"/>
      <c r="C14" s="405"/>
      <c r="D14" s="405"/>
    </row>
    <row r="15" spans="1:4" ht="15.75">
      <c r="A15" s="405"/>
      <c r="B15" s="270"/>
      <c r="C15" s="405"/>
      <c r="D15" s="405"/>
    </row>
    <row r="16" spans="1:4" ht="15.75">
      <c r="A16" s="405"/>
      <c r="B16" s="270"/>
      <c r="C16" s="405"/>
      <c r="D16" s="405"/>
    </row>
    <row r="17" spans="1:4" ht="15.75">
      <c r="A17" s="405"/>
      <c r="B17" s="270"/>
      <c r="C17" s="405"/>
      <c r="D17" s="405"/>
    </row>
    <row r="18" spans="1:4" ht="15.75">
      <c r="A18" s="405"/>
      <c r="B18" s="270"/>
      <c r="C18" s="405"/>
      <c r="D18" s="405"/>
    </row>
    <row r="19" spans="1:4" ht="15.75">
      <c r="A19" s="405"/>
      <c r="B19" s="270"/>
      <c r="C19" s="405"/>
      <c r="D19" s="405"/>
    </row>
    <row r="20" spans="1:4" ht="15.75">
      <c r="A20" s="405"/>
      <c r="B20" s="270"/>
      <c r="C20" s="405"/>
      <c r="D20" s="405"/>
    </row>
    <row r="21" spans="1:4" ht="15.75">
      <c r="A21" s="405"/>
      <c r="B21" s="270"/>
      <c r="C21" s="405"/>
      <c r="D21" s="405"/>
    </row>
    <row r="22" spans="1:4" ht="15.75">
      <c r="A22" s="405"/>
      <c r="B22" s="270"/>
      <c r="C22" s="405"/>
      <c r="D22" s="405"/>
    </row>
    <row r="23" spans="1:4" ht="15.75">
      <c r="A23" s="405"/>
      <c r="B23" s="270"/>
      <c r="C23" s="405"/>
      <c r="D23" s="405"/>
    </row>
    <row r="24" spans="1:4" ht="15.75">
      <c r="A24" s="405"/>
      <c r="B24" s="270"/>
      <c r="C24" s="405"/>
      <c r="D24" s="405"/>
    </row>
    <row r="25" spans="1:4" ht="15.75">
      <c r="A25" s="405"/>
      <c r="B25" s="270"/>
      <c r="C25" s="405"/>
      <c r="D25" s="405"/>
    </row>
    <row r="26" spans="1:4" ht="15.75">
      <c r="A26" s="405"/>
      <c r="B26" s="270"/>
      <c r="C26" s="405"/>
      <c r="D26" s="405"/>
    </row>
    <row r="27" spans="1:4" ht="15.75">
      <c r="A27" s="405"/>
      <c r="B27" s="270"/>
      <c r="C27" s="405"/>
      <c r="D27" s="405"/>
    </row>
    <row r="28" spans="1:4" ht="15.75">
      <c r="A28" s="405"/>
      <c r="B28" s="270"/>
      <c r="C28" s="405"/>
      <c r="D28" s="405"/>
    </row>
    <row r="29" spans="1:4" ht="15.75">
      <c r="A29" s="405"/>
      <c r="B29" s="270"/>
      <c r="C29" s="405"/>
      <c r="D29" s="405"/>
    </row>
    <row r="30" spans="1:4" ht="15.75">
      <c r="A30" s="405"/>
      <c r="B30" s="270"/>
      <c r="C30" s="405"/>
      <c r="D30" s="405"/>
    </row>
    <row r="31" spans="1:4" ht="15.75">
      <c r="A31" s="405"/>
      <c r="B31" s="270"/>
      <c r="C31" s="405"/>
      <c r="D31" s="405"/>
    </row>
    <row r="32" spans="1:4" ht="15.75">
      <c r="A32" s="405"/>
      <c r="B32" s="270"/>
      <c r="C32" s="405"/>
      <c r="D32" s="405"/>
    </row>
    <row r="33" spans="1:4" ht="15.75">
      <c r="A33" s="405"/>
      <c r="B33" s="270"/>
      <c r="C33" s="405"/>
      <c r="D33" s="405"/>
    </row>
    <row r="34" spans="1:4" ht="15.75">
      <c r="A34" s="405"/>
      <c r="B34" s="270"/>
      <c r="C34" s="405"/>
      <c r="D34" s="405"/>
    </row>
    <row r="35" spans="1:4" ht="15.75">
      <c r="A35" s="405"/>
      <c r="B35" s="270"/>
      <c r="C35" s="405"/>
      <c r="D35" s="405"/>
    </row>
    <row r="36" spans="1:4" ht="15.75">
      <c r="A36" s="405"/>
      <c r="B36" s="270"/>
      <c r="C36" s="405"/>
      <c r="D36" s="405"/>
    </row>
    <row r="37" spans="1:4" ht="15.75">
      <c r="A37" s="405"/>
      <c r="B37" s="270"/>
      <c r="C37" s="405"/>
      <c r="D37" s="405"/>
    </row>
    <row r="38" spans="1:4" ht="15.75">
      <c r="A38" s="405"/>
      <c r="B38" s="270"/>
      <c r="C38" s="405"/>
      <c r="D38" s="405"/>
    </row>
    <row r="39" spans="1:4" ht="15.75">
      <c r="A39" s="405"/>
      <c r="B39" s="270"/>
      <c r="C39" s="405"/>
      <c r="D39" s="405"/>
    </row>
    <row r="40" spans="1:4" ht="15.75">
      <c r="A40" s="405"/>
      <c r="B40" s="270"/>
      <c r="C40" s="405"/>
      <c r="D40" s="405"/>
    </row>
    <row r="41" spans="1:4" ht="15.75">
      <c r="A41" s="405"/>
      <c r="B41" s="270"/>
      <c r="C41" s="405"/>
      <c r="D41" s="405"/>
    </row>
    <row r="42" spans="1:4" ht="15.75">
      <c r="A42" s="405"/>
      <c r="B42" s="270"/>
      <c r="C42" s="405"/>
      <c r="D42" s="405"/>
    </row>
    <row r="43" spans="1:4" ht="15.75">
      <c r="A43" s="405"/>
      <c r="B43" s="270"/>
      <c r="C43" s="405"/>
      <c r="D43" s="405"/>
    </row>
    <row r="44" spans="1:4" ht="15.75">
      <c r="A44" s="405"/>
      <c r="B44" s="270"/>
      <c r="C44" s="405"/>
      <c r="D44" s="405"/>
    </row>
    <row r="45" spans="1:4" ht="15.75">
      <c r="A45" s="405"/>
      <c r="B45" s="270"/>
      <c r="C45" s="405"/>
      <c r="D45" s="405"/>
    </row>
    <row r="46" spans="1:4" ht="15.75">
      <c r="A46" s="405"/>
      <c r="B46" s="270"/>
      <c r="C46" s="405"/>
      <c r="D46" s="405"/>
    </row>
    <row r="47" spans="1:4" ht="15.75">
      <c r="A47" s="405"/>
      <c r="B47" s="270"/>
      <c r="C47" s="405"/>
      <c r="D47" s="405"/>
    </row>
    <row r="48" spans="1:4" ht="15.75">
      <c r="A48" s="405"/>
      <c r="B48" s="270"/>
      <c r="C48" s="405"/>
      <c r="D48" s="405"/>
    </row>
    <row r="49" spans="1:4" ht="15.75">
      <c r="A49" s="405"/>
      <c r="B49" s="270"/>
      <c r="C49" s="405"/>
      <c r="D49" s="405"/>
    </row>
    <row r="50" spans="1:4" ht="15.75">
      <c r="A50" s="405"/>
      <c r="B50" s="270"/>
      <c r="C50" s="405"/>
      <c r="D50" s="405"/>
    </row>
    <row r="51" spans="1:4" ht="15.75">
      <c r="A51" s="405"/>
      <c r="B51" s="270"/>
      <c r="C51" s="405"/>
      <c r="D51" s="405"/>
    </row>
    <row r="52" spans="1:4" ht="15.75">
      <c r="A52" s="405"/>
      <c r="B52" s="270"/>
      <c r="C52" s="405"/>
      <c r="D52" s="405"/>
    </row>
    <row r="53" spans="1:4" ht="15.75">
      <c r="A53" s="405"/>
      <c r="B53" s="270"/>
      <c r="C53" s="405"/>
      <c r="D53" s="405"/>
    </row>
    <row r="54" spans="1:4" ht="15.75">
      <c r="A54" s="405"/>
      <c r="B54" s="270"/>
      <c r="C54" s="405"/>
      <c r="D54" s="405"/>
    </row>
    <row r="55" spans="1:4" ht="15.75">
      <c r="A55" s="405"/>
      <c r="B55" s="270"/>
      <c r="C55" s="405"/>
      <c r="D55" s="405"/>
    </row>
    <row r="56" spans="1:4" ht="15.75">
      <c r="A56" s="405"/>
      <c r="B56" s="270"/>
      <c r="C56" s="405"/>
      <c r="D56" s="405"/>
    </row>
    <row r="57" spans="1:4" ht="15.75">
      <c r="A57" s="405"/>
      <c r="B57" s="270"/>
      <c r="C57" s="405"/>
      <c r="D57" s="405"/>
    </row>
    <row r="58" spans="1:4" ht="15.75">
      <c r="A58" s="405"/>
      <c r="B58" s="270"/>
      <c r="C58" s="405"/>
      <c r="D58" s="405"/>
    </row>
    <row r="59" spans="1:4" ht="21">
      <c r="A59" s="406"/>
      <c r="B59" s="405"/>
      <c r="C59" s="405"/>
      <c r="D59" s="405"/>
    </row>
    <row r="60" spans="1:4" ht="18.75">
      <c r="A60" s="29"/>
      <c r="B60" s="323"/>
    </row>
    <row r="61" spans="1:4">
      <c r="A61" s="323"/>
      <c r="B61" s="323"/>
    </row>
    <row r="62" spans="1:4">
      <c r="A62" s="323"/>
      <c r="B62" s="323"/>
    </row>
    <row r="63" spans="1:4">
      <c r="A63" s="323"/>
      <c r="B63" s="323"/>
    </row>
    <row r="64" spans="1:4">
      <c r="A64" s="323"/>
      <c r="B64" s="323"/>
    </row>
    <row r="65" spans="1:2">
      <c r="A65" s="323"/>
      <c r="B65" s="323"/>
    </row>
    <row r="66" spans="1:2">
      <c r="A66" s="323"/>
      <c r="B66" s="323"/>
    </row>
    <row r="67" spans="1:2">
      <c r="A67" s="323"/>
      <c r="B67" s="323"/>
    </row>
    <row r="68" spans="1:2">
      <c r="A68" s="323"/>
      <c r="B68" s="323"/>
    </row>
    <row r="69" spans="1:2">
      <c r="A69" s="323"/>
      <c r="B69" s="323"/>
    </row>
    <row r="70" spans="1:2">
      <c r="A70" s="323"/>
      <c r="B70" s="323"/>
    </row>
    <row r="71" spans="1:2">
      <c r="A71" s="323"/>
    </row>
    <row r="72" spans="1:2">
      <c r="A72" s="323"/>
      <c r="B72" s="323"/>
    </row>
    <row r="73" spans="1:2">
      <c r="A73" s="323"/>
      <c r="B73" s="323"/>
    </row>
    <row r="74" spans="1:2">
      <c r="A74" s="323"/>
      <c r="B74" s="323"/>
    </row>
    <row r="75" spans="1:2">
      <c r="A75" s="323"/>
      <c r="B75" s="323"/>
    </row>
    <row r="76" spans="1:2">
      <c r="A76" s="323"/>
      <c r="B76" s="323"/>
    </row>
    <row r="77" spans="1:2">
      <c r="A77" s="323"/>
      <c r="B77" s="323"/>
    </row>
    <row r="78" spans="1:2">
      <c r="A78" s="323"/>
      <c r="B78" s="323"/>
    </row>
    <row r="79" spans="1:2">
      <c r="A79" s="323"/>
      <c r="B79" s="323"/>
    </row>
    <row r="80" spans="1:2">
      <c r="A80" s="323"/>
      <c r="B80" s="323"/>
    </row>
    <row r="81" spans="1:2">
      <c r="A81" s="323"/>
      <c r="B81" s="323"/>
    </row>
    <row r="82" spans="1:2">
      <c r="A82" s="323"/>
      <c r="B82" s="323"/>
    </row>
    <row r="83" spans="1:2">
      <c r="A83" s="323"/>
      <c r="B83" s="323"/>
    </row>
    <row r="84" spans="1:2">
      <c r="A84" s="323"/>
      <c r="B84" s="323"/>
    </row>
    <row r="85" spans="1:2">
      <c r="A85" s="323"/>
      <c r="B85" s="323"/>
    </row>
    <row r="86" spans="1:2">
      <c r="A86" s="323"/>
      <c r="B86" s="323"/>
    </row>
    <row r="87" spans="1:2">
      <c r="A87" s="323"/>
      <c r="B87" s="323"/>
    </row>
    <row r="88" spans="1:2">
      <c r="A88" s="323"/>
      <c r="B88" s="323"/>
    </row>
    <row r="89" spans="1:2">
      <c r="A89" s="323"/>
      <c r="B89" s="323"/>
    </row>
    <row r="90" spans="1:2">
      <c r="A90" s="323"/>
      <c r="B90" s="323"/>
    </row>
    <row r="91" spans="1:2">
      <c r="A91" s="323"/>
      <c r="B91" s="323"/>
    </row>
    <row r="92" spans="1:2">
      <c r="A92" s="323"/>
      <c r="B92" s="323"/>
    </row>
    <row r="93" spans="1:2">
      <c r="A93" s="323"/>
      <c r="B93" s="323"/>
    </row>
    <row r="94" spans="1:2">
      <c r="A94" s="323"/>
      <c r="B94" s="323"/>
    </row>
    <row r="95" spans="1:2">
      <c r="A95" s="323"/>
      <c r="B95" s="323"/>
    </row>
    <row r="96" spans="1:2">
      <c r="A96" s="323"/>
      <c r="B96" s="323"/>
    </row>
    <row r="97" spans="1:2">
      <c r="A97" s="323"/>
      <c r="B97" s="323"/>
    </row>
    <row r="98" spans="1:2">
      <c r="A98" s="323"/>
      <c r="B98" s="323"/>
    </row>
    <row r="99" spans="1:2">
      <c r="A99" s="323"/>
      <c r="B99" s="323"/>
    </row>
    <row r="100" spans="1:2">
      <c r="A100" s="323"/>
      <c r="B100" s="323"/>
    </row>
    <row r="101" spans="1:2">
      <c r="A101" s="323"/>
      <c r="B101" s="323"/>
    </row>
    <row r="102" spans="1:2">
      <c r="A102" s="323"/>
      <c r="B102" s="323"/>
    </row>
    <row r="103" spans="1:2">
      <c r="A103" s="323"/>
      <c r="B103" s="323"/>
    </row>
    <row r="104" spans="1:2">
      <c r="A104" s="323"/>
      <c r="B104" s="323"/>
    </row>
    <row r="105" spans="1:2">
      <c r="A105" s="323"/>
      <c r="B105" s="323"/>
    </row>
    <row r="106" spans="1:2">
      <c r="A106" s="323"/>
      <c r="B106" s="323"/>
    </row>
    <row r="107" spans="1:2">
      <c r="A107" s="323"/>
      <c r="B107" s="323"/>
    </row>
    <row r="108" spans="1:2">
      <c r="A108" s="323"/>
      <c r="B108" s="323"/>
    </row>
    <row r="109" spans="1:2">
      <c r="A109" s="323"/>
      <c r="B109" s="323"/>
    </row>
    <row r="110" spans="1:2">
      <c r="A110" s="323"/>
      <c r="B110" s="323"/>
    </row>
    <row r="111" spans="1:2">
      <c r="A111" s="323"/>
      <c r="B111" s="323"/>
    </row>
    <row r="112" spans="1:2">
      <c r="A112" s="323"/>
      <c r="B112" s="323"/>
    </row>
    <row r="113" spans="1:2">
      <c r="A113" s="323"/>
      <c r="B113" s="323"/>
    </row>
    <row r="114" spans="1:2">
      <c r="A114" s="323"/>
      <c r="B114" s="323"/>
    </row>
    <row r="115" spans="1:2">
      <c r="A115" s="323"/>
      <c r="B115" s="323"/>
    </row>
    <row r="116" spans="1:2">
      <c r="A116" s="323"/>
      <c r="B116" s="323"/>
    </row>
    <row r="117" spans="1:2">
      <c r="A117" s="323"/>
      <c r="B117" s="323"/>
    </row>
    <row r="118" spans="1:2">
      <c r="A118" s="323"/>
      <c r="B118" s="323"/>
    </row>
    <row r="119" spans="1:2">
      <c r="A119" s="323"/>
      <c r="B119" s="323"/>
    </row>
    <row r="120" spans="1:2">
      <c r="A120" s="323"/>
      <c r="B120" s="323"/>
    </row>
    <row r="121" spans="1:2">
      <c r="A121" s="323"/>
      <c r="B121" s="323"/>
    </row>
    <row r="122" spans="1:2">
      <c r="A122" s="323"/>
      <c r="B122" s="323"/>
    </row>
    <row r="123" spans="1:2">
      <c r="A123" s="323"/>
      <c r="B123" s="323"/>
    </row>
    <row r="124" spans="1:2">
      <c r="A124" s="323"/>
      <c r="B124" s="323"/>
    </row>
    <row r="125" spans="1:2">
      <c r="A125" s="323"/>
      <c r="B125" s="323"/>
    </row>
    <row r="126" spans="1:2">
      <c r="A126" s="323"/>
      <c r="B126" s="323"/>
    </row>
    <row r="127" spans="1:2">
      <c r="A127" s="323"/>
      <c r="B127" s="323"/>
    </row>
    <row r="128" spans="1:2">
      <c r="A128" s="323"/>
      <c r="B128" s="323"/>
    </row>
    <row r="129" spans="1:2">
      <c r="A129" s="323"/>
      <c r="B129" s="323"/>
    </row>
    <row r="130" spans="1:2">
      <c r="A130" s="323"/>
      <c r="B130" s="323"/>
    </row>
    <row r="131" spans="1:2">
      <c r="A131" s="323"/>
      <c r="B131" s="323"/>
    </row>
    <row r="132" spans="1:2">
      <c r="A132" s="323"/>
      <c r="B132" s="323"/>
    </row>
    <row r="133" spans="1:2">
      <c r="A133" s="323"/>
      <c r="B133" s="323"/>
    </row>
    <row r="134" spans="1:2">
      <c r="A134" s="323"/>
      <c r="B134" s="323"/>
    </row>
    <row r="135" spans="1:2">
      <c r="A135" s="323"/>
      <c r="B135" s="323"/>
    </row>
    <row r="136" spans="1:2">
      <c r="A136" s="323"/>
      <c r="B136" s="323"/>
    </row>
    <row r="137" spans="1:2">
      <c r="A137" s="323"/>
      <c r="B137" s="323"/>
    </row>
    <row r="138" spans="1:2">
      <c r="A138" s="323"/>
      <c r="B138" s="323"/>
    </row>
    <row r="139" spans="1:2">
      <c r="A139" s="323"/>
      <c r="B139" s="323"/>
    </row>
    <row r="140" spans="1:2">
      <c r="A140" s="323"/>
      <c r="B140" s="323"/>
    </row>
    <row r="141" spans="1:2">
      <c r="A141" s="323"/>
      <c r="B141" s="323"/>
    </row>
    <row r="142" spans="1:2">
      <c r="A142" s="323"/>
      <c r="B142" s="323"/>
    </row>
    <row r="143" spans="1:2">
      <c r="A143" s="323"/>
      <c r="B143" s="323"/>
    </row>
    <row r="144" spans="1:2">
      <c r="A144" s="323"/>
      <c r="B144" s="323"/>
    </row>
    <row r="145" spans="1:2">
      <c r="A145" s="323"/>
      <c r="B145" s="323"/>
    </row>
    <row r="146" spans="1:2">
      <c r="A146" s="323"/>
      <c r="B146" s="323"/>
    </row>
    <row r="147" spans="1:2">
      <c r="A147" s="323"/>
      <c r="B147" s="323"/>
    </row>
    <row r="148" spans="1:2">
      <c r="A148" s="323"/>
      <c r="B148" s="323"/>
    </row>
    <row r="149" spans="1:2">
      <c r="A149" s="323"/>
      <c r="B149" s="323"/>
    </row>
    <row r="150" spans="1:2">
      <c r="A150" s="323"/>
      <c r="B150" s="323"/>
    </row>
    <row r="151" spans="1:2">
      <c r="A151" s="323"/>
      <c r="B151" s="323"/>
    </row>
    <row r="152" spans="1:2">
      <c r="A152" s="323"/>
      <c r="B152" s="323"/>
    </row>
    <row r="153" spans="1:2">
      <c r="A153" s="323"/>
      <c r="B153" s="323"/>
    </row>
    <row r="154" spans="1:2">
      <c r="A154" s="323"/>
      <c r="B154" s="323"/>
    </row>
    <row r="155" spans="1:2">
      <c r="A155" s="323"/>
      <c r="B155" s="323"/>
    </row>
    <row r="156" spans="1:2">
      <c r="A156" s="323"/>
      <c r="B156" s="323"/>
    </row>
    <row r="157" spans="1:2">
      <c r="A157" s="323"/>
      <c r="B157" s="323"/>
    </row>
    <row r="158" spans="1:2">
      <c r="A158" s="323"/>
      <c r="B158" s="323"/>
    </row>
    <row r="159" spans="1:2">
      <c r="A159" s="323"/>
      <c r="B159" s="323"/>
    </row>
    <row r="160" spans="1:2">
      <c r="A160" s="323"/>
      <c r="B160" s="323"/>
    </row>
    <row r="161" spans="1:2">
      <c r="A161" s="323"/>
      <c r="B161" s="323"/>
    </row>
    <row r="162" spans="1:2">
      <c r="A162" s="323"/>
      <c r="B162" s="323"/>
    </row>
    <row r="163" spans="1:2">
      <c r="A163" s="323"/>
      <c r="B163" s="323"/>
    </row>
    <row r="164" spans="1:2">
      <c r="A164" s="323"/>
      <c r="B164" s="323"/>
    </row>
    <row r="165" spans="1:2">
      <c r="A165" s="323"/>
      <c r="B165" s="323"/>
    </row>
    <row r="166" spans="1:2">
      <c r="A166" s="323"/>
      <c r="B166" s="323"/>
    </row>
    <row r="167" spans="1:2">
      <c r="A167" s="323"/>
      <c r="B167" s="323"/>
    </row>
    <row r="168" spans="1:2">
      <c r="A168" s="323"/>
      <c r="B168" s="323"/>
    </row>
    <row r="169" spans="1:2">
      <c r="A169" s="323"/>
      <c r="B169" s="323"/>
    </row>
    <row r="170" spans="1:2">
      <c r="A170" s="323"/>
      <c r="B170" s="323"/>
    </row>
    <row r="171" spans="1:2">
      <c r="A171" s="323"/>
      <c r="B171" s="323"/>
    </row>
    <row r="172" spans="1:2">
      <c r="A172" s="323"/>
      <c r="B172" s="323"/>
    </row>
    <row r="173" spans="1:2">
      <c r="A173" s="323"/>
      <c r="B173" s="323"/>
    </row>
    <row r="174" spans="1:2">
      <c r="A174" s="323"/>
      <c r="B174" s="323"/>
    </row>
    <row r="175" spans="1:2">
      <c r="A175" s="323"/>
      <c r="B175" s="323"/>
    </row>
    <row r="176" spans="1:2">
      <c r="A176" s="323"/>
    </row>
  </sheetData>
  <pageMargins left="0.7" right="0.7" top="0.75" bottom="0.75" header="0.3" footer="0.3"/>
  <pageSetup paperSize="9" scale="5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4">
    <tabColor rgb="FF00B050"/>
  </sheetPr>
  <dimension ref="A1:I291"/>
  <sheetViews>
    <sheetView zoomScaleNormal="100" workbookViewId="0">
      <selection activeCell="N274" sqref="N274"/>
    </sheetView>
  </sheetViews>
  <sheetFormatPr baseColWidth="10" defaultColWidth="30.7109375" defaultRowHeight="12.75"/>
  <cols>
    <col min="1" max="1" width="11.28515625" style="1" customWidth="1"/>
    <col min="2" max="2" width="43" style="1" customWidth="1"/>
    <col min="3" max="3" width="24.5703125" style="35" customWidth="1"/>
    <col min="4" max="4" width="11.7109375" style="35" customWidth="1"/>
    <col min="5" max="5" width="11.85546875" style="2" customWidth="1"/>
    <col min="6" max="6" width="11.5703125" style="1" customWidth="1"/>
    <col min="7" max="7" width="12.5703125" style="1" customWidth="1"/>
    <col min="8" max="8" width="12.42578125" style="1" customWidth="1"/>
    <col min="9" max="9" width="14.5703125" style="1" customWidth="1"/>
    <col min="10" max="250" width="12.5703125" style="1" customWidth="1"/>
    <col min="251" max="251" width="9.85546875" style="1" bestFit="1" customWidth="1"/>
    <col min="252" max="255" width="30.7109375" style="1"/>
    <col min="256" max="256" width="8.42578125" style="1" bestFit="1" customWidth="1"/>
    <col min="257" max="258" width="30.7109375" style="1" customWidth="1"/>
    <col min="259" max="259" width="16.140625" style="1" customWidth="1"/>
    <col min="260" max="261" width="13.7109375" style="1" customWidth="1"/>
    <col min="262" max="262" width="11.7109375" style="1" bestFit="1" customWidth="1"/>
    <col min="263" max="263" width="12.140625" style="1" customWidth="1"/>
    <col min="264" max="264" width="11" style="1" customWidth="1"/>
    <col min="265" max="265" width="10.140625" style="1" customWidth="1"/>
    <col min="266" max="506" width="12.5703125" style="1" customWidth="1"/>
    <col min="507" max="507" width="9.85546875" style="1" bestFit="1" customWidth="1"/>
    <col min="508" max="511" width="30.7109375" style="1"/>
    <col min="512" max="512" width="8.42578125" style="1" bestFit="1" customWidth="1"/>
    <col min="513" max="514" width="30.7109375" style="1" customWidth="1"/>
    <col min="515" max="515" width="16.140625" style="1" customWidth="1"/>
    <col min="516" max="517" width="13.7109375" style="1" customWidth="1"/>
    <col min="518" max="518" width="11.7109375" style="1" bestFit="1" customWidth="1"/>
    <col min="519" max="519" width="12.140625" style="1" customWidth="1"/>
    <col min="520" max="520" width="11" style="1" customWidth="1"/>
    <col min="521" max="521" width="10.140625" style="1" customWidth="1"/>
    <col min="522" max="762" width="12.5703125" style="1" customWidth="1"/>
    <col min="763" max="763" width="9.85546875" style="1" bestFit="1" customWidth="1"/>
    <col min="764" max="767" width="30.7109375" style="1"/>
    <col min="768" max="768" width="8.42578125" style="1" bestFit="1" customWidth="1"/>
    <col min="769" max="770" width="30.7109375" style="1" customWidth="1"/>
    <col min="771" max="771" width="16.140625" style="1" customWidth="1"/>
    <col min="772" max="773" width="13.7109375" style="1" customWidth="1"/>
    <col min="774" max="774" width="11.7109375" style="1" bestFit="1" customWidth="1"/>
    <col min="775" max="775" width="12.140625" style="1" customWidth="1"/>
    <col min="776" max="776" width="11" style="1" customWidth="1"/>
    <col min="777" max="777" width="10.140625" style="1" customWidth="1"/>
    <col min="778" max="1018" width="12.5703125" style="1" customWidth="1"/>
    <col min="1019" max="1019" width="9.85546875" style="1" bestFit="1" customWidth="1"/>
    <col min="1020" max="1023" width="30.7109375" style="1"/>
    <col min="1024" max="1024" width="8.42578125" style="1" bestFit="1" customWidth="1"/>
    <col min="1025" max="1026" width="30.7109375" style="1" customWidth="1"/>
    <col min="1027" max="1027" width="16.140625" style="1" customWidth="1"/>
    <col min="1028" max="1029" width="13.7109375" style="1" customWidth="1"/>
    <col min="1030" max="1030" width="11.7109375" style="1" bestFit="1" customWidth="1"/>
    <col min="1031" max="1031" width="12.140625" style="1" customWidth="1"/>
    <col min="1032" max="1032" width="11" style="1" customWidth="1"/>
    <col min="1033" max="1033" width="10.140625" style="1" customWidth="1"/>
    <col min="1034" max="1274" width="12.5703125" style="1" customWidth="1"/>
    <col min="1275" max="1275" width="9.85546875" style="1" bestFit="1" customWidth="1"/>
    <col min="1276" max="1279" width="30.7109375" style="1"/>
    <col min="1280" max="1280" width="8.42578125" style="1" bestFit="1" customWidth="1"/>
    <col min="1281" max="1282" width="30.7109375" style="1" customWidth="1"/>
    <col min="1283" max="1283" width="16.140625" style="1" customWidth="1"/>
    <col min="1284" max="1285" width="13.7109375" style="1" customWidth="1"/>
    <col min="1286" max="1286" width="11.7109375" style="1" bestFit="1" customWidth="1"/>
    <col min="1287" max="1287" width="12.140625" style="1" customWidth="1"/>
    <col min="1288" max="1288" width="11" style="1" customWidth="1"/>
    <col min="1289" max="1289" width="10.140625" style="1" customWidth="1"/>
    <col min="1290" max="1530" width="12.5703125" style="1" customWidth="1"/>
    <col min="1531" max="1531" width="9.85546875" style="1" bestFit="1" customWidth="1"/>
    <col min="1532" max="1535" width="30.7109375" style="1"/>
    <col min="1536" max="1536" width="8.42578125" style="1" bestFit="1" customWidth="1"/>
    <col min="1537" max="1538" width="30.7109375" style="1" customWidth="1"/>
    <col min="1539" max="1539" width="16.140625" style="1" customWidth="1"/>
    <col min="1540" max="1541" width="13.7109375" style="1" customWidth="1"/>
    <col min="1542" max="1542" width="11.7109375" style="1" bestFit="1" customWidth="1"/>
    <col min="1543" max="1543" width="12.140625" style="1" customWidth="1"/>
    <col min="1544" max="1544" width="11" style="1" customWidth="1"/>
    <col min="1545" max="1545" width="10.140625" style="1" customWidth="1"/>
    <col min="1546" max="1786" width="12.5703125" style="1" customWidth="1"/>
    <col min="1787" max="1787" width="9.85546875" style="1" bestFit="1" customWidth="1"/>
    <col min="1788" max="1791" width="30.7109375" style="1"/>
    <col min="1792" max="1792" width="8.42578125" style="1" bestFit="1" customWidth="1"/>
    <col min="1793" max="1794" width="30.7109375" style="1" customWidth="1"/>
    <col min="1795" max="1795" width="16.140625" style="1" customWidth="1"/>
    <col min="1796" max="1797" width="13.7109375" style="1" customWidth="1"/>
    <col min="1798" max="1798" width="11.7109375" style="1" bestFit="1" customWidth="1"/>
    <col min="1799" max="1799" width="12.140625" style="1" customWidth="1"/>
    <col min="1800" max="1800" width="11" style="1" customWidth="1"/>
    <col min="1801" max="1801" width="10.140625" style="1" customWidth="1"/>
    <col min="1802" max="2042" width="12.5703125" style="1" customWidth="1"/>
    <col min="2043" max="2043" width="9.85546875" style="1" bestFit="1" customWidth="1"/>
    <col min="2044" max="2047" width="30.7109375" style="1"/>
    <col min="2048" max="2048" width="8.42578125" style="1" bestFit="1" customWidth="1"/>
    <col min="2049" max="2050" width="30.7109375" style="1" customWidth="1"/>
    <col min="2051" max="2051" width="16.140625" style="1" customWidth="1"/>
    <col min="2052" max="2053" width="13.7109375" style="1" customWidth="1"/>
    <col min="2054" max="2054" width="11.7109375" style="1" bestFit="1" customWidth="1"/>
    <col min="2055" max="2055" width="12.140625" style="1" customWidth="1"/>
    <col min="2056" max="2056" width="11" style="1" customWidth="1"/>
    <col min="2057" max="2057" width="10.140625" style="1" customWidth="1"/>
    <col min="2058" max="2298" width="12.5703125" style="1" customWidth="1"/>
    <col min="2299" max="2299" width="9.85546875" style="1" bestFit="1" customWidth="1"/>
    <col min="2300" max="2303" width="30.7109375" style="1"/>
    <col min="2304" max="2304" width="8.42578125" style="1" bestFit="1" customWidth="1"/>
    <col min="2305" max="2306" width="30.7109375" style="1" customWidth="1"/>
    <col min="2307" max="2307" width="16.140625" style="1" customWidth="1"/>
    <col min="2308" max="2309" width="13.7109375" style="1" customWidth="1"/>
    <col min="2310" max="2310" width="11.7109375" style="1" bestFit="1" customWidth="1"/>
    <col min="2311" max="2311" width="12.140625" style="1" customWidth="1"/>
    <col min="2312" max="2312" width="11" style="1" customWidth="1"/>
    <col min="2313" max="2313" width="10.140625" style="1" customWidth="1"/>
    <col min="2314" max="2554" width="12.5703125" style="1" customWidth="1"/>
    <col min="2555" max="2555" width="9.85546875" style="1" bestFit="1" customWidth="1"/>
    <col min="2556" max="2559" width="30.7109375" style="1"/>
    <col min="2560" max="2560" width="8.42578125" style="1" bestFit="1" customWidth="1"/>
    <col min="2561" max="2562" width="30.7109375" style="1" customWidth="1"/>
    <col min="2563" max="2563" width="16.140625" style="1" customWidth="1"/>
    <col min="2564" max="2565" width="13.7109375" style="1" customWidth="1"/>
    <col min="2566" max="2566" width="11.7109375" style="1" bestFit="1" customWidth="1"/>
    <col min="2567" max="2567" width="12.140625" style="1" customWidth="1"/>
    <col min="2568" max="2568" width="11" style="1" customWidth="1"/>
    <col min="2569" max="2569" width="10.140625" style="1" customWidth="1"/>
    <col min="2570" max="2810" width="12.5703125" style="1" customWidth="1"/>
    <col min="2811" max="2811" width="9.85546875" style="1" bestFit="1" customWidth="1"/>
    <col min="2812" max="2815" width="30.7109375" style="1"/>
    <col min="2816" max="2816" width="8.42578125" style="1" bestFit="1" customWidth="1"/>
    <col min="2817" max="2818" width="30.7109375" style="1" customWidth="1"/>
    <col min="2819" max="2819" width="16.140625" style="1" customWidth="1"/>
    <col min="2820" max="2821" width="13.7109375" style="1" customWidth="1"/>
    <col min="2822" max="2822" width="11.7109375" style="1" bestFit="1" customWidth="1"/>
    <col min="2823" max="2823" width="12.140625" style="1" customWidth="1"/>
    <col min="2824" max="2824" width="11" style="1" customWidth="1"/>
    <col min="2825" max="2825" width="10.140625" style="1" customWidth="1"/>
    <col min="2826" max="3066" width="12.5703125" style="1" customWidth="1"/>
    <col min="3067" max="3067" width="9.85546875" style="1" bestFit="1" customWidth="1"/>
    <col min="3068" max="3071" width="30.7109375" style="1"/>
    <col min="3072" max="3072" width="8.42578125" style="1" bestFit="1" customWidth="1"/>
    <col min="3073" max="3074" width="30.7109375" style="1" customWidth="1"/>
    <col min="3075" max="3075" width="16.140625" style="1" customWidth="1"/>
    <col min="3076" max="3077" width="13.7109375" style="1" customWidth="1"/>
    <col min="3078" max="3078" width="11.7109375" style="1" bestFit="1" customWidth="1"/>
    <col min="3079" max="3079" width="12.140625" style="1" customWidth="1"/>
    <col min="3080" max="3080" width="11" style="1" customWidth="1"/>
    <col min="3081" max="3081" width="10.140625" style="1" customWidth="1"/>
    <col min="3082" max="3322" width="12.5703125" style="1" customWidth="1"/>
    <col min="3323" max="3323" width="9.85546875" style="1" bestFit="1" customWidth="1"/>
    <col min="3324" max="3327" width="30.7109375" style="1"/>
    <col min="3328" max="3328" width="8.42578125" style="1" bestFit="1" customWidth="1"/>
    <col min="3329" max="3330" width="30.7109375" style="1" customWidth="1"/>
    <col min="3331" max="3331" width="16.140625" style="1" customWidth="1"/>
    <col min="3332" max="3333" width="13.7109375" style="1" customWidth="1"/>
    <col min="3334" max="3334" width="11.7109375" style="1" bestFit="1" customWidth="1"/>
    <col min="3335" max="3335" width="12.140625" style="1" customWidth="1"/>
    <col min="3336" max="3336" width="11" style="1" customWidth="1"/>
    <col min="3337" max="3337" width="10.140625" style="1" customWidth="1"/>
    <col min="3338" max="3578" width="12.5703125" style="1" customWidth="1"/>
    <col min="3579" max="3579" width="9.85546875" style="1" bestFit="1" customWidth="1"/>
    <col min="3580" max="3583" width="30.7109375" style="1"/>
    <col min="3584" max="3584" width="8.42578125" style="1" bestFit="1" customWidth="1"/>
    <col min="3585" max="3586" width="30.7109375" style="1" customWidth="1"/>
    <col min="3587" max="3587" width="16.140625" style="1" customWidth="1"/>
    <col min="3588" max="3589" width="13.7109375" style="1" customWidth="1"/>
    <col min="3590" max="3590" width="11.7109375" style="1" bestFit="1" customWidth="1"/>
    <col min="3591" max="3591" width="12.140625" style="1" customWidth="1"/>
    <col min="3592" max="3592" width="11" style="1" customWidth="1"/>
    <col min="3593" max="3593" width="10.140625" style="1" customWidth="1"/>
    <col min="3594" max="3834" width="12.5703125" style="1" customWidth="1"/>
    <col min="3835" max="3835" width="9.85546875" style="1" bestFit="1" customWidth="1"/>
    <col min="3836" max="3839" width="30.7109375" style="1"/>
    <col min="3840" max="3840" width="8.42578125" style="1" bestFit="1" customWidth="1"/>
    <col min="3841" max="3842" width="30.7109375" style="1" customWidth="1"/>
    <col min="3843" max="3843" width="16.140625" style="1" customWidth="1"/>
    <col min="3844" max="3845" width="13.7109375" style="1" customWidth="1"/>
    <col min="3846" max="3846" width="11.7109375" style="1" bestFit="1" customWidth="1"/>
    <col min="3847" max="3847" width="12.140625" style="1" customWidth="1"/>
    <col min="3848" max="3848" width="11" style="1" customWidth="1"/>
    <col min="3849" max="3849" width="10.140625" style="1" customWidth="1"/>
    <col min="3850" max="4090" width="12.5703125" style="1" customWidth="1"/>
    <col min="4091" max="4091" width="9.85546875" style="1" bestFit="1" customWidth="1"/>
    <col min="4092" max="4095" width="30.7109375" style="1"/>
    <col min="4096" max="4096" width="8.42578125" style="1" bestFit="1" customWidth="1"/>
    <col min="4097" max="4098" width="30.7109375" style="1" customWidth="1"/>
    <col min="4099" max="4099" width="16.140625" style="1" customWidth="1"/>
    <col min="4100" max="4101" width="13.7109375" style="1" customWidth="1"/>
    <col min="4102" max="4102" width="11.7109375" style="1" bestFit="1" customWidth="1"/>
    <col min="4103" max="4103" width="12.140625" style="1" customWidth="1"/>
    <col min="4104" max="4104" width="11" style="1" customWidth="1"/>
    <col min="4105" max="4105" width="10.140625" style="1" customWidth="1"/>
    <col min="4106" max="4346" width="12.5703125" style="1" customWidth="1"/>
    <col min="4347" max="4347" width="9.85546875" style="1" bestFit="1" customWidth="1"/>
    <col min="4348" max="4351" width="30.7109375" style="1"/>
    <col min="4352" max="4352" width="8.42578125" style="1" bestFit="1" customWidth="1"/>
    <col min="4353" max="4354" width="30.7109375" style="1" customWidth="1"/>
    <col min="4355" max="4355" width="16.140625" style="1" customWidth="1"/>
    <col min="4356" max="4357" width="13.7109375" style="1" customWidth="1"/>
    <col min="4358" max="4358" width="11.7109375" style="1" bestFit="1" customWidth="1"/>
    <col min="4359" max="4359" width="12.140625" style="1" customWidth="1"/>
    <col min="4360" max="4360" width="11" style="1" customWidth="1"/>
    <col min="4361" max="4361" width="10.140625" style="1" customWidth="1"/>
    <col min="4362" max="4602" width="12.5703125" style="1" customWidth="1"/>
    <col min="4603" max="4603" width="9.85546875" style="1" bestFit="1" customWidth="1"/>
    <col min="4604" max="4607" width="30.7109375" style="1"/>
    <col min="4608" max="4608" width="8.42578125" style="1" bestFit="1" customWidth="1"/>
    <col min="4609" max="4610" width="30.7109375" style="1" customWidth="1"/>
    <col min="4611" max="4611" width="16.140625" style="1" customWidth="1"/>
    <col min="4612" max="4613" width="13.7109375" style="1" customWidth="1"/>
    <col min="4614" max="4614" width="11.7109375" style="1" bestFit="1" customWidth="1"/>
    <col min="4615" max="4615" width="12.140625" style="1" customWidth="1"/>
    <col min="4616" max="4616" width="11" style="1" customWidth="1"/>
    <col min="4617" max="4617" width="10.140625" style="1" customWidth="1"/>
    <col min="4618" max="4858" width="12.5703125" style="1" customWidth="1"/>
    <col min="4859" max="4859" width="9.85546875" style="1" bestFit="1" customWidth="1"/>
    <col min="4860" max="4863" width="30.7109375" style="1"/>
    <col min="4864" max="4864" width="8.42578125" style="1" bestFit="1" customWidth="1"/>
    <col min="4865" max="4866" width="30.7109375" style="1" customWidth="1"/>
    <col min="4867" max="4867" width="16.140625" style="1" customWidth="1"/>
    <col min="4868" max="4869" width="13.7109375" style="1" customWidth="1"/>
    <col min="4870" max="4870" width="11.7109375" style="1" bestFit="1" customWidth="1"/>
    <col min="4871" max="4871" width="12.140625" style="1" customWidth="1"/>
    <col min="4872" max="4872" width="11" style="1" customWidth="1"/>
    <col min="4873" max="4873" width="10.140625" style="1" customWidth="1"/>
    <col min="4874" max="5114" width="12.5703125" style="1" customWidth="1"/>
    <col min="5115" max="5115" width="9.85546875" style="1" bestFit="1" customWidth="1"/>
    <col min="5116" max="5119" width="30.7109375" style="1"/>
    <col min="5120" max="5120" width="8.42578125" style="1" bestFit="1" customWidth="1"/>
    <col min="5121" max="5122" width="30.7109375" style="1" customWidth="1"/>
    <col min="5123" max="5123" width="16.140625" style="1" customWidth="1"/>
    <col min="5124" max="5125" width="13.7109375" style="1" customWidth="1"/>
    <col min="5126" max="5126" width="11.7109375" style="1" bestFit="1" customWidth="1"/>
    <col min="5127" max="5127" width="12.140625" style="1" customWidth="1"/>
    <col min="5128" max="5128" width="11" style="1" customWidth="1"/>
    <col min="5129" max="5129" width="10.140625" style="1" customWidth="1"/>
    <col min="5130" max="5370" width="12.5703125" style="1" customWidth="1"/>
    <col min="5371" max="5371" width="9.85546875" style="1" bestFit="1" customWidth="1"/>
    <col min="5372" max="5375" width="30.7109375" style="1"/>
    <col min="5376" max="5376" width="8.42578125" style="1" bestFit="1" customWidth="1"/>
    <col min="5377" max="5378" width="30.7109375" style="1" customWidth="1"/>
    <col min="5379" max="5379" width="16.140625" style="1" customWidth="1"/>
    <col min="5380" max="5381" width="13.7109375" style="1" customWidth="1"/>
    <col min="5382" max="5382" width="11.7109375" style="1" bestFit="1" customWidth="1"/>
    <col min="5383" max="5383" width="12.140625" style="1" customWidth="1"/>
    <col min="5384" max="5384" width="11" style="1" customWidth="1"/>
    <col min="5385" max="5385" width="10.140625" style="1" customWidth="1"/>
    <col min="5386" max="5626" width="12.5703125" style="1" customWidth="1"/>
    <col min="5627" max="5627" width="9.85546875" style="1" bestFit="1" customWidth="1"/>
    <col min="5628" max="5631" width="30.7109375" style="1"/>
    <col min="5632" max="5632" width="8.42578125" style="1" bestFit="1" customWidth="1"/>
    <col min="5633" max="5634" width="30.7109375" style="1" customWidth="1"/>
    <col min="5635" max="5635" width="16.140625" style="1" customWidth="1"/>
    <col min="5636" max="5637" width="13.7109375" style="1" customWidth="1"/>
    <col min="5638" max="5638" width="11.7109375" style="1" bestFit="1" customWidth="1"/>
    <col min="5639" max="5639" width="12.140625" style="1" customWidth="1"/>
    <col min="5640" max="5640" width="11" style="1" customWidth="1"/>
    <col min="5641" max="5641" width="10.140625" style="1" customWidth="1"/>
    <col min="5642" max="5882" width="12.5703125" style="1" customWidth="1"/>
    <col min="5883" max="5883" width="9.85546875" style="1" bestFit="1" customWidth="1"/>
    <col min="5884" max="5887" width="30.7109375" style="1"/>
    <col min="5888" max="5888" width="8.42578125" style="1" bestFit="1" customWidth="1"/>
    <col min="5889" max="5890" width="30.7109375" style="1" customWidth="1"/>
    <col min="5891" max="5891" width="16.140625" style="1" customWidth="1"/>
    <col min="5892" max="5893" width="13.7109375" style="1" customWidth="1"/>
    <col min="5894" max="5894" width="11.7109375" style="1" bestFit="1" customWidth="1"/>
    <col min="5895" max="5895" width="12.140625" style="1" customWidth="1"/>
    <col min="5896" max="5896" width="11" style="1" customWidth="1"/>
    <col min="5897" max="5897" width="10.140625" style="1" customWidth="1"/>
    <col min="5898" max="6138" width="12.5703125" style="1" customWidth="1"/>
    <col min="6139" max="6139" width="9.85546875" style="1" bestFit="1" customWidth="1"/>
    <col min="6140" max="6143" width="30.7109375" style="1"/>
    <col min="6144" max="6144" width="8.42578125" style="1" bestFit="1" customWidth="1"/>
    <col min="6145" max="6146" width="30.7109375" style="1" customWidth="1"/>
    <col min="6147" max="6147" width="16.140625" style="1" customWidth="1"/>
    <col min="6148" max="6149" width="13.7109375" style="1" customWidth="1"/>
    <col min="6150" max="6150" width="11.7109375" style="1" bestFit="1" customWidth="1"/>
    <col min="6151" max="6151" width="12.140625" style="1" customWidth="1"/>
    <col min="6152" max="6152" width="11" style="1" customWidth="1"/>
    <col min="6153" max="6153" width="10.140625" style="1" customWidth="1"/>
    <col min="6154" max="6394" width="12.5703125" style="1" customWidth="1"/>
    <col min="6395" max="6395" width="9.85546875" style="1" bestFit="1" customWidth="1"/>
    <col min="6396" max="6399" width="30.7109375" style="1"/>
    <col min="6400" max="6400" width="8.42578125" style="1" bestFit="1" customWidth="1"/>
    <col min="6401" max="6402" width="30.7109375" style="1" customWidth="1"/>
    <col min="6403" max="6403" width="16.140625" style="1" customWidth="1"/>
    <col min="6404" max="6405" width="13.7109375" style="1" customWidth="1"/>
    <col min="6406" max="6406" width="11.7109375" style="1" bestFit="1" customWidth="1"/>
    <col min="6407" max="6407" width="12.140625" style="1" customWidth="1"/>
    <col min="6408" max="6408" width="11" style="1" customWidth="1"/>
    <col min="6409" max="6409" width="10.140625" style="1" customWidth="1"/>
    <col min="6410" max="6650" width="12.5703125" style="1" customWidth="1"/>
    <col min="6651" max="6651" width="9.85546875" style="1" bestFit="1" customWidth="1"/>
    <col min="6652" max="6655" width="30.7109375" style="1"/>
    <col min="6656" max="6656" width="8.42578125" style="1" bestFit="1" customWidth="1"/>
    <col min="6657" max="6658" width="30.7109375" style="1" customWidth="1"/>
    <col min="6659" max="6659" width="16.140625" style="1" customWidth="1"/>
    <col min="6660" max="6661" width="13.7109375" style="1" customWidth="1"/>
    <col min="6662" max="6662" width="11.7109375" style="1" bestFit="1" customWidth="1"/>
    <col min="6663" max="6663" width="12.140625" style="1" customWidth="1"/>
    <col min="6664" max="6664" width="11" style="1" customWidth="1"/>
    <col min="6665" max="6665" width="10.140625" style="1" customWidth="1"/>
    <col min="6666" max="6906" width="12.5703125" style="1" customWidth="1"/>
    <col min="6907" max="6907" width="9.85546875" style="1" bestFit="1" customWidth="1"/>
    <col min="6908" max="6911" width="30.7109375" style="1"/>
    <col min="6912" max="6912" width="8.42578125" style="1" bestFit="1" customWidth="1"/>
    <col min="6913" max="6914" width="30.7109375" style="1" customWidth="1"/>
    <col min="6915" max="6915" width="16.140625" style="1" customWidth="1"/>
    <col min="6916" max="6917" width="13.7109375" style="1" customWidth="1"/>
    <col min="6918" max="6918" width="11.7109375" style="1" bestFit="1" customWidth="1"/>
    <col min="6919" max="6919" width="12.140625" style="1" customWidth="1"/>
    <col min="6920" max="6920" width="11" style="1" customWidth="1"/>
    <col min="6921" max="6921" width="10.140625" style="1" customWidth="1"/>
    <col min="6922" max="7162" width="12.5703125" style="1" customWidth="1"/>
    <col min="7163" max="7163" width="9.85546875" style="1" bestFit="1" customWidth="1"/>
    <col min="7164" max="7167" width="30.7109375" style="1"/>
    <col min="7168" max="7168" width="8.42578125" style="1" bestFit="1" customWidth="1"/>
    <col min="7169" max="7170" width="30.7109375" style="1" customWidth="1"/>
    <col min="7171" max="7171" width="16.140625" style="1" customWidth="1"/>
    <col min="7172" max="7173" width="13.7109375" style="1" customWidth="1"/>
    <col min="7174" max="7174" width="11.7109375" style="1" bestFit="1" customWidth="1"/>
    <col min="7175" max="7175" width="12.140625" style="1" customWidth="1"/>
    <col min="7176" max="7176" width="11" style="1" customWidth="1"/>
    <col min="7177" max="7177" width="10.140625" style="1" customWidth="1"/>
    <col min="7178" max="7418" width="12.5703125" style="1" customWidth="1"/>
    <col min="7419" max="7419" width="9.85546875" style="1" bestFit="1" customWidth="1"/>
    <col min="7420" max="7423" width="30.7109375" style="1"/>
    <col min="7424" max="7424" width="8.42578125" style="1" bestFit="1" customWidth="1"/>
    <col min="7425" max="7426" width="30.7109375" style="1" customWidth="1"/>
    <col min="7427" max="7427" width="16.140625" style="1" customWidth="1"/>
    <col min="7428" max="7429" width="13.7109375" style="1" customWidth="1"/>
    <col min="7430" max="7430" width="11.7109375" style="1" bestFit="1" customWidth="1"/>
    <col min="7431" max="7431" width="12.140625" style="1" customWidth="1"/>
    <col min="7432" max="7432" width="11" style="1" customWidth="1"/>
    <col min="7433" max="7433" width="10.140625" style="1" customWidth="1"/>
    <col min="7434" max="7674" width="12.5703125" style="1" customWidth="1"/>
    <col min="7675" max="7675" width="9.85546875" style="1" bestFit="1" customWidth="1"/>
    <col min="7676" max="7679" width="30.7109375" style="1"/>
    <col min="7680" max="7680" width="8.42578125" style="1" bestFit="1" customWidth="1"/>
    <col min="7681" max="7682" width="30.7109375" style="1" customWidth="1"/>
    <col min="7683" max="7683" width="16.140625" style="1" customWidth="1"/>
    <col min="7684" max="7685" width="13.7109375" style="1" customWidth="1"/>
    <col min="7686" max="7686" width="11.7109375" style="1" bestFit="1" customWidth="1"/>
    <col min="7687" max="7687" width="12.140625" style="1" customWidth="1"/>
    <col min="7688" max="7688" width="11" style="1" customWidth="1"/>
    <col min="7689" max="7689" width="10.140625" style="1" customWidth="1"/>
    <col min="7690" max="7930" width="12.5703125" style="1" customWidth="1"/>
    <col min="7931" max="7931" width="9.85546875" style="1" bestFit="1" customWidth="1"/>
    <col min="7932" max="7935" width="30.7109375" style="1"/>
    <col min="7936" max="7936" width="8.42578125" style="1" bestFit="1" customWidth="1"/>
    <col min="7937" max="7938" width="30.7109375" style="1" customWidth="1"/>
    <col min="7939" max="7939" width="16.140625" style="1" customWidth="1"/>
    <col min="7940" max="7941" width="13.7109375" style="1" customWidth="1"/>
    <col min="7942" max="7942" width="11.7109375" style="1" bestFit="1" customWidth="1"/>
    <col min="7943" max="7943" width="12.140625" style="1" customWidth="1"/>
    <col min="7944" max="7944" width="11" style="1" customWidth="1"/>
    <col min="7945" max="7945" width="10.140625" style="1" customWidth="1"/>
    <col min="7946" max="8186" width="12.5703125" style="1" customWidth="1"/>
    <col min="8187" max="8187" width="9.85546875" style="1" bestFit="1" customWidth="1"/>
    <col min="8188" max="8191" width="30.7109375" style="1"/>
    <col min="8192" max="8192" width="8.42578125" style="1" bestFit="1" customWidth="1"/>
    <col min="8193" max="8194" width="30.7109375" style="1" customWidth="1"/>
    <col min="8195" max="8195" width="16.140625" style="1" customWidth="1"/>
    <col min="8196" max="8197" width="13.7109375" style="1" customWidth="1"/>
    <col min="8198" max="8198" width="11.7109375" style="1" bestFit="1" customWidth="1"/>
    <col min="8199" max="8199" width="12.140625" style="1" customWidth="1"/>
    <col min="8200" max="8200" width="11" style="1" customWidth="1"/>
    <col min="8201" max="8201" width="10.140625" style="1" customWidth="1"/>
    <col min="8202" max="8442" width="12.5703125" style="1" customWidth="1"/>
    <col min="8443" max="8443" width="9.85546875" style="1" bestFit="1" customWidth="1"/>
    <col min="8444" max="8447" width="30.7109375" style="1"/>
    <col min="8448" max="8448" width="8.42578125" style="1" bestFit="1" customWidth="1"/>
    <col min="8449" max="8450" width="30.7109375" style="1" customWidth="1"/>
    <col min="8451" max="8451" width="16.140625" style="1" customWidth="1"/>
    <col min="8452" max="8453" width="13.7109375" style="1" customWidth="1"/>
    <col min="8454" max="8454" width="11.7109375" style="1" bestFit="1" customWidth="1"/>
    <col min="8455" max="8455" width="12.140625" style="1" customWidth="1"/>
    <col min="8456" max="8456" width="11" style="1" customWidth="1"/>
    <col min="8457" max="8457" width="10.140625" style="1" customWidth="1"/>
    <col min="8458" max="8698" width="12.5703125" style="1" customWidth="1"/>
    <col min="8699" max="8699" width="9.85546875" style="1" bestFit="1" customWidth="1"/>
    <col min="8700" max="8703" width="30.7109375" style="1"/>
    <col min="8704" max="8704" width="8.42578125" style="1" bestFit="1" customWidth="1"/>
    <col min="8705" max="8706" width="30.7109375" style="1" customWidth="1"/>
    <col min="8707" max="8707" width="16.140625" style="1" customWidth="1"/>
    <col min="8708" max="8709" width="13.7109375" style="1" customWidth="1"/>
    <col min="8710" max="8710" width="11.7109375" style="1" bestFit="1" customWidth="1"/>
    <col min="8711" max="8711" width="12.140625" style="1" customWidth="1"/>
    <col min="8712" max="8712" width="11" style="1" customWidth="1"/>
    <col min="8713" max="8713" width="10.140625" style="1" customWidth="1"/>
    <col min="8714" max="8954" width="12.5703125" style="1" customWidth="1"/>
    <col min="8955" max="8955" width="9.85546875" style="1" bestFit="1" customWidth="1"/>
    <col min="8956" max="8959" width="30.7109375" style="1"/>
    <col min="8960" max="8960" width="8.42578125" style="1" bestFit="1" customWidth="1"/>
    <col min="8961" max="8962" width="30.7109375" style="1" customWidth="1"/>
    <col min="8963" max="8963" width="16.140625" style="1" customWidth="1"/>
    <col min="8964" max="8965" width="13.7109375" style="1" customWidth="1"/>
    <col min="8966" max="8966" width="11.7109375" style="1" bestFit="1" customWidth="1"/>
    <col min="8967" max="8967" width="12.140625" style="1" customWidth="1"/>
    <col min="8968" max="8968" width="11" style="1" customWidth="1"/>
    <col min="8969" max="8969" width="10.140625" style="1" customWidth="1"/>
    <col min="8970" max="9210" width="12.5703125" style="1" customWidth="1"/>
    <col min="9211" max="9211" width="9.85546875" style="1" bestFit="1" customWidth="1"/>
    <col min="9212" max="9215" width="30.7109375" style="1"/>
    <col min="9216" max="9216" width="8.42578125" style="1" bestFit="1" customWidth="1"/>
    <col min="9217" max="9218" width="30.7109375" style="1" customWidth="1"/>
    <col min="9219" max="9219" width="16.140625" style="1" customWidth="1"/>
    <col min="9220" max="9221" width="13.7109375" style="1" customWidth="1"/>
    <col min="9222" max="9222" width="11.7109375" style="1" bestFit="1" customWidth="1"/>
    <col min="9223" max="9223" width="12.140625" style="1" customWidth="1"/>
    <col min="9224" max="9224" width="11" style="1" customWidth="1"/>
    <col min="9225" max="9225" width="10.140625" style="1" customWidth="1"/>
    <col min="9226" max="9466" width="12.5703125" style="1" customWidth="1"/>
    <col min="9467" max="9467" width="9.85546875" style="1" bestFit="1" customWidth="1"/>
    <col min="9468" max="9471" width="30.7109375" style="1"/>
    <col min="9472" max="9472" width="8.42578125" style="1" bestFit="1" customWidth="1"/>
    <col min="9473" max="9474" width="30.7109375" style="1" customWidth="1"/>
    <col min="9475" max="9475" width="16.140625" style="1" customWidth="1"/>
    <col min="9476" max="9477" width="13.7109375" style="1" customWidth="1"/>
    <col min="9478" max="9478" width="11.7109375" style="1" bestFit="1" customWidth="1"/>
    <col min="9479" max="9479" width="12.140625" style="1" customWidth="1"/>
    <col min="9480" max="9480" width="11" style="1" customWidth="1"/>
    <col min="9481" max="9481" width="10.140625" style="1" customWidth="1"/>
    <col min="9482" max="9722" width="12.5703125" style="1" customWidth="1"/>
    <col min="9723" max="9723" width="9.85546875" style="1" bestFit="1" customWidth="1"/>
    <col min="9724" max="9727" width="30.7109375" style="1"/>
    <col min="9728" max="9728" width="8.42578125" style="1" bestFit="1" customWidth="1"/>
    <col min="9729" max="9730" width="30.7109375" style="1" customWidth="1"/>
    <col min="9731" max="9731" width="16.140625" style="1" customWidth="1"/>
    <col min="9732" max="9733" width="13.7109375" style="1" customWidth="1"/>
    <col min="9734" max="9734" width="11.7109375" style="1" bestFit="1" customWidth="1"/>
    <col min="9735" max="9735" width="12.140625" style="1" customWidth="1"/>
    <col min="9736" max="9736" width="11" style="1" customWidth="1"/>
    <col min="9737" max="9737" width="10.140625" style="1" customWidth="1"/>
    <col min="9738" max="9978" width="12.5703125" style="1" customWidth="1"/>
    <col min="9979" max="9979" width="9.85546875" style="1" bestFit="1" customWidth="1"/>
    <col min="9980" max="9983" width="30.7109375" style="1"/>
    <col min="9984" max="9984" width="8.42578125" style="1" bestFit="1" customWidth="1"/>
    <col min="9985" max="9986" width="30.7109375" style="1" customWidth="1"/>
    <col min="9987" max="9987" width="16.140625" style="1" customWidth="1"/>
    <col min="9988" max="9989" width="13.7109375" style="1" customWidth="1"/>
    <col min="9990" max="9990" width="11.7109375" style="1" bestFit="1" customWidth="1"/>
    <col min="9991" max="9991" width="12.140625" style="1" customWidth="1"/>
    <col min="9992" max="9992" width="11" style="1" customWidth="1"/>
    <col min="9993" max="9993" width="10.140625" style="1" customWidth="1"/>
    <col min="9994" max="10234" width="12.5703125" style="1" customWidth="1"/>
    <col min="10235" max="10235" width="9.85546875" style="1" bestFit="1" customWidth="1"/>
    <col min="10236" max="10239" width="30.7109375" style="1"/>
    <col min="10240" max="10240" width="8.42578125" style="1" bestFit="1" customWidth="1"/>
    <col min="10241" max="10242" width="30.7109375" style="1" customWidth="1"/>
    <col min="10243" max="10243" width="16.140625" style="1" customWidth="1"/>
    <col min="10244" max="10245" width="13.7109375" style="1" customWidth="1"/>
    <col min="10246" max="10246" width="11.7109375" style="1" bestFit="1" customWidth="1"/>
    <col min="10247" max="10247" width="12.140625" style="1" customWidth="1"/>
    <col min="10248" max="10248" width="11" style="1" customWidth="1"/>
    <col min="10249" max="10249" width="10.140625" style="1" customWidth="1"/>
    <col min="10250" max="10490" width="12.5703125" style="1" customWidth="1"/>
    <col min="10491" max="10491" width="9.85546875" style="1" bestFit="1" customWidth="1"/>
    <col min="10492" max="10495" width="30.7109375" style="1"/>
    <col min="10496" max="10496" width="8.42578125" style="1" bestFit="1" customWidth="1"/>
    <col min="10497" max="10498" width="30.7109375" style="1" customWidth="1"/>
    <col min="10499" max="10499" width="16.140625" style="1" customWidth="1"/>
    <col min="10500" max="10501" width="13.7109375" style="1" customWidth="1"/>
    <col min="10502" max="10502" width="11.7109375" style="1" bestFit="1" customWidth="1"/>
    <col min="10503" max="10503" width="12.140625" style="1" customWidth="1"/>
    <col min="10504" max="10504" width="11" style="1" customWidth="1"/>
    <col min="10505" max="10505" width="10.140625" style="1" customWidth="1"/>
    <col min="10506" max="10746" width="12.5703125" style="1" customWidth="1"/>
    <col min="10747" max="10747" width="9.85546875" style="1" bestFit="1" customWidth="1"/>
    <col min="10748" max="10751" width="30.7109375" style="1"/>
    <col min="10752" max="10752" width="8.42578125" style="1" bestFit="1" customWidth="1"/>
    <col min="10753" max="10754" width="30.7109375" style="1" customWidth="1"/>
    <col min="10755" max="10755" width="16.140625" style="1" customWidth="1"/>
    <col min="10756" max="10757" width="13.7109375" style="1" customWidth="1"/>
    <col min="10758" max="10758" width="11.7109375" style="1" bestFit="1" customWidth="1"/>
    <col min="10759" max="10759" width="12.140625" style="1" customWidth="1"/>
    <col min="10760" max="10760" width="11" style="1" customWidth="1"/>
    <col min="10761" max="10761" width="10.140625" style="1" customWidth="1"/>
    <col min="10762" max="11002" width="12.5703125" style="1" customWidth="1"/>
    <col min="11003" max="11003" width="9.85546875" style="1" bestFit="1" customWidth="1"/>
    <col min="11004" max="11007" width="30.7109375" style="1"/>
    <col min="11008" max="11008" width="8.42578125" style="1" bestFit="1" customWidth="1"/>
    <col min="11009" max="11010" width="30.7109375" style="1" customWidth="1"/>
    <col min="11011" max="11011" width="16.140625" style="1" customWidth="1"/>
    <col min="11012" max="11013" width="13.7109375" style="1" customWidth="1"/>
    <col min="11014" max="11014" width="11.7109375" style="1" bestFit="1" customWidth="1"/>
    <col min="11015" max="11015" width="12.140625" style="1" customWidth="1"/>
    <col min="11016" max="11016" width="11" style="1" customWidth="1"/>
    <col min="11017" max="11017" width="10.140625" style="1" customWidth="1"/>
    <col min="11018" max="11258" width="12.5703125" style="1" customWidth="1"/>
    <col min="11259" max="11259" width="9.85546875" style="1" bestFit="1" customWidth="1"/>
    <col min="11260" max="11263" width="30.7109375" style="1"/>
    <col min="11264" max="11264" width="8.42578125" style="1" bestFit="1" customWidth="1"/>
    <col min="11265" max="11266" width="30.7109375" style="1" customWidth="1"/>
    <col min="11267" max="11267" width="16.140625" style="1" customWidth="1"/>
    <col min="11268" max="11269" width="13.7109375" style="1" customWidth="1"/>
    <col min="11270" max="11270" width="11.7109375" style="1" bestFit="1" customWidth="1"/>
    <col min="11271" max="11271" width="12.140625" style="1" customWidth="1"/>
    <col min="11272" max="11272" width="11" style="1" customWidth="1"/>
    <col min="11273" max="11273" width="10.140625" style="1" customWidth="1"/>
    <col min="11274" max="11514" width="12.5703125" style="1" customWidth="1"/>
    <col min="11515" max="11515" width="9.85546875" style="1" bestFit="1" customWidth="1"/>
    <col min="11516" max="11519" width="30.7109375" style="1"/>
    <col min="11520" max="11520" width="8.42578125" style="1" bestFit="1" customWidth="1"/>
    <col min="11521" max="11522" width="30.7109375" style="1" customWidth="1"/>
    <col min="11523" max="11523" width="16.140625" style="1" customWidth="1"/>
    <col min="11524" max="11525" width="13.7109375" style="1" customWidth="1"/>
    <col min="11526" max="11526" width="11.7109375" style="1" bestFit="1" customWidth="1"/>
    <col min="11527" max="11527" width="12.140625" style="1" customWidth="1"/>
    <col min="11528" max="11528" width="11" style="1" customWidth="1"/>
    <col min="11529" max="11529" width="10.140625" style="1" customWidth="1"/>
    <col min="11530" max="11770" width="12.5703125" style="1" customWidth="1"/>
    <col min="11771" max="11771" width="9.85546875" style="1" bestFit="1" customWidth="1"/>
    <col min="11772" max="11775" width="30.7109375" style="1"/>
    <col min="11776" max="11776" width="8.42578125" style="1" bestFit="1" customWidth="1"/>
    <col min="11777" max="11778" width="30.7109375" style="1" customWidth="1"/>
    <col min="11779" max="11779" width="16.140625" style="1" customWidth="1"/>
    <col min="11780" max="11781" width="13.7109375" style="1" customWidth="1"/>
    <col min="11782" max="11782" width="11.7109375" style="1" bestFit="1" customWidth="1"/>
    <col min="11783" max="11783" width="12.140625" style="1" customWidth="1"/>
    <col min="11784" max="11784" width="11" style="1" customWidth="1"/>
    <col min="11785" max="11785" width="10.140625" style="1" customWidth="1"/>
    <col min="11786" max="12026" width="12.5703125" style="1" customWidth="1"/>
    <col min="12027" max="12027" width="9.85546875" style="1" bestFit="1" customWidth="1"/>
    <col min="12028" max="12031" width="30.7109375" style="1"/>
    <col min="12032" max="12032" width="8.42578125" style="1" bestFit="1" customWidth="1"/>
    <col min="12033" max="12034" width="30.7109375" style="1" customWidth="1"/>
    <col min="12035" max="12035" width="16.140625" style="1" customWidth="1"/>
    <col min="12036" max="12037" width="13.7109375" style="1" customWidth="1"/>
    <col min="12038" max="12038" width="11.7109375" style="1" bestFit="1" customWidth="1"/>
    <col min="12039" max="12039" width="12.140625" style="1" customWidth="1"/>
    <col min="12040" max="12040" width="11" style="1" customWidth="1"/>
    <col min="12041" max="12041" width="10.140625" style="1" customWidth="1"/>
    <col min="12042" max="12282" width="12.5703125" style="1" customWidth="1"/>
    <col min="12283" max="12283" width="9.85546875" style="1" bestFit="1" customWidth="1"/>
    <col min="12284" max="12287" width="30.7109375" style="1"/>
    <col min="12288" max="12288" width="8.42578125" style="1" bestFit="1" customWidth="1"/>
    <col min="12289" max="12290" width="30.7109375" style="1" customWidth="1"/>
    <col min="12291" max="12291" width="16.140625" style="1" customWidth="1"/>
    <col min="12292" max="12293" width="13.7109375" style="1" customWidth="1"/>
    <col min="12294" max="12294" width="11.7109375" style="1" bestFit="1" customWidth="1"/>
    <col min="12295" max="12295" width="12.140625" style="1" customWidth="1"/>
    <col min="12296" max="12296" width="11" style="1" customWidth="1"/>
    <col min="12297" max="12297" width="10.140625" style="1" customWidth="1"/>
    <col min="12298" max="12538" width="12.5703125" style="1" customWidth="1"/>
    <col min="12539" max="12539" width="9.85546875" style="1" bestFit="1" customWidth="1"/>
    <col min="12540" max="12543" width="30.7109375" style="1"/>
    <col min="12544" max="12544" width="8.42578125" style="1" bestFit="1" customWidth="1"/>
    <col min="12545" max="12546" width="30.7109375" style="1" customWidth="1"/>
    <col min="12547" max="12547" width="16.140625" style="1" customWidth="1"/>
    <col min="12548" max="12549" width="13.7109375" style="1" customWidth="1"/>
    <col min="12550" max="12550" width="11.7109375" style="1" bestFit="1" customWidth="1"/>
    <col min="12551" max="12551" width="12.140625" style="1" customWidth="1"/>
    <col min="12552" max="12552" width="11" style="1" customWidth="1"/>
    <col min="12553" max="12553" width="10.140625" style="1" customWidth="1"/>
    <col min="12554" max="12794" width="12.5703125" style="1" customWidth="1"/>
    <col min="12795" max="12795" width="9.85546875" style="1" bestFit="1" customWidth="1"/>
    <col min="12796" max="12799" width="30.7109375" style="1"/>
    <col min="12800" max="12800" width="8.42578125" style="1" bestFit="1" customWidth="1"/>
    <col min="12801" max="12802" width="30.7109375" style="1" customWidth="1"/>
    <col min="12803" max="12803" width="16.140625" style="1" customWidth="1"/>
    <col min="12804" max="12805" width="13.7109375" style="1" customWidth="1"/>
    <col min="12806" max="12806" width="11.7109375" style="1" bestFit="1" customWidth="1"/>
    <col min="12807" max="12807" width="12.140625" style="1" customWidth="1"/>
    <col min="12808" max="12808" width="11" style="1" customWidth="1"/>
    <col min="12809" max="12809" width="10.140625" style="1" customWidth="1"/>
    <col min="12810" max="13050" width="12.5703125" style="1" customWidth="1"/>
    <col min="13051" max="13051" width="9.85546875" style="1" bestFit="1" customWidth="1"/>
    <col min="13052" max="13055" width="30.7109375" style="1"/>
    <col min="13056" max="13056" width="8.42578125" style="1" bestFit="1" customWidth="1"/>
    <col min="13057" max="13058" width="30.7109375" style="1" customWidth="1"/>
    <col min="13059" max="13059" width="16.140625" style="1" customWidth="1"/>
    <col min="13060" max="13061" width="13.7109375" style="1" customWidth="1"/>
    <col min="13062" max="13062" width="11.7109375" style="1" bestFit="1" customWidth="1"/>
    <col min="13063" max="13063" width="12.140625" style="1" customWidth="1"/>
    <col min="13064" max="13064" width="11" style="1" customWidth="1"/>
    <col min="13065" max="13065" width="10.140625" style="1" customWidth="1"/>
    <col min="13066" max="13306" width="12.5703125" style="1" customWidth="1"/>
    <col min="13307" max="13307" width="9.85546875" style="1" bestFit="1" customWidth="1"/>
    <col min="13308" max="13311" width="30.7109375" style="1"/>
    <col min="13312" max="13312" width="8.42578125" style="1" bestFit="1" customWidth="1"/>
    <col min="13313" max="13314" width="30.7109375" style="1" customWidth="1"/>
    <col min="13315" max="13315" width="16.140625" style="1" customWidth="1"/>
    <col min="13316" max="13317" width="13.7109375" style="1" customWidth="1"/>
    <col min="13318" max="13318" width="11.7109375" style="1" bestFit="1" customWidth="1"/>
    <col min="13319" max="13319" width="12.140625" style="1" customWidth="1"/>
    <col min="13320" max="13320" width="11" style="1" customWidth="1"/>
    <col min="13321" max="13321" width="10.140625" style="1" customWidth="1"/>
    <col min="13322" max="13562" width="12.5703125" style="1" customWidth="1"/>
    <col min="13563" max="13563" width="9.85546875" style="1" bestFit="1" customWidth="1"/>
    <col min="13564" max="13567" width="30.7109375" style="1"/>
    <col min="13568" max="13568" width="8.42578125" style="1" bestFit="1" customWidth="1"/>
    <col min="13569" max="13570" width="30.7109375" style="1" customWidth="1"/>
    <col min="13571" max="13571" width="16.140625" style="1" customWidth="1"/>
    <col min="13572" max="13573" width="13.7109375" style="1" customWidth="1"/>
    <col min="13574" max="13574" width="11.7109375" style="1" bestFit="1" customWidth="1"/>
    <col min="13575" max="13575" width="12.140625" style="1" customWidth="1"/>
    <col min="13576" max="13576" width="11" style="1" customWidth="1"/>
    <col min="13577" max="13577" width="10.140625" style="1" customWidth="1"/>
    <col min="13578" max="13818" width="12.5703125" style="1" customWidth="1"/>
    <col min="13819" max="13819" width="9.85546875" style="1" bestFit="1" customWidth="1"/>
    <col min="13820" max="13823" width="30.7109375" style="1"/>
    <col min="13824" max="13824" width="8.42578125" style="1" bestFit="1" customWidth="1"/>
    <col min="13825" max="13826" width="30.7109375" style="1" customWidth="1"/>
    <col min="13827" max="13827" width="16.140625" style="1" customWidth="1"/>
    <col min="13828" max="13829" width="13.7109375" style="1" customWidth="1"/>
    <col min="13830" max="13830" width="11.7109375" style="1" bestFit="1" customWidth="1"/>
    <col min="13831" max="13831" width="12.140625" style="1" customWidth="1"/>
    <col min="13832" max="13832" width="11" style="1" customWidth="1"/>
    <col min="13833" max="13833" width="10.140625" style="1" customWidth="1"/>
    <col min="13834" max="14074" width="12.5703125" style="1" customWidth="1"/>
    <col min="14075" max="14075" width="9.85546875" style="1" bestFit="1" customWidth="1"/>
    <col min="14076" max="14079" width="30.7109375" style="1"/>
    <col min="14080" max="14080" width="8.42578125" style="1" bestFit="1" customWidth="1"/>
    <col min="14081" max="14082" width="30.7109375" style="1" customWidth="1"/>
    <col min="14083" max="14083" width="16.140625" style="1" customWidth="1"/>
    <col min="14084" max="14085" width="13.7109375" style="1" customWidth="1"/>
    <col min="14086" max="14086" width="11.7109375" style="1" bestFit="1" customWidth="1"/>
    <col min="14087" max="14087" width="12.140625" style="1" customWidth="1"/>
    <col min="14088" max="14088" width="11" style="1" customWidth="1"/>
    <col min="14089" max="14089" width="10.140625" style="1" customWidth="1"/>
    <col min="14090" max="14330" width="12.5703125" style="1" customWidth="1"/>
    <col min="14331" max="14331" width="9.85546875" style="1" bestFit="1" customWidth="1"/>
    <col min="14332" max="14335" width="30.7109375" style="1"/>
    <col min="14336" max="14336" width="8.42578125" style="1" bestFit="1" customWidth="1"/>
    <col min="14337" max="14338" width="30.7109375" style="1" customWidth="1"/>
    <col min="14339" max="14339" width="16.140625" style="1" customWidth="1"/>
    <col min="14340" max="14341" width="13.7109375" style="1" customWidth="1"/>
    <col min="14342" max="14342" width="11.7109375" style="1" bestFit="1" customWidth="1"/>
    <col min="14343" max="14343" width="12.140625" style="1" customWidth="1"/>
    <col min="14344" max="14344" width="11" style="1" customWidth="1"/>
    <col min="14345" max="14345" width="10.140625" style="1" customWidth="1"/>
    <col min="14346" max="14586" width="12.5703125" style="1" customWidth="1"/>
    <col min="14587" max="14587" width="9.85546875" style="1" bestFit="1" customWidth="1"/>
    <col min="14588" max="14591" width="30.7109375" style="1"/>
    <col min="14592" max="14592" width="8.42578125" style="1" bestFit="1" customWidth="1"/>
    <col min="14593" max="14594" width="30.7109375" style="1" customWidth="1"/>
    <col min="14595" max="14595" width="16.140625" style="1" customWidth="1"/>
    <col min="14596" max="14597" width="13.7109375" style="1" customWidth="1"/>
    <col min="14598" max="14598" width="11.7109375" style="1" bestFit="1" customWidth="1"/>
    <col min="14599" max="14599" width="12.140625" style="1" customWidth="1"/>
    <col min="14600" max="14600" width="11" style="1" customWidth="1"/>
    <col min="14601" max="14601" width="10.140625" style="1" customWidth="1"/>
    <col min="14602" max="14842" width="12.5703125" style="1" customWidth="1"/>
    <col min="14843" max="14843" width="9.85546875" style="1" bestFit="1" customWidth="1"/>
    <col min="14844" max="14847" width="30.7109375" style="1"/>
    <col min="14848" max="14848" width="8.42578125" style="1" bestFit="1" customWidth="1"/>
    <col min="14849" max="14850" width="30.7109375" style="1" customWidth="1"/>
    <col min="14851" max="14851" width="16.140625" style="1" customWidth="1"/>
    <col min="14852" max="14853" width="13.7109375" style="1" customWidth="1"/>
    <col min="14854" max="14854" width="11.7109375" style="1" bestFit="1" customWidth="1"/>
    <col min="14855" max="14855" width="12.140625" style="1" customWidth="1"/>
    <col min="14856" max="14856" width="11" style="1" customWidth="1"/>
    <col min="14857" max="14857" width="10.140625" style="1" customWidth="1"/>
    <col min="14858" max="15098" width="12.5703125" style="1" customWidth="1"/>
    <col min="15099" max="15099" width="9.85546875" style="1" bestFit="1" customWidth="1"/>
    <col min="15100" max="15103" width="30.7109375" style="1"/>
    <col min="15104" max="15104" width="8.42578125" style="1" bestFit="1" customWidth="1"/>
    <col min="15105" max="15106" width="30.7109375" style="1" customWidth="1"/>
    <col min="15107" max="15107" width="16.140625" style="1" customWidth="1"/>
    <col min="15108" max="15109" width="13.7109375" style="1" customWidth="1"/>
    <col min="15110" max="15110" width="11.7109375" style="1" bestFit="1" customWidth="1"/>
    <col min="15111" max="15111" width="12.140625" style="1" customWidth="1"/>
    <col min="15112" max="15112" width="11" style="1" customWidth="1"/>
    <col min="15113" max="15113" width="10.140625" style="1" customWidth="1"/>
    <col min="15114" max="15354" width="12.5703125" style="1" customWidth="1"/>
    <col min="15355" max="15355" width="9.85546875" style="1" bestFit="1" customWidth="1"/>
    <col min="15356" max="15359" width="30.7109375" style="1"/>
    <col min="15360" max="15360" width="8.42578125" style="1" bestFit="1" customWidth="1"/>
    <col min="15361" max="15362" width="30.7109375" style="1" customWidth="1"/>
    <col min="15363" max="15363" width="16.140625" style="1" customWidth="1"/>
    <col min="15364" max="15365" width="13.7109375" style="1" customWidth="1"/>
    <col min="15366" max="15366" width="11.7109375" style="1" bestFit="1" customWidth="1"/>
    <col min="15367" max="15367" width="12.140625" style="1" customWidth="1"/>
    <col min="15368" max="15368" width="11" style="1" customWidth="1"/>
    <col min="15369" max="15369" width="10.140625" style="1" customWidth="1"/>
    <col min="15370" max="15610" width="12.5703125" style="1" customWidth="1"/>
    <col min="15611" max="15611" width="9.85546875" style="1" bestFit="1" customWidth="1"/>
    <col min="15612" max="15615" width="30.7109375" style="1"/>
    <col min="15616" max="15616" width="8.42578125" style="1" bestFit="1" customWidth="1"/>
    <col min="15617" max="15618" width="30.7109375" style="1" customWidth="1"/>
    <col min="15619" max="15619" width="16.140625" style="1" customWidth="1"/>
    <col min="15620" max="15621" width="13.7109375" style="1" customWidth="1"/>
    <col min="15622" max="15622" width="11.7109375" style="1" bestFit="1" customWidth="1"/>
    <col min="15623" max="15623" width="12.140625" style="1" customWidth="1"/>
    <col min="15624" max="15624" width="11" style="1" customWidth="1"/>
    <col min="15625" max="15625" width="10.140625" style="1" customWidth="1"/>
    <col min="15626" max="15866" width="12.5703125" style="1" customWidth="1"/>
    <col min="15867" max="15867" width="9.85546875" style="1" bestFit="1" customWidth="1"/>
    <col min="15868" max="15871" width="30.7109375" style="1"/>
    <col min="15872" max="15872" width="8.42578125" style="1" bestFit="1" customWidth="1"/>
    <col min="15873" max="15874" width="30.7109375" style="1" customWidth="1"/>
    <col min="15875" max="15875" width="16.140625" style="1" customWidth="1"/>
    <col min="15876" max="15877" width="13.7109375" style="1" customWidth="1"/>
    <col min="15878" max="15878" width="11.7109375" style="1" bestFit="1" customWidth="1"/>
    <col min="15879" max="15879" width="12.140625" style="1" customWidth="1"/>
    <col min="15880" max="15880" width="11" style="1" customWidth="1"/>
    <col min="15881" max="15881" width="10.140625" style="1" customWidth="1"/>
    <col min="15882" max="16122" width="12.5703125" style="1" customWidth="1"/>
    <col min="16123" max="16123" width="9.85546875" style="1" bestFit="1" customWidth="1"/>
    <col min="16124" max="16127" width="30.7109375" style="1"/>
    <col min="16128" max="16128" width="8.42578125" style="1" bestFit="1" customWidth="1"/>
    <col min="16129" max="16130" width="30.7109375" style="1" customWidth="1"/>
    <col min="16131" max="16131" width="16.140625" style="1" customWidth="1"/>
    <col min="16132" max="16133" width="13.7109375" style="1" customWidth="1"/>
    <col min="16134" max="16134" width="11.7109375" style="1" bestFit="1" customWidth="1"/>
    <col min="16135" max="16135" width="12.140625" style="1" customWidth="1"/>
    <col min="16136" max="16136" width="11" style="1" customWidth="1"/>
    <col min="16137" max="16137" width="10.140625" style="1" customWidth="1"/>
    <col min="16138" max="16378" width="12.5703125" style="1" customWidth="1"/>
    <col min="16379" max="16379" width="9.85546875" style="1" bestFit="1" customWidth="1"/>
    <col min="16380" max="16384" width="30.7109375" style="1"/>
  </cols>
  <sheetData>
    <row r="1" spans="1:9" ht="21.75" thickBot="1">
      <c r="A1" s="14" t="s">
        <v>58</v>
      </c>
      <c r="G1" s="13" t="s">
        <v>2862</v>
      </c>
    </row>
    <row r="2" spans="1:9" ht="39" thickBot="1">
      <c r="A2" s="27" t="s">
        <v>1040</v>
      </c>
      <c r="B2" s="563" t="s">
        <v>1041</v>
      </c>
      <c r="C2" s="563" t="s">
        <v>1042</v>
      </c>
      <c r="D2" s="563" t="s">
        <v>1043</v>
      </c>
      <c r="E2" s="563" t="s">
        <v>1273</v>
      </c>
      <c r="F2" s="563" t="s">
        <v>2329</v>
      </c>
      <c r="G2" s="563" t="s">
        <v>1843</v>
      </c>
      <c r="H2" s="563" t="s">
        <v>1844</v>
      </c>
      <c r="I2" s="563" t="s">
        <v>1845</v>
      </c>
    </row>
    <row r="3" spans="1:9">
      <c r="A3" s="36" t="s">
        <v>1045</v>
      </c>
      <c r="B3" s="36" t="s">
        <v>2632</v>
      </c>
      <c r="C3" s="36" t="s">
        <v>1046</v>
      </c>
      <c r="D3" s="607">
        <v>20498</v>
      </c>
      <c r="E3" s="36" t="s">
        <v>1890</v>
      </c>
      <c r="F3" s="37">
        <v>800</v>
      </c>
      <c r="G3" s="37">
        <v>2171</v>
      </c>
      <c r="H3" s="37">
        <v>434.2</v>
      </c>
      <c r="I3" s="37">
        <v>2605.1999999999998</v>
      </c>
    </row>
    <row r="4" spans="1:9">
      <c r="A4" s="36" t="s">
        <v>1047</v>
      </c>
      <c r="B4" s="36" t="s">
        <v>1891</v>
      </c>
      <c r="C4" s="36" t="s">
        <v>1048</v>
      </c>
      <c r="D4" s="607">
        <v>41322</v>
      </c>
      <c r="E4" s="36" t="s">
        <v>2501</v>
      </c>
      <c r="F4" s="37">
        <v>300</v>
      </c>
      <c r="G4" s="37">
        <v>843.96</v>
      </c>
      <c r="H4" s="37">
        <v>168.79</v>
      </c>
      <c r="I4" s="37">
        <v>1012.75</v>
      </c>
    </row>
    <row r="5" spans="1:9">
      <c r="A5" s="36" t="s">
        <v>1049</v>
      </c>
      <c r="B5" s="36" t="s">
        <v>1892</v>
      </c>
      <c r="C5" s="36" t="s">
        <v>1050</v>
      </c>
      <c r="D5" s="607">
        <v>34606</v>
      </c>
      <c r="E5" s="36" t="s">
        <v>1893</v>
      </c>
      <c r="F5" s="37">
        <v>2395.8000000000002</v>
      </c>
      <c r="G5" s="37">
        <v>196.74</v>
      </c>
      <c r="H5" s="37">
        <v>0</v>
      </c>
      <c r="I5" s="37">
        <v>196.74</v>
      </c>
    </row>
    <row r="6" spans="1:9">
      <c r="A6" s="36" t="s">
        <v>1051</v>
      </c>
      <c r="B6" s="36" t="s">
        <v>1894</v>
      </c>
      <c r="C6" s="36" t="s">
        <v>1052</v>
      </c>
      <c r="D6" s="607">
        <v>42206</v>
      </c>
      <c r="E6" s="36" t="s">
        <v>1895</v>
      </c>
      <c r="F6" s="37">
        <v>2319.71</v>
      </c>
      <c r="G6" s="37">
        <v>9745.91</v>
      </c>
      <c r="H6" s="37">
        <v>8505.9599999999991</v>
      </c>
      <c r="I6" s="37">
        <v>18251.87</v>
      </c>
    </row>
    <row r="7" spans="1:9">
      <c r="A7" s="36" t="s">
        <v>1053</v>
      </c>
      <c r="B7" s="36" t="s">
        <v>1896</v>
      </c>
      <c r="C7" s="36" t="s">
        <v>1897</v>
      </c>
      <c r="D7" s="607">
        <v>22469</v>
      </c>
      <c r="E7" s="36" t="s">
        <v>1890</v>
      </c>
      <c r="F7" s="37">
        <v>50994.400000000001</v>
      </c>
      <c r="G7" s="37">
        <v>28324.04</v>
      </c>
      <c r="H7" s="37">
        <v>5664.8099999999986</v>
      </c>
      <c r="I7" s="37">
        <v>33988.85</v>
      </c>
    </row>
    <row r="8" spans="1:9">
      <c r="A8" s="36" t="s">
        <v>1054</v>
      </c>
      <c r="B8" s="36" t="s">
        <v>1898</v>
      </c>
      <c r="C8" s="36" t="s">
        <v>1055</v>
      </c>
      <c r="D8" s="607">
        <v>22725</v>
      </c>
      <c r="E8" s="36" t="s">
        <v>1890</v>
      </c>
      <c r="F8" s="37">
        <v>5369.4100000000008</v>
      </c>
      <c r="G8" s="37">
        <v>9200.84</v>
      </c>
      <c r="H8" s="37">
        <v>1840.17</v>
      </c>
      <c r="I8" s="37">
        <v>11041.01</v>
      </c>
    </row>
    <row r="9" spans="1:9">
      <c r="A9" s="36" t="s">
        <v>1056</v>
      </c>
      <c r="B9" s="36" t="s">
        <v>1896</v>
      </c>
      <c r="C9" s="36" t="s">
        <v>1057</v>
      </c>
      <c r="D9" s="607">
        <v>22733</v>
      </c>
      <c r="E9" s="36" t="s">
        <v>1890</v>
      </c>
      <c r="F9" s="37">
        <v>24.48</v>
      </c>
      <c r="G9" s="37">
        <v>189.84</v>
      </c>
      <c r="H9" s="37">
        <v>37.97</v>
      </c>
      <c r="I9" s="37">
        <v>227.81</v>
      </c>
    </row>
    <row r="10" spans="1:9">
      <c r="A10" s="36" t="s">
        <v>1256</v>
      </c>
      <c r="B10" s="36" t="s">
        <v>1899</v>
      </c>
      <c r="C10" s="36" t="s">
        <v>1257</v>
      </c>
      <c r="D10" s="607">
        <v>43425</v>
      </c>
      <c r="E10" s="36" t="s">
        <v>1900</v>
      </c>
      <c r="F10" s="37">
        <v>1796.66</v>
      </c>
      <c r="G10" s="37">
        <v>0</v>
      </c>
      <c r="H10" s="37">
        <v>0</v>
      </c>
      <c r="I10" s="37">
        <v>0</v>
      </c>
    </row>
    <row r="11" spans="1:9">
      <c r="A11" s="36" t="s">
        <v>1058</v>
      </c>
      <c r="B11" s="36" t="s">
        <v>1896</v>
      </c>
      <c r="C11" s="36" t="s">
        <v>1059</v>
      </c>
      <c r="D11" s="607">
        <v>23924</v>
      </c>
      <c r="E11" s="36" t="s">
        <v>1890</v>
      </c>
      <c r="F11" s="37">
        <v>54.48</v>
      </c>
      <c r="G11" s="37">
        <v>422.5</v>
      </c>
      <c r="H11" s="37">
        <v>84.5</v>
      </c>
      <c r="I11" s="37">
        <v>507</v>
      </c>
    </row>
    <row r="12" spans="1:9">
      <c r="A12" s="36" t="s">
        <v>1060</v>
      </c>
      <c r="B12" s="36" t="s">
        <v>1901</v>
      </c>
      <c r="C12" s="36" t="s">
        <v>1061</v>
      </c>
      <c r="D12" s="607">
        <v>24034</v>
      </c>
      <c r="E12" s="36" t="s">
        <v>1890</v>
      </c>
      <c r="F12" s="37">
        <v>2187</v>
      </c>
      <c r="G12" s="37">
        <v>5934.98</v>
      </c>
      <c r="H12" s="37">
        <v>1187</v>
      </c>
      <c r="I12" s="37">
        <v>7121.98</v>
      </c>
    </row>
    <row r="13" spans="1:9">
      <c r="A13" s="36" t="s">
        <v>1062</v>
      </c>
      <c r="B13" s="36" t="s">
        <v>1896</v>
      </c>
      <c r="C13" s="36" t="s">
        <v>1063</v>
      </c>
      <c r="D13" s="607">
        <v>24882</v>
      </c>
      <c r="E13" s="36" t="s">
        <v>1890</v>
      </c>
      <c r="F13" s="37">
        <v>5935</v>
      </c>
      <c r="G13" s="37">
        <v>2700.98</v>
      </c>
      <c r="H13" s="37">
        <v>540.20000000000005</v>
      </c>
      <c r="I13" s="37">
        <v>3241.18</v>
      </c>
    </row>
    <row r="14" spans="1:9">
      <c r="A14" s="36" t="s">
        <v>1064</v>
      </c>
      <c r="B14" s="36" t="s">
        <v>1902</v>
      </c>
      <c r="C14" s="36" t="s">
        <v>2502</v>
      </c>
      <c r="D14" s="607">
        <v>26660</v>
      </c>
      <c r="E14" s="36" t="s">
        <v>2503</v>
      </c>
      <c r="F14" s="37">
        <v>204145.1</v>
      </c>
      <c r="G14" s="37">
        <v>135290.85999999999</v>
      </c>
      <c r="H14" s="37">
        <v>186026.36</v>
      </c>
      <c r="I14" s="37">
        <v>321317.21999999997</v>
      </c>
    </row>
    <row r="15" spans="1:9">
      <c r="A15" s="36" t="s">
        <v>1065</v>
      </c>
      <c r="B15" s="36" t="s">
        <v>1898</v>
      </c>
      <c r="C15" s="36" t="s">
        <v>1066</v>
      </c>
      <c r="D15" s="607">
        <v>24545</v>
      </c>
      <c r="E15" s="36" t="s">
        <v>1890</v>
      </c>
      <c r="F15" s="37">
        <v>724.3</v>
      </c>
      <c r="G15" s="37">
        <v>981.26</v>
      </c>
      <c r="H15" s="37">
        <v>196.25</v>
      </c>
      <c r="I15" s="37">
        <v>1177.51</v>
      </c>
    </row>
    <row r="16" spans="1:9">
      <c r="A16" s="36" t="s">
        <v>1067</v>
      </c>
      <c r="B16" s="36" t="s">
        <v>1902</v>
      </c>
      <c r="C16" s="36" t="s">
        <v>1068</v>
      </c>
      <c r="D16" s="607">
        <v>25141</v>
      </c>
      <c r="E16" s="36" t="s">
        <v>1890</v>
      </c>
      <c r="F16" s="37">
        <v>9741.15</v>
      </c>
      <c r="G16" s="37">
        <v>2768.33</v>
      </c>
      <c r="H16" s="37">
        <v>553.67000000000007</v>
      </c>
      <c r="I16" s="37">
        <v>3322</v>
      </c>
    </row>
    <row r="17" spans="1:9">
      <c r="A17" s="36" t="s">
        <v>1069</v>
      </c>
      <c r="B17" s="36" t="s">
        <v>1903</v>
      </c>
      <c r="C17" s="36" t="s">
        <v>1070</v>
      </c>
      <c r="D17" s="607">
        <v>42132</v>
      </c>
      <c r="E17" s="36" t="s">
        <v>1890</v>
      </c>
      <c r="F17" s="37">
        <v>810</v>
      </c>
      <c r="G17" s="37">
        <v>1859.96</v>
      </c>
      <c r="H17" s="37">
        <v>500</v>
      </c>
      <c r="I17" s="37">
        <v>2359.96</v>
      </c>
    </row>
    <row r="18" spans="1:9">
      <c r="A18" s="36" t="s">
        <v>1071</v>
      </c>
      <c r="B18" s="36" t="s">
        <v>1896</v>
      </c>
      <c r="C18" s="36" t="s">
        <v>1072</v>
      </c>
      <c r="D18" s="607">
        <v>25141</v>
      </c>
      <c r="E18" s="36" t="s">
        <v>1890</v>
      </c>
      <c r="F18" s="37">
        <v>5215</v>
      </c>
      <c r="G18" s="37">
        <v>10559.78</v>
      </c>
      <c r="H18" s="37">
        <v>2111.96</v>
      </c>
      <c r="I18" s="37">
        <v>12671.74</v>
      </c>
    </row>
    <row r="19" spans="1:9">
      <c r="A19" s="36" t="s">
        <v>1073</v>
      </c>
      <c r="B19" s="36" t="s">
        <v>1904</v>
      </c>
      <c r="C19" s="36" t="s">
        <v>1905</v>
      </c>
      <c r="D19" s="607">
        <v>43420</v>
      </c>
      <c r="E19" s="36" t="s">
        <v>1906</v>
      </c>
      <c r="F19" s="37">
        <v>2209.1</v>
      </c>
      <c r="G19" s="37">
        <v>24533.83</v>
      </c>
      <c r="H19" s="37">
        <v>1492.65</v>
      </c>
      <c r="I19" s="37">
        <v>26026.48</v>
      </c>
    </row>
    <row r="20" spans="1:9">
      <c r="A20" s="36" t="s">
        <v>1074</v>
      </c>
      <c r="B20" s="36" t="s">
        <v>1908</v>
      </c>
      <c r="C20" s="36" t="s">
        <v>1075</v>
      </c>
      <c r="D20" s="607">
        <v>42524</v>
      </c>
      <c r="E20" s="36" t="s">
        <v>1909</v>
      </c>
      <c r="F20" s="37">
        <v>4825</v>
      </c>
      <c r="G20" s="37">
        <v>28891.7</v>
      </c>
      <c r="H20" s="37">
        <v>4120.17</v>
      </c>
      <c r="I20" s="37">
        <v>33011.870000000003</v>
      </c>
    </row>
    <row r="21" spans="1:9">
      <c r="A21" s="36" t="s">
        <v>1076</v>
      </c>
      <c r="B21" s="36" t="s">
        <v>1910</v>
      </c>
      <c r="C21" s="36" t="s">
        <v>1911</v>
      </c>
      <c r="D21" s="607">
        <v>42136</v>
      </c>
      <c r="E21" s="36" t="s">
        <v>2928</v>
      </c>
      <c r="F21" s="37">
        <v>7440</v>
      </c>
      <c r="G21" s="37">
        <v>34151.440000000002</v>
      </c>
      <c r="H21" s="37">
        <v>4355.6799999999994</v>
      </c>
      <c r="I21" s="37">
        <v>38507.120000000003</v>
      </c>
    </row>
    <row r="22" spans="1:9">
      <c r="A22" s="36" t="s">
        <v>1077</v>
      </c>
      <c r="B22" s="36" t="s">
        <v>2633</v>
      </c>
      <c r="C22" s="36" t="s">
        <v>1078</v>
      </c>
      <c r="D22" s="607">
        <v>40372</v>
      </c>
      <c r="E22" s="36" t="s">
        <v>1912</v>
      </c>
      <c r="F22" s="37">
        <v>9957</v>
      </c>
      <c r="G22" s="37">
        <v>23580.03</v>
      </c>
      <c r="H22" s="37">
        <v>5337.21</v>
      </c>
      <c r="I22" s="37">
        <v>28917.24</v>
      </c>
    </row>
    <row r="23" spans="1:9">
      <c r="A23" s="36" t="s">
        <v>1079</v>
      </c>
      <c r="B23" s="36" t="s">
        <v>1913</v>
      </c>
      <c r="C23" s="36" t="s">
        <v>1914</v>
      </c>
      <c r="D23" s="607">
        <v>44040</v>
      </c>
      <c r="E23" s="36" t="s">
        <v>1915</v>
      </c>
      <c r="F23" s="37">
        <v>2430</v>
      </c>
      <c r="G23" s="37">
        <v>18849.03</v>
      </c>
      <c r="H23" s="37">
        <v>11339.84</v>
      </c>
      <c r="I23" s="37">
        <v>30188.87</v>
      </c>
    </row>
    <row r="24" spans="1:9">
      <c r="A24" s="36" t="s">
        <v>1080</v>
      </c>
      <c r="B24" s="36" t="s">
        <v>1907</v>
      </c>
      <c r="C24" s="36" t="s">
        <v>1081</v>
      </c>
      <c r="D24" s="607">
        <v>41106</v>
      </c>
      <c r="E24" s="36" t="s">
        <v>1917</v>
      </c>
      <c r="F24" s="37">
        <v>9378.75</v>
      </c>
      <c r="G24" s="37">
        <v>48972.83</v>
      </c>
      <c r="H24" s="37">
        <v>0</v>
      </c>
      <c r="I24" s="37">
        <v>48972.83</v>
      </c>
    </row>
    <row r="25" spans="1:9">
      <c r="A25" s="36" t="s">
        <v>1082</v>
      </c>
      <c r="B25" s="36" t="s">
        <v>1918</v>
      </c>
      <c r="C25" s="36" t="s">
        <v>1919</v>
      </c>
      <c r="D25" s="607">
        <v>41851</v>
      </c>
      <c r="E25" s="36" t="s">
        <v>2634</v>
      </c>
      <c r="F25" s="37">
        <v>77890.8</v>
      </c>
      <c r="G25" s="37">
        <v>14589.06</v>
      </c>
      <c r="H25" s="37">
        <v>4800</v>
      </c>
      <c r="I25" s="37">
        <v>19389.060000000001</v>
      </c>
    </row>
    <row r="26" spans="1:9">
      <c r="A26" s="36" t="s">
        <v>1083</v>
      </c>
      <c r="B26" s="36" t="s">
        <v>1806</v>
      </c>
      <c r="C26" s="36" t="s">
        <v>1846</v>
      </c>
      <c r="D26" s="607">
        <v>37421</v>
      </c>
      <c r="E26" s="36" t="s">
        <v>2504</v>
      </c>
      <c r="F26" s="37">
        <v>2394.15</v>
      </c>
      <c r="G26" s="37">
        <v>5466.57</v>
      </c>
      <c r="H26" s="37">
        <v>4373.26</v>
      </c>
      <c r="I26" s="37">
        <v>9839.83</v>
      </c>
    </row>
    <row r="27" spans="1:9">
      <c r="A27" s="36" t="s">
        <v>1085</v>
      </c>
      <c r="B27" s="36" t="s">
        <v>1902</v>
      </c>
      <c r="C27" s="36" t="s">
        <v>1086</v>
      </c>
      <c r="D27" s="607">
        <v>38531</v>
      </c>
      <c r="E27" s="36" t="s">
        <v>1920</v>
      </c>
      <c r="F27" s="37">
        <v>101676.8</v>
      </c>
      <c r="G27" s="37">
        <v>188788.15</v>
      </c>
      <c r="H27" s="37">
        <v>771573.26</v>
      </c>
      <c r="I27" s="37">
        <v>960361.41</v>
      </c>
    </row>
    <row r="28" spans="1:9">
      <c r="A28" s="36" t="s">
        <v>1087</v>
      </c>
      <c r="B28" s="36" t="s">
        <v>1804</v>
      </c>
      <c r="C28" s="36" t="s">
        <v>1088</v>
      </c>
      <c r="D28" s="607">
        <v>38350</v>
      </c>
      <c r="E28" s="36" t="s">
        <v>1921</v>
      </c>
      <c r="F28" s="37">
        <v>62677.359999999993</v>
      </c>
      <c r="G28" s="37">
        <v>321907.42</v>
      </c>
      <c r="H28" s="37">
        <v>44022.11</v>
      </c>
      <c r="I28" s="37">
        <v>365929.53</v>
      </c>
    </row>
    <row r="29" spans="1:9">
      <c r="A29" s="36" t="s">
        <v>1089</v>
      </c>
      <c r="B29" s="36" t="s">
        <v>1922</v>
      </c>
      <c r="C29" s="36" t="s">
        <v>1070</v>
      </c>
      <c r="D29" s="607">
        <v>40300</v>
      </c>
      <c r="E29" s="36" t="s">
        <v>1923</v>
      </c>
      <c r="F29" s="37">
        <v>1587.5</v>
      </c>
      <c r="G29" s="37">
        <v>8342.0400000000009</v>
      </c>
      <c r="H29" s="37">
        <v>16821.59</v>
      </c>
      <c r="I29" s="37">
        <v>25163.63</v>
      </c>
    </row>
    <row r="30" spans="1:9">
      <c r="A30" s="36" t="s">
        <v>1090</v>
      </c>
      <c r="B30" s="36" t="s">
        <v>1924</v>
      </c>
      <c r="C30" s="36" t="s">
        <v>1091</v>
      </c>
      <c r="D30" s="607">
        <v>43164</v>
      </c>
      <c r="E30" s="36" t="s">
        <v>1925</v>
      </c>
      <c r="F30" s="37">
        <v>1750</v>
      </c>
      <c r="G30" s="37">
        <v>16694.439999999999</v>
      </c>
      <c r="H30" s="37">
        <v>1313.01</v>
      </c>
      <c r="I30" s="37">
        <v>18007.45</v>
      </c>
    </row>
    <row r="31" spans="1:9">
      <c r="A31" s="36" t="s">
        <v>1092</v>
      </c>
      <c r="B31" s="36" t="s">
        <v>1926</v>
      </c>
      <c r="C31" s="36" t="s">
        <v>1093</v>
      </c>
      <c r="D31" s="607">
        <v>35601</v>
      </c>
      <c r="E31" s="36" t="s">
        <v>1927</v>
      </c>
      <c r="F31" s="37">
        <v>2760</v>
      </c>
      <c r="G31" s="37">
        <v>6337.65</v>
      </c>
      <c r="H31" s="37">
        <v>4031.78</v>
      </c>
      <c r="I31" s="37">
        <v>10369.43</v>
      </c>
    </row>
    <row r="32" spans="1:9">
      <c r="A32" s="36" t="s">
        <v>1094</v>
      </c>
      <c r="B32" s="36" t="s">
        <v>1928</v>
      </c>
      <c r="C32" s="36" t="s">
        <v>1095</v>
      </c>
      <c r="D32" s="607">
        <v>41671</v>
      </c>
      <c r="E32" s="36" t="s">
        <v>2635</v>
      </c>
      <c r="F32" s="37">
        <v>6200</v>
      </c>
      <c r="G32" s="37">
        <v>27862.95</v>
      </c>
      <c r="H32" s="37">
        <v>5490.2800000000007</v>
      </c>
      <c r="I32" s="37">
        <v>33353.230000000003</v>
      </c>
    </row>
    <row r="33" spans="1:9">
      <c r="A33" s="36" t="s">
        <v>1096</v>
      </c>
      <c r="B33" s="36" t="s">
        <v>1929</v>
      </c>
      <c r="C33" s="36" t="s">
        <v>1930</v>
      </c>
      <c r="D33" s="607">
        <v>42805</v>
      </c>
      <c r="E33" s="36" t="s">
        <v>1931</v>
      </c>
      <c r="F33" s="37">
        <v>4846.2000000000007</v>
      </c>
      <c r="G33" s="37">
        <v>47683.41</v>
      </c>
      <c r="H33" s="37">
        <v>3800.92</v>
      </c>
      <c r="I33" s="37">
        <v>51484.33</v>
      </c>
    </row>
    <row r="34" spans="1:9">
      <c r="A34" s="36" t="s">
        <v>1097</v>
      </c>
      <c r="B34" s="36" t="s">
        <v>1933</v>
      </c>
      <c r="C34" s="36" t="s">
        <v>1098</v>
      </c>
      <c r="D34" s="607">
        <v>38832</v>
      </c>
      <c r="E34" s="36" t="s">
        <v>1890</v>
      </c>
      <c r="F34" s="37">
        <v>25028.93</v>
      </c>
      <c r="G34" s="37">
        <v>28810.29</v>
      </c>
      <c r="H34" s="37">
        <v>5762.09</v>
      </c>
      <c r="I34" s="37">
        <v>34572.379999999997</v>
      </c>
    </row>
    <row r="35" spans="1:9">
      <c r="A35" s="36" t="s">
        <v>1099</v>
      </c>
      <c r="B35" s="36" t="s">
        <v>1934</v>
      </c>
      <c r="C35" s="36" t="s">
        <v>2929</v>
      </c>
      <c r="D35" s="607">
        <v>42794</v>
      </c>
      <c r="E35" s="36" t="s">
        <v>1935</v>
      </c>
      <c r="F35" s="37">
        <v>5557.02</v>
      </c>
      <c r="G35" s="37">
        <v>31839.47</v>
      </c>
      <c r="H35" s="37">
        <v>12515.3</v>
      </c>
      <c r="I35" s="37">
        <v>44354.77</v>
      </c>
    </row>
    <row r="36" spans="1:9">
      <c r="A36" s="36" t="s">
        <v>1100</v>
      </c>
      <c r="B36" s="36" t="s">
        <v>2505</v>
      </c>
      <c r="C36" s="36" t="s">
        <v>1101</v>
      </c>
      <c r="D36" s="607">
        <v>32499</v>
      </c>
      <c r="E36" s="36" t="s">
        <v>1890</v>
      </c>
      <c r="F36" s="37">
        <v>348</v>
      </c>
      <c r="G36" s="37">
        <v>414.19000000000011</v>
      </c>
      <c r="H36" s="37">
        <v>82.84</v>
      </c>
      <c r="I36" s="37">
        <v>497.03000000000009</v>
      </c>
    </row>
    <row r="37" spans="1:9">
      <c r="A37" s="36" t="s">
        <v>1102</v>
      </c>
      <c r="B37" s="36" t="s">
        <v>1937</v>
      </c>
      <c r="C37" s="36" t="s">
        <v>1103</v>
      </c>
      <c r="D37" s="607">
        <v>32576</v>
      </c>
      <c r="E37" s="36" t="s">
        <v>1938</v>
      </c>
      <c r="F37" s="37">
        <v>15400</v>
      </c>
      <c r="G37" s="37">
        <v>43323.28</v>
      </c>
      <c r="H37" s="37">
        <v>26003.119999999999</v>
      </c>
      <c r="I37" s="37">
        <v>69326.399999999994</v>
      </c>
    </row>
    <row r="38" spans="1:9">
      <c r="A38" s="36" t="s">
        <v>1104</v>
      </c>
      <c r="B38" s="36" t="s">
        <v>2022</v>
      </c>
      <c r="C38" s="36" t="s">
        <v>1105</v>
      </c>
      <c r="D38" s="607">
        <v>39983</v>
      </c>
      <c r="E38" s="36" t="s">
        <v>1939</v>
      </c>
      <c r="F38" s="37">
        <v>127779</v>
      </c>
      <c r="G38" s="37">
        <v>0</v>
      </c>
      <c r="H38" s="37">
        <v>0</v>
      </c>
      <c r="I38" s="37">
        <v>0</v>
      </c>
    </row>
    <row r="39" spans="1:9">
      <c r="A39" s="36" t="s">
        <v>1259</v>
      </c>
      <c r="B39" s="36" t="s">
        <v>1940</v>
      </c>
      <c r="C39" s="36" t="s">
        <v>1941</v>
      </c>
      <c r="D39" s="607">
        <v>43581</v>
      </c>
      <c r="E39" s="36" t="s">
        <v>1942</v>
      </c>
      <c r="F39" s="37">
        <v>810</v>
      </c>
      <c r="G39" s="37">
        <v>7733.6200000000008</v>
      </c>
      <c r="H39" s="37">
        <v>4800</v>
      </c>
      <c r="I39" s="37">
        <v>12533.62</v>
      </c>
    </row>
    <row r="40" spans="1:9">
      <c r="A40" s="36" t="s">
        <v>1106</v>
      </c>
      <c r="B40" s="36" t="s">
        <v>2505</v>
      </c>
      <c r="C40" s="36" t="s">
        <v>1107</v>
      </c>
      <c r="D40" s="607">
        <v>38832</v>
      </c>
      <c r="E40" s="36" t="s">
        <v>1890</v>
      </c>
      <c r="F40" s="37">
        <v>132</v>
      </c>
      <c r="G40" s="37">
        <v>157.11000000000001</v>
      </c>
      <c r="H40" s="37">
        <v>31.42</v>
      </c>
      <c r="I40" s="37">
        <v>188.53</v>
      </c>
    </row>
    <row r="41" spans="1:9">
      <c r="A41" s="36" t="s">
        <v>1108</v>
      </c>
      <c r="B41" s="36" t="s">
        <v>1943</v>
      </c>
      <c r="C41" s="36" t="s">
        <v>1109</v>
      </c>
      <c r="D41" s="607">
        <v>42198</v>
      </c>
      <c r="E41" s="36" t="s">
        <v>1944</v>
      </c>
      <c r="F41" s="37">
        <v>2430</v>
      </c>
      <c r="G41" s="37">
        <v>21362.18</v>
      </c>
      <c r="H41" s="37">
        <v>1642.93</v>
      </c>
      <c r="I41" s="37">
        <v>23005.11</v>
      </c>
    </row>
    <row r="42" spans="1:9">
      <c r="A42" s="36" t="s">
        <v>1110</v>
      </c>
      <c r="B42" s="36" t="s">
        <v>1801</v>
      </c>
      <c r="C42" s="36" t="s">
        <v>1111</v>
      </c>
      <c r="D42" s="607">
        <v>40435</v>
      </c>
      <c r="E42" s="36" t="s">
        <v>1946</v>
      </c>
      <c r="F42" s="37">
        <v>2839</v>
      </c>
      <c r="G42" s="37">
        <v>24329.41</v>
      </c>
      <c r="H42" s="37">
        <v>1451.72</v>
      </c>
      <c r="I42" s="37">
        <v>25781.13</v>
      </c>
    </row>
    <row r="43" spans="1:9">
      <c r="A43" s="36" t="s">
        <v>1112</v>
      </c>
      <c r="B43" s="36" t="s">
        <v>1896</v>
      </c>
      <c r="C43" s="36" t="s">
        <v>1113</v>
      </c>
      <c r="D43" s="607">
        <v>40652</v>
      </c>
      <c r="E43" s="36" t="s">
        <v>1947</v>
      </c>
      <c r="F43" s="37">
        <v>39.159999999999997</v>
      </c>
      <c r="G43" s="37">
        <v>463.83</v>
      </c>
      <c r="H43" s="37">
        <v>15.74</v>
      </c>
      <c r="I43" s="37">
        <v>479.57</v>
      </c>
    </row>
    <row r="44" spans="1:9">
      <c r="A44" s="36" t="s">
        <v>1114</v>
      </c>
      <c r="B44" s="36" t="s">
        <v>1948</v>
      </c>
      <c r="C44" s="36" t="s">
        <v>1115</v>
      </c>
      <c r="D44" s="607">
        <v>41436</v>
      </c>
      <c r="E44" s="36" t="s">
        <v>2636</v>
      </c>
      <c r="F44" s="37">
        <v>1178</v>
      </c>
      <c r="G44" s="37">
        <v>12639.15</v>
      </c>
      <c r="H44" s="37">
        <v>584.99</v>
      </c>
      <c r="I44" s="37">
        <v>13224.14</v>
      </c>
    </row>
    <row r="45" spans="1:9">
      <c r="A45" s="36" t="s">
        <v>1116</v>
      </c>
      <c r="B45" s="36" t="s">
        <v>1951</v>
      </c>
      <c r="C45" s="36" t="s">
        <v>1117</v>
      </c>
      <c r="D45" s="607">
        <v>34284</v>
      </c>
      <c r="E45" s="36" t="s">
        <v>1952</v>
      </c>
      <c r="F45" s="37">
        <v>238614.13</v>
      </c>
      <c r="G45" s="37">
        <v>427097.96</v>
      </c>
      <c r="H45" s="37">
        <v>719012.43</v>
      </c>
      <c r="I45" s="37">
        <v>1146110.3899999999</v>
      </c>
    </row>
    <row r="46" spans="1:9">
      <c r="A46" s="36" t="s">
        <v>1118</v>
      </c>
      <c r="B46" s="36" t="s">
        <v>1953</v>
      </c>
      <c r="C46" s="36" t="s">
        <v>1119</v>
      </c>
      <c r="D46" s="607">
        <v>36574</v>
      </c>
      <c r="E46" s="36" t="s">
        <v>1954</v>
      </c>
      <c r="F46" s="37">
        <v>17781.599999999999</v>
      </c>
      <c r="G46" s="37">
        <v>42496.57</v>
      </c>
      <c r="H46" s="37">
        <v>7850.2199999999993</v>
      </c>
      <c r="I46" s="37">
        <v>50346.79</v>
      </c>
    </row>
    <row r="47" spans="1:9">
      <c r="A47" s="36" t="s">
        <v>1120</v>
      </c>
      <c r="B47" s="36" t="s">
        <v>1892</v>
      </c>
      <c r="C47" s="36" t="s">
        <v>1121</v>
      </c>
      <c r="D47" s="607">
        <v>34911</v>
      </c>
      <c r="E47" s="36" t="s">
        <v>1955</v>
      </c>
      <c r="F47" s="37">
        <v>64083</v>
      </c>
      <c r="G47" s="37">
        <v>0</v>
      </c>
      <c r="H47" s="37">
        <v>0</v>
      </c>
      <c r="I47" s="37">
        <v>0</v>
      </c>
    </row>
    <row r="48" spans="1:9">
      <c r="A48" s="36" t="s">
        <v>1122</v>
      </c>
      <c r="B48" s="36" t="s">
        <v>1956</v>
      </c>
      <c r="C48" s="36" t="s">
        <v>1957</v>
      </c>
      <c r="D48" s="607">
        <v>35276</v>
      </c>
      <c r="E48" s="36" t="s">
        <v>1958</v>
      </c>
      <c r="F48" s="37">
        <v>19137.240000000002</v>
      </c>
      <c r="G48" s="37">
        <v>53836.88</v>
      </c>
      <c r="H48" s="37">
        <v>38335.170000000013</v>
      </c>
      <c r="I48" s="37">
        <v>92172.050000000017</v>
      </c>
    </row>
    <row r="49" spans="1:9">
      <c r="A49" s="36" t="s">
        <v>1123</v>
      </c>
      <c r="B49" s="36" t="s">
        <v>1960</v>
      </c>
      <c r="C49" s="36" t="s">
        <v>1124</v>
      </c>
      <c r="D49" s="607">
        <v>35276</v>
      </c>
      <c r="E49" s="36" t="s">
        <v>1961</v>
      </c>
      <c r="F49" s="37">
        <v>15722.4</v>
      </c>
      <c r="G49" s="37">
        <v>44154.95</v>
      </c>
      <c r="H49" s="37">
        <v>25554.82</v>
      </c>
      <c r="I49" s="37">
        <v>69709.77</v>
      </c>
    </row>
    <row r="50" spans="1:9">
      <c r="A50" s="36" t="s">
        <v>1125</v>
      </c>
      <c r="B50" s="36" t="s">
        <v>1962</v>
      </c>
      <c r="C50" s="36" t="s">
        <v>1126</v>
      </c>
      <c r="D50" s="607">
        <v>35376</v>
      </c>
      <c r="E50" s="36" t="s">
        <v>1963</v>
      </c>
      <c r="F50" s="37">
        <v>1571.01</v>
      </c>
      <c r="G50" s="37">
        <v>3467.85</v>
      </c>
      <c r="H50" s="37">
        <v>1233.96</v>
      </c>
      <c r="I50" s="37">
        <v>4701.8100000000004</v>
      </c>
    </row>
    <row r="51" spans="1:9">
      <c r="A51" s="36" t="s">
        <v>1127</v>
      </c>
      <c r="B51" s="36" t="s">
        <v>1964</v>
      </c>
      <c r="C51" s="36" t="s">
        <v>1965</v>
      </c>
      <c r="D51" s="607">
        <v>43287</v>
      </c>
      <c r="E51" s="36" t="s">
        <v>1966</v>
      </c>
      <c r="F51" s="37">
        <v>20.149999999999999</v>
      </c>
      <c r="G51" s="37">
        <v>574.31000000000006</v>
      </c>
      <c r="H51" s="37">
        <v>1600.01</v>
      </c>
      <c r="I51" s="37">
        <v>2174.3200000000002</v>
      </c>
    </row>
    <row r="52" spans="1:9">
      <c r="A52" s="36" t="s">
        <v>1128</v>
      </c>
      <c r="B52" s="36" t="s">
        <v>1967</v>
      </c>
      <c r="C52" s="36" t="s">
        <v>1968</v>
      </c>
      <c r="D52" s="607">
        <v>43083</v>
      </c>
      <c r="E52" s="36" t="s">
        <v>1969</v>
      </c>
      <c r="F52" s="37">
        <v>1527.75</v>
      </c>
      <c r="G52" s="37">
        <v>12627.23</v>
      </c>
      <c r="H52" s="37">
        <v>800</v>
      </c>
      <c r="I52" s="37">
        <v>13427.23</v>
      </c>
    </row>
    <row r="53" spans="1:9">
      <c r="A53" s="36" t="s">
        <v>1129</v>
      </c>
      <c r="B53" s="36" t="s">
        <v>1970</v>
      </c>
      <c r="C53" s="36" t="s">
        <v>1130</v>
      </c>
      <c r="D53" s="607">
        <v>35794</v>
      </c>
      <c r="E53" s="36" t="s">
        <v>1971</v>
      </c>
      <c r="F53" s="37">
        <v>1584</v>
      </c>
      <c r="G53" s="37">
        <v>3496.52</v>
      </c>
      <c r="H53" s="37">
        <v>2000</v>
      </c>
      <c r="I53" s="37">
        <v>5496.52</v>
      </c>
    </row>
    <row r="54" spans="1:9">
      <c r="A54" s="36" t="s">
        <v>1260</v>
      </c>
      <c r="B54" s="36" t="s">
        <v>2506</v>
      </c>
      <c r="C54" s="36" t="s">
        <v>1972</v>
      </c>
      <c r="D54" s="607">
        <v>43584</v>
      </c>
      <c r="E54" s="36" t="s">
        <v>1973</v>
      </c>
      <c r="F54" s="37">
        <v>1701</v>
      </c>
      <c r="G54" s="37">
        <v>14952.38</v>
      </c>
      <c r="H54" s="37">
        <v>1000</v>
      </c>
      <c r="I54" s="37">
        <v>15952.38</v>
      </c>
    </row>
    <row r="55" spans="1:9">
      <c r="A55" s="36" t="s">
        <v>1131</v>
      </c>
      <c r="B55" s="36" t="s">
        <v>2637</v>
      </c>
      <c r="C55" s="36" t="s">
        <v>1132</v>
      </c>
      <c r="D55" s="607">
        <v>36623</v>
      </c>
      <c r="E55" s="36" t="s">
        <v>1974</v>
      </c>
      <c r="F55" s="37">
        <v>4475</v>
      </c>
      <c r="G55" s="37">
        <v>9878.11</v>
      </c>
      <c r="H55" s="37">
        <v>5926.87</v>
      </c>
      <c r="I55" s="37">
        <v>15804.98</v>
      </c>
    </row>
    <row r="56" spans="1:9">
      <c r="A56" s="36" t="s">
        <v>1264</v>
      </c>
      <c r="B56" s="36" t="s">
        <v>1975</v>
      </c>
      <c r="C56" s="36" t="s">
        <v>1976</v>
      </c>
      <c r="D56" s="607">
        <v>43747</v>
      </c>
      <c r="E56" s="36" t="s">
        <v>1977</v>
      </c>
      <c r="F56" s="37">
        <v>1620</v>
      </c>
      <c r="G56" s="37">
        <v>13106.04</v>
      </c>
      <c r="H56" s="37">
        <v>1174.05</v>
      </c>
      <c r="I56" s="37">
        <v>14280.09</v>
      </c>
    </row>
    <row r="57" spans="1:9">
      <c r="A57" s="36" t="s">
        <v>1133</v>
      </c>
      <c r="B57" s="36" t="s">
        <v>1978</v>
      </c>
      <c r="C57" s="36" t="s">
        <v>1134</v>
      </c>
      <c r="D57" s="607">
        <v>37008</v>
      </c>
      <c r="E57" s="36" t="s">
        <v>1979</v>
      </c>
      <c r="F57" s="37">
        <v>25350</v>
      </c>
      <c r="G57" s="37">
        <v>55957.59</v>
      </c>
      <c r="H57" s="37">
        <v>19370.98</v>
      </c>
      <c r="I57" s="37">
        <v>75328.570000000007</v>
      </c>
    </row>
    <row r="58" spans="1:9">
      <c r="A58" s="36" t="s">
        <v>1135</v>
      </c>
      <c r="B58" s="36" t="s">
        <v>1980</v>
      </c>
      <c r="C58" s="36" t="s">
        <v>2638</v>
      </c>
      <c r="D58" s="607">
        <v>37267</v>
      </c>
      <c r="E58" s="36" t="s">
        <v>1981</v>
      </c>
      <c r="F58" s="37">
        <v>243.5</v>
      </c>
      <c r="G58" s="37">
        <v>798.92</v>
      </c>
      <c r="H58" s="37">
        <v>263.64</v>
      </c>
      <c r="I58" s="37">
        <v>1062.56</v>
      </c>
    </row>
    <row r="59" spans="1:9">
      <c r="A59" s="36" t="s">
        <v>1136</v>
      </c>
      <c r="B59" s="36" t="s">
        <v>1933</v>
      </c>
      <c r="C59" s="36" t="s">
        <v>1137</v>
      </c>
      <c r="D59" s="607">
        <v>37084</v>
      </c>
      <c r="E59" s="36" t="s">
        <v>1982</v>
      </c>
      <c r="F59" s="37">
        <v>478.48</v>
      </c>
      <c r="G59" s="37">
        <v>791.35</v>
      </c>
      <c r="H59" s="37">
        <v>395.68</v>
      </c>
      <c r="I59" s="37">
        <v>1187.03</v>
      </c>
    </row>
    <row r="60" spans="1:9">
      <c r="A60" s="36" t="s">
        <v>1138</v>
      </c>
      <c r="B60" s="36" t="s">
        <v>1801</v>
      </c>
      <c r="C60" s="36" t="s">
        <v>1983</v>
      </c>
      <c r="D60" s="607">
        <v>42565</v>
      </c>
      <c r="E60" s="36" t="s">
        <v>1984</v>
      </c>
      <c r="F60" s="37">
        <v>500.04</v>
      </c>
      <c r="G60" s="37">
        <v>10720.66</v>
      </c>
      <c r="H60" s="37">
        <v>4000</v>
      </c>
      <c r="I60" s="37">
        <v>14720.66</v>
      </c>
    </row>
    <row r="61" spans="1:9">
      <c r="A61" s="36" t="s">
        <v>1139</v>
      </c>
      <c r="B61" s="36" t="s">
        <v>2507</v>
      </c>
      <c r="C61" s="36" t="s">
        <v>1140</v>
      </c>
      <c r="D61" s="607">
        <v>37353</v>
      </c>
      <c r="E61" s="36" t="s">
        <v>2508</v>
      </c>
      <c r="F61" s="37">
        <v>9500</v>
      </c>
      <c r="G61" s="37">
        <v>20970.3</v>
      </c>
      <c r="H61" s="37">
        <v>16776.240000000002</v>
      </c>
      <c r="I61" s="37">
        <v>37746.539999999994</v>
      </c>
    </row>
    <row r="62" spans="1:9">
      <c r="A62" s="36" t="s">
        <v>1265</v>
      </c>
      <c r="B62" s="36" t="s">
        <v>1985</v>
      </c>
      <c r="C62" s="36" t="s">
        <v>1986</v>
      </c>
      <c r="D62" s="607">
        <v>43749</v>
      </c>
      <c r="E62" s="36" t="s">
        <v>1987</v>
      </c>
      <c r="F62" s="37">
        <v>497.72</v>
      </c>
      <c r="G62" s="37">
        <v>14846.35</v>
      </c>
      <c r="H62" s="37">
        <v>7653.85</v>
      </c>
      <c r="I62" s="37">
        <v>22500.2</v>
      </c>
    </row>
    <row r="63" spans="1:9">
      <c r="A63" s="36" t="s">
        <v>1141</v>
      </c>
      <c r="B63" s="36" t="s">
        <v>1805</v>
      </c>
      <c r="C63" s="36" t="s">
        <v>1142</v>
      </c>
      <c r="D63" s="607">
        <v>37582</v>
      </c>
      <c r="E63" s="36" t="s">
        <v>2509</v>
      </c>
      <c r="F63" s="37">
        <v>810</v>
      </c>
      <c r="G63" s="37">
        <v>1859.96</v>
      </c>
      <c r="H63" s="37">
        <v>1115.97</v>
      </c>
      <c r="I63" s="37">
        <v>2975.93</v>
      </c>
    </row>
    <row r="64" spans="1:9">
      <c r="A64" s="36" t="s">
        <v>1144</v>
      </c>
      <c r="B64" s="36" t="s">
        <v>1991</v>
      </c>
      <c r="C64" s="36" t="s">
        <v>1145</v>
      </c>
      <c r="D64" s="607">
        <v>38169</v>
      </c>
      <c r="E64" s="36" t="s">
        <v>2639</v>
      </c>
      <c r="F64" s="37">
        <v>204421.45</v>
      </c>
      <c r="G64" s="37">
        <v>354847.4</v>
      </c>
      <c r="H64" s="37">
        <v>70969.830000000016</v>
      </c>
      <c r="I64" s="37">
        <v>425817.23</v>
      </c>
    </row>
    <row r="65" spans="1:9">
      <c r="A65" s="36" t="s">
        <v>1146</v>
      </c>
      <c r="B65" s="36" t="s">
        <v>1801</v>
      </c>
      <c r="C65" s="36" t="s">
        <v>1147</v>
      </c>
      <c r="D65" s="607">
        <v>38351</v>
      </c>
      <c r="E65" s="36" t="s">
        <v>1992</v>
      </c>
      <c r="F65" s="37">
        <v>1384.21</v>
      </c>
      <c r="G65" s="37">
        <v>4334.2900000000009</v>
      </c>
      <c r="H65" s="37">
        <v>5701.66</v>
      </c>
      <c r="I65" s="37">
        <v>10035.950000000001</v>
      </c>
    </row>
    <row r="66" spans="1:9">
      <c r="A66" s="36" t="s">
        <v>1148</v>
      </c>
      <c r="B66" s="36" t="s">
        <v>2505</v>
      </c>
      <c r="C66" s="36" t="s">
        <v>2510</v>
      </c>
      <c r="D66" s="607">
        <v>38310</v>
      </c>
      <c r="E66" s="36" t="s">
        <v>2511</v>
      </c>
      <c r="F66" s="37">
        <v>232888.42</v>
      </c>
      <c r="G66" s="37">
        <v>533689.27</v>
      </c>
      <c r="H66" s="37">
        <v>336335.39</v>
      </c>
      <c r="I66" s="37">
        <v>870024.66</v>
      </c>
    </row>
    <row r="67" spans="1:9">
      <c r="A67" s="36" t="s">
        <v>1149</v>
      </c>
      <c r="B67" s="36" t="s">
        <v>1993</v>
      </c>
      <c r="C67" s="36" t="s">
        <v>1150</v>
      </c>
      <c r="D67" s="607">
        <v>38531</v>
      </c>
      <c r="E67" s="36" t="s">
        <v>1994</v>
      </c>
      <c r="F67" s="37">
        <v>818.4</v>
      </c>
      <c r="G67" s="37">
        <v>81.37</v>
      </c>
      <c r="H67" s="37">
        <v>16.27</v>
      </c>
      <c r="I67" s="37">
        <v>97.64</v>
      </c>
    </row>
    <row r="68" spans="1:9">
      <c r="A68" s="36" t="s">
        <v>1151</v>
      </c>
      <c r="B68" s="36" t="s">
        <v>1956</v>
      </c>
      <c r="C68" s="36" t="s">
        <v>1995</v>
      </c>
      <c r="D68" s="607">
        <v>38310</v>
      </c>
      <c r="E68" s="36" t="s">
        <v>1996</v>
      </c>
      <c r="F68" s="37">
        <v>25507</v>
      </c>
      <c r="G68" s="37">
        <v>71756.3</v>
      </c>
      <c r="H68" s="37">
        <v>68743.070000000007</v>
      </c>
      <c r="I68" s="37">
        <v>140499.37</v>
      </c>
    </row>
    <row r="69" spans="1:9">
      <c r="A69" s="36" t="s">
        <v>1152</v>
      </c>
      <c r="B69" s="36" t="s">
        <v>1997</v>
      </c>
      <c r="C69" s="36" t="s">
        <v>1153</v>
      </c>
      <c r="D69" s="607">
        <v>38482</v>
      </c>
      <c r="E69" s="36" t="s">
        <v>1998</v>
      </c>
      <c r="F69" s="37">
        <v>6912</v>
      </c>
      <c r="G69" s="37">
        <v>23840.009999999991</v>
      </c>
      <c r="H69" s="37">
        <v>4768.0200000000004</v>
      </c>
      <c r="I69" s="37">
        <v>28608.03</v>
      </c>
    </row>
    <row r="70" spans="1:9">
      <c r="A70" s="36" t="s">
        <v>1154</v>
      </c>
      <c r="B70" s="36" t="s">
        <v>1999</v>
      </c>
      <c r="C70" s="36" t="s">
        <v>2000</v>
      </c>
      <c r="D70" s="607">
        <v>38625</v>
      </c>
      <c r="E70" s="36" t="s">
        <v>2001</v>
      </c>
      <c r="F70" s="37">
        <v>86557.01</v>
      </c>
      <c r="G70" s="37">
        <v>175260.96</v>
      </c>
      <c r="H70" s="37">
        <v>107897.55</v>
      </c>
      <c r="I70" s="37">
        <v>283158.51</v>
      </c>
    </row>
    <row r="71" spans="1:9">
      <c r="A71" s="36" t="s">
        <v>1155</v>
      </c>
      <c r="B71" s="36" t="s">
        <v>1907</v>
      </c>
      <c r="C71" s="36" t="s">
        <v>2002</v>
      </c>
      <c r="D71" s="607">
        <v>41670</v>
      </c>
      <c r="E71" s="36" t="s">
        <v>2003</v>
      </c>
      <c r="F71" s="37">
        <v>60588.289999999994</v>
      </c>
      <c r="G71" s="37">
        <v>397320.52</v>
      </c>
      <c r="H71" s="37">
        <v>143716.15</v>
      </c>
      <c r="I71" s="37">
        <v>541036.67000000004</v>
      </c>
    </row>
    <row r="72" spans="1:9">
      <c r="A72" s="36" t="s">
        <v>1156</v>
      </c>
      <c r="B72" s="36" t="s">
        <v>2004</v>
      </c>
      <c r="C72" s="36" t="s">
        <v>1157</v>
      </c>
      <c r="D72" s="607">
        <v>38842</v>
      </c>
      <c r="E72" s="36" t="s">
        <v>2005</v>
      </c>
      <c r="F72" s="37">
        <v>148.41</v>
      </c>
      <c r="G72" s="37">
        <v>180.39</v>
      </c>
      <c r="H72" s="37">
        <v>36.08</v>
      </c>
      <c r="I72" s="37">
        <v>216.47</v>
      </c>
    </row>
    <row r="73" spans="1:9">
      <c r="A73" s="36" t="s">
        <v>1158</v>
      </c>
      <c r="B73" s="36" t="s">
        <v>2006</v>
      </c>
      <c r="C73" s="36" t="s">
        <v>2007</v>
      </c>
      <c r="D73" s="607">
        <v>38982</v>
      </c>
      <c r="E73" s="36" t="s">
        <v>2008</v>
      </c>
      <c r="F73" s="37">
        <v>4206.54</v>
      </c>
      <c r="G73" s="37">
        <v>9158.119999999999</v>
      </c>
      <c r="H73" s="37">
        <v>4579.0599999999986</v>
      </c>
      <c r="I73" s="37">
        <v>13737.18</v>
      </c>
    </row>
    <row r="74" spans="1:9">
      <c r="A74" s="36" t="s">
        <v>1159</v>
      </c>
      <c r="B74" s="36" t="s">
        <v>2009</v>
      </c>
      <c r="C74" s="36" t="s">
        <v>1160</v>
      </c>
      <c r="D74" s="607">
        <v>39457</v>
      </c>
      <c r="E74" s="36" t="s">
        <v>2010</v>
      </c>
      <c r="F74" s="37">
        <v>5423.85</v>
      </c>
      <c r="G74" s="37">
        <v>22923.200000000001</v>
      </c>
      <c r="H74" s="37">
        <v>135117.04999999999</v>
      </c>
      <c r="I74" s="37">
        <v>158040.25</v>
      </c>
    </row>
    <row r="75" spans="1:9">
      <c r="A75" s="36" t="s">
        <v>1161</v>
      </c>
      <c r="B75" s="36" t="s">
        <v>2011</v>
      </c>
      <c r="C75" s="36" t="s">
        <v>1162</v>
      </c>
      <c r="D75" s="607">
        <v>39451</v>
      </c>
      <c r="E75" s="36" t="s">
        <v>2640</v>
      </c>
      <c r="F75" s="37">
        <v>1120.46</v>
      </c>
      <c r="G75" s="37">
        <v>17659.05</v>
      </c>
      <c r="H75" s="37">
        <v>3531.81</v>
      </c>
      <c r="I75" s="37">
        <v>21190.86</v>
      </c>
    </row>
    <row r="76" spans="1:9">
      <c r="A76" s="36" t="s">
        <v>1163</v>
      </c>
      <c r="B76" s="36" t="s">
        <v>1907</v>
      </c>
      <c r="C76" s="36" t="s">
        <v>1164</v>
      </c>
      <c r="D76" s="607">
        <v>42385</v>
      </c>
      <c r="E76" s="36" t="s">
        <v>2012</v>
      </c>
      <c r="F76" s="37">
        <v>15829.91</v>
      </c>
      <c r="G76" s="37">
        <v>117942.56</v>
      </c>
      <c r="H76" s="37">
        <v>13749.53</v>
      </c>
      <c r="I76" s="37">
        <v>131692.09</v>
      </c>
    </row>
    <row r="77" spans="1:9">
      <c r="A77" s="36" t="s">
        <v>1165</v>
      </c>
      <c r="B77" s="36" t="s">
        <v>2013</v>
      </c>
      <c r="C77" s="36" t="s">
        <v>1166</v>
      </c>
      <c r="D77" s="607">
        <v>39053</v>
      </c>
      <c r="E77" s="36" t="s">
        <v>2014</v>
      </c>
      <c r="F77" s="37">
        <v>1519.59</v>
      </c>
      <c r="G77" s="37">
        <v>4274.91</v>
      </c>
      <c r="H77" s="37">
        <v>3847.42</v>
      </c>
      <c r="I77" s="37">
        <v>8122.33</v>
      </c>
    </row>
    <row r="78" spans="1:9">
      <c r="A78" s="36" t="s">
        <v>1167</v>
      </c>
      <c r="B78" s="36" t="s">
        <v>2015</v>
      </c>
      <c r="C78" s="36" t="s">
        <v>1168</v>
      </c>
      <c r="D78" s="607">
        <v>40023</v>
      </c>
      <c r="E78" s="36" t="s">
        <v>2512</v>
      </c>
      <c r="F78" s="37">
        <v>28604.36</v>
      </c>
      <c r="G78" s="37">
        <v>80430.84</v>
      </c>
      <c r="H78" s="37">
        <v>51000.5</v>
      </c>
      <c r="I78" s="37">
        <v>131431.34</v>
      </c>
    </row>
    <row r="79" spans="1:9">
      <c r="A79" s="36" t="s">
        <v>1169</v>
      </c>
      <c r="B79" s="36" t="s">
        <v>337</v>
      </c>
      <c r="C79" s="36" t="s">
        <v>1170</v>
      </c>
      <c r="D79" s="607">
        <v>39263</v>
      </c>
      <c r="E79" s="36" t="s">
        <v>2016</v>
      </c>
      <c r="F79" s="37">
        <v>63090.399999999987</v>
      </c>
      <c r="G79" s="37">
        <v>62013.33</v>
      </c>
      <c r="H79" s="37">
        <v>7760.49</v>
      </c>
      <c r="I79" s="37">
        <v>69773.820000000007</v>
      </c>
    </row>
    <row r="80" spans="1:9">
      <c r="A80" s="36" t="s">
        <v>1171</v>
      </c>
      <c r="B80" s="36" t="s">
        <v>1801</v>
      </c>
      <c r="C80" s="36" t="s">
        <v>1172</v>
      </c>
      <c r="D80" s="607">
        <v>39630</v>
      </c>
      <c r="E80" s="36" t="s">
        <v>2017</v>
      </c>
      <c r="F80" s="37">
        <v>2950.6</v>
      </c>
      <c r="G80" s="37">
        <v>6726.0599999999986</v>
      </c>
      <c r="H80" s="37">
        <v>2017.82</v>
      </c>
      <c r="I80" s="37">
        <v>8743.8799999999992</v>
      </c>
    </row>
    <row r="81" spans="1:9">
      <c r="A81" s="36" t="s">
        <v>1173</v>
      </c>
      <c r="B81" s="36" t="s">
        <v>1956</v>
      </c>
      <c r="C81" s="36" t="s">
        <v>1174</v>
      </c>
      <c r="D81" s="607">
        <v>39627</v>
      </c>
      <c r="E81" s="36" t="s">
        <v>2513</v>
      </c>
      <c r="F81" s="37">
        <v>14541.7</v>
      </c>
      <c r="G81" s="37">
        <v>40703.660000000003</v>
      </c>
      <c r="H81" s="37">
        <v>27334.76</v>
      </c>
      <c r="I81" s="37">
        <v>68038.42</v>
      </c>
    </row>
    <row r="82" spans="1:9">
      <c r="A82" s="36" t="s">
        <v>1175</v>
      </c>
      <c r="B82" s="36" t="s">
        <v>412</v>
      </c>
      <c r="C82" s="36" t="s">
        <v>1176</v>
      </c>
      <c r="D82" s="607">
        <v>39655</v>
      </c>
      <c r="E82" s="36" t="s">
        <v>2018</v>
      </c>
      <c r="F82" s="37">
        <v>750</v>
      </c>
      <c r="G82" s="37">
        <v>6858.31</v>
      </c>
      <c r="H82" s="37">
        <v>1371.66</v>
      </c>
      <c r="I82" s="37">
        <v>8229.9700000000012</v>
      </c>
    </row>
    <row r="83" spans="1:9">
      <c r="A83" s="36" t="s">
        <v>1262</v>
      </c>
      <c r="B83" s="36" t="s">
        <v>2019</v>
      </c>
      <c r="C83" s="36" t="s">
        <v>2020</v>
      </c>
      <c r="D83" s="607">
        <v>43593</v>
      </c>
      <c r="E83" s="36" t="s">
        <v>2021</v>
      </c>
      <c r="F83" s="37">
        <v>1003.91</v>
      </c>
      <c r="G83" s="37">
        <v>10303.14</v>
      </c>
      <c r="H83" s="37">
        <v>10303.120000000001</v>
      </c>
      <c r="I83" s="37">
        <v>20606.259999999998</v>
      </c>
    </row>
    <row r="84" spans="1:9">
      <c r="A84" s="36" t="s">
        <v>1177</v>
      </c>
      <c r="B84" s="36" t="s">
        <v>1907</v>
      </c>
      <c r="C84" s="36" t="s">
        <v>1178</v>
      </c>
      <c r="D84" s="607">
        <v>40165</v>
      </c>
      <c r="E84" s="36" t="s">
        <v>2514</v>
      </c>
      <c r="F84" s="37">
        <v>434397.54</v>
      </c>
      <c r="G84" s="37">
        <v>789703.6100000001</v>
      </c>
      <c r="H84" s="37">
        <v>203140.38</v>
      </c>
      <c r="I84" s="37">
        <v>992843.99000000011</v>
      </c>
    </row>
    <row r="85" spans="1:9">
      <c r="A85" s="36" t="s">
        <v>1179</v>
      </c>
      <c r="B85" s="36" t="s">
        <v>1902</v>
      </c>
      <c r="C85" s="36" t="s">
        <v>1180</v>
      </c>
      <c r="D85" s="607">
        <v>40247</v>
      </c>
      <c r="E85" s="36" t="s">
        <v>2010</v>
      </c>
      <c r="F85" s="37">
        <v>14.4</v>
      </c>
      <c r="G85" s="37">
        <v>2173.5100000000002</v>
      </c>
      <c r="H85" s="37">
        <v>17246.669999999998</v>
      </c>
      <c r="I85" s="37">
        <v>19420.18</v>
      </c>
    </row>
    <row r="86" spans="1:9">
      <c r="A86" s="36" t="s">
        <v>1181</v>
      </c>
      <c r="B86" s="36" t="s">
        <v>2022</v>
      </c>
      <c r="C86" s="36" t="s">
        <v>1182</v>
      </c>
      <c r="D86" s="607">
        <v>40638</v>
      </c>
      <c r="E86" s="36" t="s">
        <v>2023</v>
      </c>
      <c r="F86" s="37">
        <v>1275</v>
      </c>
      <c r="G86" s="37">
        <v>0</v>
      </c>
      <c r="H86" s="37">
        <v>0</v>
      </c>
      <c r="I86" s="37">
        <v>0</v>
      </c>
    </row>
    <row r="87" spans="1:9">
      <c r="A87" s="36" t="s">
        <v>1183</v>
      </c>
      <c r="B87" s="36" t="s">
        <v>1807</v>
      </c>
      <c r="C87" s="36" t="s">
        <v>1184</v>
      </c>
      <c r="D87" s="607">
        <v>40556</v>
      </c>
      <c r="E87" s="36" t="s">
        <v>2024</v>
      </c>
      <c r="F87" s="37">
        <v>104414.24</v>
      </c>
      <c r="G87" s="37">
        <v>263338.93</v>
      </c>
      <c r="H87" s="37">
        <v>60130.509999999987</v>
      </c>
      <c r="I87" s="37">
        <v>323469.44</v>
      </c>
    </row>
    <row r="88" spans="1:9">
      <c r="A88" s="36" t="s">
        <v>1185</v>
      </c>
      <c r="B88" s="36" t="s">
        <v>1896</v>
      </c>
      <c r="C88" s="36" t="s">
        <v>1186</v>
      </c>
      <c r="D88" s="607">
        <v>40384</v>
      </c>
      <c r="E88" s="36" t="s">
        <v>2025</v>
      </c>
      <c r="F88" s="37">
        <v>3053.51</v>
      </c>
      <c r="G88" s="37">
        <v>8307.32</v>
      </c>
      <c r="H88" s="37">
        <v>9393.48</v>
      </c>
      <c r="I88" s="37">
        <v>17700.8</v>
      </c>
    </row>
    <row r="89" spans="1:9">
      <c r="A89" s="36" t="s">
        <v>1187</v>
      </c>
      <c r="B89" s="36" t="s">
        <v>2026</v>
      </c>
      <c r="C89" s="36" t="s">
        <v>1188</v>
      </c>
      <c r="D89" s="607">
        <v>41116</v>
      </c>
      <c r="E89" s="36" t="s">
        <v>2032</v>
      </c>
      <c r="F89" s="37">
        <v>606.83000000000004</v>
      </c>
      <c r="G89" s="37">
        <v>807.95</v>
      </c>
      <c r="H89" s="37">
        <v>11699.25</v>
      </c>
      <c r="I89" s="37">
        <v>12507.2</v>
      </c>
    </row>
    <row r="90" spans="1:9">
      <c r="A90" s="36" t="s">
        <v>1189</v>
      </c>
      <c r="B90" s="36" t="s">
        <v>2027</v>
      </c>
      <c r="C90" s="36" t="s">
        <v>1190</v>
      </c>
      <c r="D90" s="607">
        <v>40667</v>
      </c>
      <c r="E90" s="36" t="s">
        <v>2028</v>
      </c>
      <c r="F90" s="37">
        <v>1095</v>
      </c>
      <c r="G90" s="37">
        <v>9351.49</v>
      </c>
      <c r="H90" s="37">
        <v>1170.25</v>
      </c>
      <c r="I90" s="37">
        <v>10521.74</v>
      </c>
    </row>
    <row r="91" spans="1:9">
      <c r="A91" s="36" t="s">
        <v>1191</v>
      </c>
      <c r="B91" s="36" t="s">
        <v>2029</v>
      </c>
      <c r="C91" s="36" t="s">
        <v>1192</v>
      </c>
      <c r="D91" s="607">
        <v>41087</v>
      </c>
      <c r="E91" s="36" t="s">
        <v>2030</v>
      </c>
      <c r="F91" s="37">
        <v>1182.3900000000001</v>
      </c>
      <c r="G91" s="37">
        <v>65376.709999999992</v>
      </c>
      <c r="H91" s="37">
        <v>4930.1200000000017</v>
      </c>
      <c r="I91" s="37">
        <v>70306.829999999987</v>
      </c>
    </row>
    <row r="92" spans="1:9">
      <c r="A92" s="36" t="s">
        <v>1193</v>
      </c>
      <c r="B92" s="36" t="s">
        <v>1802</v>
      </c>
      <c r="C92" s="36" t="s">
        <v>2031</v>
      </c>
      <c r="D92" s="607">
        <v>41116</v>
      </c>
      <c r="E92" s="36" t="s">
        <v>2032</v>
      </c>
      <c r="F92" s="37">
        <v>11661.21</v>
      </c>
      <c r="G92" s="37">
        <v>38593.160000000003</v>
      </c>
      <c r="H92" s="37">
        <v>6521.76</v>
      </c>
      <c r="I92" s="37">
        <v>45114.920000000013</v>
      </c>
    </row>
    <row r="93" spans="1:9">
      <c r="A93" s="36" t="s">
        <v>1869</v>
      </c>
      <c r="B93" s="36" t="s">
        <v>1802</v>
      </c>
      <c r="C93" s="36" t="s">
        <v>2033</v>
      </c>
      <c r="D93" s="607">
        <v>42223</v>
      </c>
      <c r="E93" s="36" t="s">
        <v>2034</v>
      </c>
      <c r="F93" s="37">
        <v>9938.52</v>
      </c>
      <c r="G93" s="37">
        <v>34795.56</v>
      </c>
      <c r="H93" s="37">
        <v>60494.06</v>
      </c>
      <c r="I93" s="37">
        <v>95289.62</v>
      </c>
    </row>
    <row r="94" spans="1:9">
      <c r="A94" s="36" t="s">
        <v>1261</v>
      </c>
      <c r="B94" s="36" t="s">
        <v>2035</v>
      </c>
      <c r="C94" s="36" t="s">
        <v>1176</v>
      </c>
      <c r="D94" s="607">
        <v>41083</v>
      </c>
      <c r="E94" s="36" t="s">
        <v>2036</v>
      </c>
      <c r="F94" s="37">
        <v>3268</v>
      </c>
      <c r="G94" s="37">
        <v>14441.27</v>
      </c>
      <c r="H94" s="37">
        <v>9058.9000000000015</v>
      </c>
      <c r="I94" s="37">
        <v>23500.17</v>
      </c>
    </row>
    <row r="95" spans="1:9">
      <c r="A95" s="36" t="s">
        <v>1194</v>
      </c>
      <c r="B95" s="36" t="s">
        <v>2037</v>
      </c>
      <c r="C95" s="36" t="s">
        <v>2515</v>
      </c>
      <c r="D95" s="607">
        <v>41118</v>
      </c>
      <c r="E95" s="36" t="s">
        <v>2516</v>
      </c>
      <c r="F95" s="37">
        <v>1000</v>
      </c>
      <c r="G95" s="37">
        <v>19647.64</v>
      </c>
      <c r="H95" s="37">
        <v>4497.38</v>
      </c>
      <c r="I95" s="37">
        <v>24145.02</v>
      </c>
    </row>
    <row r="96" spans="1:9">
      <c r="A96" s="36" t="s">
        <v>1195</v>
      </c>
      <c r="B96" s="36" t="s">
        <v>2038</v>
      </c>
      <c r="C96" s="36" t="s">
        <v>1196</v>
      </c>
      <c r="D96" s="607">
        <v>41311</v>
      </c>
      <c r="E96" s="36" t="s">
        <v>2039</v>
      </c>
      <c r="F96" s="37">
        <v>119.05</v>
      </c>
      <c r="G96" s="37">
        <v>5932.6799999999994</v>
      </c>
      <c r="H96" s="37">
        <v>961.20000000000027</v>
      </c>
      <c r="I96" s="37">
        <v>6893.8799999999992</v>
      </c>
    </row>
    <row r="97" spans="1:9">
      <c r="A97" s="36" t="s">
        <v>1198</v>
      </c>
      <c r="B97" s="36" t="s">
        <v>1907</v>
      </c>
      <c r="C97" s="36" t="s">
        <v>1199</v>
      </c>
      <c r="D97" s="607">
        <v>41673</v>
      </c>
      <c r="E97" s="36" t="s">
        <v>2041</v>
      </c>
      <c r="F97" s="37">
        <v>4825</v>
      </c>
      <c r="G97" s="37">
        <v>36908.44</v>
      </c>
      <c r="H97" s="37">
        <v>0</v>
      </c>
      <c r="I97" s="37">
        <v>36908.44</v>
      </c>
    </row>
    <row r="98" spans="1:9">
      <c r="A98" s="36" t="s">
        <v>1200</v>
      </c>
      <c r="B98" s="36" t="s">
        <v>1907</v>
      </c>
      <c r="C98" s="36" t="s">
        <v>2641</v>
      </c>
      <c r="D98" s="607">
        <v>41465</v>
      </c>
      <c r="E98" s="36" t="s">
        <v>2045</v>
      </c>
      <c r="F98" s="37">
        <v>15055.14</v>
      </c>
      <c r="G98" s="37">
        <v>34440.559999999998</v>
      </c>
      <c r="H98" s="37">
        <v>32425.7</v>
      </c>
      <c r="I98" s="37">
        <v>66866.259999999995</v>
      </c>
    </row>
    <row r="99" spans="1:9">
      <c r="A99" s="36" t="s">
        <v>1201</v>
      </c>
      <c r="B99" s="36" t="s">
        <v>1803</v>
      </c>
      <c r="C99" s="36" t="s">
        <v>2046</v>
      </c>
      <c r="D99" s="607">
        <v>41565</v>
      </c>
      <c r="E99" s="36" t="s">
        <v>2047</v>
      </c>
      <c r="F99" s="37">
        <v>232760.1</v>
      </c>
      <c r="G99" s="37">
        <v>848740.57000000007</v>
      </c>
      <c r="H99" s="37">
        <v>159248.92000000001</v>
      </c>
      <c r="I99" s="37">
        <v>1007989.49</v>
      </c>
    </row>
    <row r="100" spans="1:9">
      <c r="A100" s="36" t="s">
        <v>1202</v>
      </c>
      <c r="B100" s="36" t="s">
        <v>2048</v>
      </c>
      <c r="C100" s="36" t="s">
        <v>1203</v>
      </c>
      <c r="D100" s="607">
        <v>41565</v>
      </c>
      <c r="E100" s="36" t="s">
        <v>2049</v>
      </c>
      <c r="F100" s="37">
        <v>900</v>
      </c>
      <c r="G100" s="37">
        <v>3566.16</v>
      </c>
      <c r="H100" s="37">
        <v>9151.6</v>
      </c>
      <c r="I100" s="37">
        <v>12717.76</v>
      </c>
    </row>
    <row r="101" spans="1:9">
      <c r="A101" s="36" t="s">
        <v>1204</v>
      </c>
      <c r="B101" s="36" t="s">
        <v>2497</v>
      </c>
      <c r="C101" s="36" t="s">
        <v>2050</v>
      </c>
      <c r="D101" s="607">
        <v>44670</v>
      </c>
      <c r="E101" s="36" t="s">
        <v>2051</v>
      </c>
      <c r="F101" s="37">
        <v>13252.5</v>
      </c>
      <c r="G101" s="37">
        <v>62515.75</v>
      </c>
      <c r="H101" s="37">
        <v>6580.2800000000016</v>
      </c>
      <c r="I101" s="37">
        <v>69096.03</v>
      </c>
    </row>
    <row r="102" spans="1:9">
      <c r="A102" s="36" t="s">
        <v>1205</v>
      </c>
      <c r="B102" s="36" t="s">
        <v>1892</v>
      </c>
      <c r="C102" s="36" t="s">
        <v>2052</v>
      </c>
      <c r="D102" s="607">
        <v>41643</v>
      </c>
      <c r="E102" s="36" t="s">
        <v>2053</v>
      </c>
      <c r="F102" s="37">
        <v>40.36</v>
      </c>
      <c r="G102" s="37">
        <v>40.86</v>
      </c>
      <c r="H102" s="37">
        <v>8.17</v>
      </c>
      <c r="I102" s="37">
        <v>49.03</v>
      </c>
    </row>
    <row r="103" spans="1:9">
      <c r="A103" s="36" t="s">
        <v>1206</v>
      </c>
      <c r="B103" s="36" t="s">
        <v>2019</v>
      </c>
      <c r="C103" s="36" t="s">
        <v>2054</v>
      </c>
      <c r="D103" s="607">
        <v>41774</v>
      </c>
      <c r="E103" s="36" t="s">
        <v>2930</v>
      </c>
      <c r="F103" s="37">
        <v>817.17000000000007</v>
      </c>
      <c r="G103" s="37">
        <v>13358.79</v>
      </c>
      <c r="H103" s="37">
        <v>1028.01</v>
      </c>
      <c r="I103" s="37">
        <v>14386.8</v>
      </c>
    </row>
    <row r="104" spans="1:9">
      <c r="A104" s="36" t="s">
        <v>1207</v>
      </c>
      <c r="B104" s="36" t="s">
        <v>2055</v>
      </c>
      <c r="C104" s="36" t="s">
        <v>2056</v>
      </c>
      <c r="D104" s="607">
        <v>41963</v>
      </c>
      <c r="E104" s="36" t="s">
        <v>2057</v>
      </c>
      <c r="F104" s="37">
        <v>52108.58</v>
      </c>
      <c r="G104" s="37">
        <v>261071.51</v>
      </c>
      <c r="H104" s="37">
        <v>108069.75</v>
      </c>
      <c r="I104" s="37">
        <v>369141.26</v>
      </c>
    </row>
    <row r="105" spans="1:9">
      <c r="A105" s="36" t="s">
        <v>1208</v>
      </c>
      <c r="B105" s="36" t="s">
        <v>2642</v>
      </c>
      <c r="C105" s="36" t="s">
        <v>1209</v>
      </c>
      <c r="D105" s="607">
        <v>44927</v>
      </c>
      <c r="E105" s="36" t="s">
        <v>2643</v>
      </c>
      <c r="F105" s="37">
        <v>3325</v>
      </c>
      <c r="G105" s="37">
        <v>18910.740000000002</v>
      </c>
      <c r="H105" s="37">
        <v>1600</v>
      </c>
      <c r="I105" s="37">
        <v>20510.740000000002</v>
      </c>
    </row>
    <row r="106" spans="1:9">
      <c r="A106" s="36" t="s">
        <v>1210</v>
      </c>
      <c r="B106" s="36" t="s">
        <v>2058</v>
      </c>
      <c r="C106" s="36" t="s">
        <v>1211</v>
      </c>
      <c r="D106" s="607">
        <v>43034</v>
      </c>
      <c r="E106" s="36" t="s">
        <v>2059</v>
      </c>
      <c r="F106" s="37">
        <v>942</v>
      </c>
      <c r="G106" s="37">
        <v>5746.43</v>
      </c>
      <c r="H106" s="37">
        <v>833.1</v>
      </c>
      <c r="I106" s="37">
        <v>6579.5300000000007</v>
      </c>
    </row>
    <row r="107" spans="1:9">
      <c r="A107" s="36" t="s">
        <v>1212</v>
      </c>
      <c r="B107" s="36" t="s">
        <v>2062</v>
      </c>
      <c r="C107" s="36" t="s">
        <v>2063</v>
      </c>
      <c r="D107" s="607">
        <v>42013</v>
      </c>
      <c r="E107" s="36" t="s">
        <v>2064</v>
      </c>
      <c r="F107" s="37">
        <v>1497.98</v>
      </c>
      <c r="G107" s="37">
        <v>7314</v>
      </c>
      <c r="H107" s="37">
        <v>5000</v>
      </c>
      <c r="I107" s="37">
        <v>12314</v>
      </c>
    </row>
    <row r="108" spans="1:9">
      <c r="A108" s="36" t="s">
        <v>1213</v>
      </c>
      <c r="B108" s="36" t="s">
        <v>2065</v>
      </c>
      <c r="C108" s="36" t="s">
        <v>2066</v>
      </c>
      <c r="D108" s="607">
        <v>42020</v>
      </c>
      <c r="E108" s="36" t="s">
        <v>2067</v>
      </c>
      <c r="F108" s="37">
        <v>9086.75</v>
      </c>
      <c r="G108" s="37">
        <v>11709.2</v>
      </c>
      <c r="H108" s="37">
        <v>2289.5300000000002</v>
      </c>
      <c r="I108" s="37">
        <v>13998.73</v>
      </c>
    </row>
    <row r="109" spans="1:9">
      <c r="A109" s="36" t="s">
        <v>1214</v>
      </c>
      <c r="B109" s="36" t="s">
        <v>1807</v>
      </c>
      <c r="C109" s="36" t="s">
        <v>2068</v>
      </c>
      <c r="D109" s="607">
        <v>43129</v>
      </c>
      <c r="E109" s="36" t="s">
        <v>2069</v>
      </c>
      <c r="F109" s="37">
        <v>17068.39</v>
      </c>
      <c r="G109" s="37">
        <v>170495.77</v>
      </c>
      <c r="H109" s="37">
        <v>7535.35</v>
      </c>
      <c r="I109" s="37">
        <v>178031.12</v>
      </c>
    </row>
    <row r="110" spans="1:9">
      <c r="A110" s="36" t="s">
        <v>1215</v>
      </c>
      <c r="B110" s="36" t="s">
        <v>2070</v>
      </c>
      <c r="C110" s="36" t="s">
        <v>1216</v>
      </c>
      <c r="D110" s="607">
        <v>42074</v>
      </c>
      <c r="E110" s="36" t="s">
        <v>2071</v>
      </c>
      <c r="F110" s="37">
        <v>3171</v>
      </c>
      <c r="G110" s="37">
        <v>19748.740000000002</v>
      </c>
      <c r="H110" s="37">
        <v>2903.4499999999989</v>
      </c>
      <c r="I110" s="37">
        <v>22652.19</v>
      </c>
    </row>
    <row r="111" spans="1:9">
      <c r="A111" s="36" t="s">
        <v>1217</v>
      </c>
      <c r="B111" s="36" t="s">
        <v>2072</v>
      </c>
      <c r="C111" s="36" t="s">
        <v>1267</v>
      </c>
      <c r="D111" s="607">
        <v>42017</v>
      </c>
      <c r="E111" s="36" t="s">
        <v>2073</v>
      </c>
      <c r="F111" s="37">
        <v>1877</v>
      </c>
      <c r="G111" s="37">
        <v>14547.16</v>
      </c>
      <c r="H111" s="37">
        <v>1330</v>
      </c>
      <c r="I111" s="37">
        <v>15877.16</v>
      </c>
    </row>
    <row r="112" spans="1:9">
      <c r="A112" s="36" t="s">
        <v>1219</v>
      </c>
      <c r="B112" s="36" t="s">
        <v>1907</v>
      </c>
      <c r="C112" s="36" t="s">
        <v>2074</v>
      </c>
      <c r="D112" s="607">
        <v>42123</v>
      </c>
      <c r="E112" s="36" t="s">
        <v>2075</v>
      </c>
      <c r="F112" s="37">
        <v>5067.97</v>
      </c>
      <c r="G112" s="37">
        <v>7349.41</v>
      </c>
      <c r="H112" s="37">
        <v>1469.88</v>
      </c>
      <c r="I112" s="37">
        <v>8819.2900000000009</v>
      </c>
    </row>
    <row r="113" spans="1:9">
      <c r="A113" s="36" t="s">
        <v>1220</v>
      </c>
      <c r="B113" s="36" t="s">
        <v>1907</v>
      </c>
      <c r="C113" s="36" t="s">
        <v>2076</v>
      </c>
      <c r="D113" s="607">
        <v>42385</v>
      </c>
      <c r="E113" s="36" t="s">
        <v>2012</v>
      </c>
      <c r="F113" s="37">
        <v>11498.31</v>
      </c>
      <c r="G113" s="37">
        <v>52111.77</v>
      </c>
      <c r="H113" s="37">
        <v>14624.66</v>
      </c>
      <c r="I113" s="37">
        <v>66736.430000000008</v>
      </c>
    </row>
    <row r="114" spans="1:9">
      <c r="A114" s="36" t="s">
        <v>1221</v>
      </c>
      <c r="B114" s="36" t="s">
        <v>2077</v>
      </c>
      <c r="C114" s="36" t="s">
        <v>2078</v>
      </c>
      <c r="D114" s="607">
        <v>44373</v>
      </c>
      <c r="E114" s="36" t="s">
        <v>2079</v>
      </c>
      <c r="F114" s="37">
        <v>4306.5600000000004</v>
      </c>
      <c r="G114" s="37">
        <v>21236.52</v>
      </c>
      <c r="H114" s="37">
        <v>4001.81</v>
      </c>
      <c r="I114" s="37">
        <v>25238.33</v>
      </c>
    </row>
    <row r="115" spans="1:9">
      <c r="A115" s="36" t="s">
        <v>1222</v>
      </c>
      <c r="B115" s="36" t="s">
        <v>2080</v>
      </c>
      <c r="C115" s="36" t="s">
        <v>2081</v>
      </c>
      <c r="D115" s="607">
        <v>42437</v>
      </c>
      <c r="E115" s="36" t="s">
        <v>2082</v>
      </c>
      <c r="F115" s="37">
        <v>333</v>
      </c>
      <c r="G115" s="37">
        <v>1202.57</v>
      </c>
      <c r="H115" s="37">
        <v>1364.48</v>
      </c>
      <c r="I115" s="37">
        <v>2567.0500000000002</v>
      </c>
    </row>
    <row r="116" spans="1:9">
      <c r="A116" s="36" t="s">
        <v>1223</v>
      </c>
      <c r="B116" s="36" t="s">
        <v>2083</v>
      </c>
      <c r="C116" s="36" t="s">
        <v>1224</v>
      </c>
      <c r="D116" s="607">
        <v>42130</v>
      </c>
      <c r="E116" s="36" t="s">
        <v>2084</v>
      </c>
      <c r="F116" s="37">
        <v>1620</v>
      </c>
      <c r="G116" s="37">
        <v>14248.06</v>
      </c>
      <c r="H116" s="37">
        <v>2018.06</v>
      </c>
      <c r="I116" s="37">
        <v>16266.12</v>
      </c>
    </row>
    <row r="117" spans="1:9">
      <c r="A117" s="36" t="s">
        <v>1225</v>
      </c>
      <c r="B117" s="36" t="s">
        <v>2085</v>
      </c>
      <c r="C117" s="36" t="s">
        <v>2086</v>
      </c>
      <c r="D117" s="607">
        <v>42223</v>
      </c>
      <c r="E117" s="36" t="s">
        <v>2087</v>
      </c>
      <c r="F117" s="37">
        <v>500</v>
      </c>
      <c r="G117" s="37">
        <v>6766.3099999999986</v>
      </c>
      <c r="H117" s="37">
        <v>837.2</v>
      </c>
      <c r="I117" s="37">
        <v>7603.5099999999993</v>
      </c>
    </row>
    <row r="118" spans="1:9">
      <c r="A118" s="36" t="s">
        <v>1226</v>
      </c>
      <c r="B118" s="36" t="s">
        <v>2088</v>
      </c>
      <c r="C118" s="36" t="s">
        <v>2089</v>
      </c>
      <c r="D118" s="607">
        <v>42284</v>
      </c>
      <c r="E118" s="36" t="s">
        <v>2090</v>
      </c>
      <c r="F118" s="37">
        <v>4622.3</v>
      </c>
      <c r="G118" s="37">
        <v>22162.61</v>
      </c>
      <c r="H118" s="37">
        <v>3102</v>
      </c>
      <c r="I118" s="37">
        <v>25264.61</v>
      </c>
    </row>
    <row r="119" spans="1:9">
      <c r="A119" s="36" t="s">
        <v>1227</v>
      </c>
      <c r="B119" s="36" t="s">
        <v>2091</v>
      </c>
      <c r="C119" s="36" t="s">
        <v>2092</v>
      </c>
      <c r="D119" s="607">
        <v>42382</v>
      </c>
      <c r="E119" s="36" t="s">
        <v>2024</v>
      </c>
      <c r="F119" s="37">
        <v>4050</v>
      </c>
      <c r="G119" s="37">
        <v>28285.71</v>
      </c>
      <c r="H119" s="37">
        <v>3792.16</v>
      </c>
      <c r="I119" s="37">
        <v>32077.87</v>
      </c>
    </row>
    <row r="120" spans="1:9">
      <c r="A120" s="36" t="s">
        <v>1228</v>
      </c>
      <c r="B120" s="36" t="s">
        <v>2093</v>
      </c>
      <c r="C120" s="36" t="s">
        <v>2094</v>
      </c>
      <c r="D120" s="607">
        <v>42500</v>
      </c>
      <c r="E120" s="36" t="s">
        <v>2095</v>
      </c>
      <c r="F120" s="37">
        <v>4706</v>
      </c>
      <c r="G120" s="37">
        <v>27501.99</v>
      </c>
      <c r="H120" s="37">
        <v>2800</v>
      </c>
      <c r="I120" s="37">
        <v>30301.99</v>
      </c>
    </row>
    <row r="121" spans="1:9">
      <c r="A121" s="36" t="s">
        <v>1229</v>
      </c>
      <c r="B121" s="36" t="s">
        <v>2097</v>
      </c>
      <c r="C121" s="36" t="s">
        <v>2098</v>
      </c>
      <c r="D121" s="607">
        <v>42552</v>
      </c>
      <c r="E121" s="36" t="s">
        <v>2099</v>
      </c>
      <c r="F121" s="37">
        <v>146.5</v>
      </c>
      <c r="G121" s="37">
        <v>6463.2</v>
      </c>
      <c r="H121" s="37">
        <v>2525</v>
      </c>
      <c r="I121" s="37">
        <v>8988.2000000000007</v>
      </c>
    </row>
    <row r="122" spans="1:9">
      <c r="A122" s="36" t="s">
        <v>1230</v>
      </c>
      <c r="B122" s="36" t="s">
        <v>2100</v>
      </c>
      <c r="C122" s="36" t="s">
        <v>2101</v>
      </c>
      <c r="D122" s="607">
        <v>42662</v>
      </c>
      <c r="E122" s="36" t="s">
        <v>2102</v>
      </c>
      <c r="F122" s="37">
        <v>390</v>
      </c>
      <c r="G122" s="37">
        <v>3923.15</v>
      </c>
      <c r="H122" s="37">
        <v>12470.4</v>
      </c>
      <c r="I122" s="37">
        <v>16393.55</v>
      </c>
    </row>
    <row r="123" spans="1:9">
      <c r="A123" s="36" t="s">
        <v>1231</v>
      </c>
      <c r="B123" s="36" t="s">
        <v>2103</v>
      </c>
      <c r="C123" s="36" t="s">
        <v>2104</v>
      </c>
      <c r="D123" s="607">
        <v>42663</v>
      </c>
      <c r="E123" s="36" t="s">
        <v>2105</v>
      </c>
      <c r="F123" s="37">
        <v>500</v>
      </c>
      <c r="G123" s="37">
        <v>7287.3600000000006</v>
      </c>
      <c r="H123" s="37">
        <v>1048.95</v>
      </c>
      <c r="I123" s="37">
        <v>8336.3100000000013</v>
      </c>
    </row>
    <row r="124" spans="1:9">
      <c r="A124" s="36" t="s">
        <v>1232</v>
      </c>
      <c r="B124" s="36" t="s">
        <v>2106</v>
      </c>
      <c r="C124" s="36" t="s">
        <v>2107</v>
      </c>
      <c r="D124" s="607">
        <v>42571</v>
      </c>
      <c r="E124" s="36" t="s">
        <v>2108</v>
      </c>
      <c r="F124" s="37">
        <v>5125</v>
      </c>
      <c r="G124" s="37">
        <v>45932.14</v>
      </c>
      <c r="H124" s="37">
        <v>2919.71</v>
      </c>
      <c r="I124" s="37">
        <v>48851.85</v>
      </c>
    </row>
    <row r="125" spans="1:9">
      <c r="A125" s="36" t="s">
        <v>1258</v>
      </c>
      <c r="B125" s="36" t="s">
        <v>1899</v>
      </c>
      <c r="C125" s="36" t="s">
        <v>2109</v>
      </c>
      <c r="D125" s="607">
        <v>43626</v>
      </c>
      <c r="E125" s="36" t="s">
        <v>2110</v>
      </c>
      <c r="F125" s="37">
        <v>1309</v>
      </c>
      <c r="G125" s="37">
        <v>0</v>
      </c>
      <c r="H125" s="37">
        <v>0</v>
      </c>
      <c r="I125" s="37">
        <v>0</v>
      </c>
    </row>
    <row r="126" spans="1:9">
      <c r="A126" s="36" t="s">
        <v>1233</v>
      </c>
      <c r="B126" s="36" t="s">
        <v>2111</v>
      </c>
      <c r="C126" s="36" t="s">
        <v>2112</v>
      </c>
      <c r="D126" s="607">
        <v>42669</v>
      </c>
      <c r="E126" s="36" t="s">
        <v>2113</v>
      </c>
      <c r="F126" s="37">
        <v>390</v>
      </c>
      <c r="G126" s="37">
        <v>4158.1900000000014</v>
      </c>
      <c r="H126" s="37">
        <v>1500</v>
      </c>
      <c r="I126" s="37">
        <v>5658.1900000000014</v>
      </c>
    </row>
    <row r="127" spans="1:9">
      <c r="A127" s="36" t="s">
        <v>1234</v>
      </c>
      <c r="B127" s="36" t="s">
        <v>2505</v>
      </c>
      <c r="C127" s="36" t="s">
        <v>2114</v>
      </c>
      <c r="D127" s="607">
        <v>42532</v>
      </c>
      <c r="E127" s="36" t="s">
        <v>2115</v>
      </c>
      <c r="F127" s="37">
        <v>10422.16</v>
      </c>
      <c r="G127" s="37">
        <v>67527.61</v>
      </c>
      <c r="H127" s="37">
        <v>1875.13</v>
      </c>
      <c r="I127" s="37">
        <v>69402.740000000005</v>
      </c>
    </row>
    <row r="128" spans="1:9">
      <c r="A128" s="36" t="s">
        <v>1266</v>
      </c>
      <c r="B128" s="36" t="s">
        <v>2116</v>
      </c>
      <c r="C128" s="36" t="s">
        <v>1218</v>
      </c>
      <c r="D128" s="607">
        <v>43725</v>
      </c>
      <c r="E128" s="36" t="s">
        <v>2117</v>
      </c>
      <c r="F128" s="37">
        <v>156.25</v>
      </c>
      <c r="G128" s="37">
        <v>3034.32</v>
      </c>
      <c r="H128" s="37">
        <v>246.78</v>
      </c>
      <c r="I128" s="37">
        <v>3281.1</v>
      </c>
    </row>
    <row r="129" spans="1:9">
      <c r="A129" s="36" t="s">
        <v>1235</v>
      </c>
      <c r="B129" s="36" t="s">
        <v>2118</v>
      </c>
      <c r="C129" s="36" t="s">
        <v>1989</v>
      </c>
      <c r="D129" s="607">
        <v>42802</v>
      </c>
      <c r="E129" s="36" t="s">
        <v>2119</v>
      </c>
      <c r="F129" s="37">
        <v>1502.6</v>
      </c>
      <c r="G129" s="37">
        <v>44032.11</v>
      </c>
      <c r="H129" s="37">
        <v>2087.04</v>
      </c>
      <c r="I129" s="37">
        <v>46119.15</v>
      </c>
    </row>
    <row r="130" spans="1:9">
      <c r="A130" s="36" t="s">
        <v>1236</v>
      </c>
      <c r="B130" s="36" t="s">
        <v>2111</v>
      </c>
      <c r="C130" s="36" t="s">
        <v>2120</v>
      </c>
      <c r="D130" s="607">
        <v>43018</v>
      </c>
      <c r="E130" s="36" t="s">
        <v>2121</v>
      </c>
      <c r="F130" s="37">
        <v>1319</v>
      </c>
      <c r="G130" s="37">
        <v>10602.47</v>
      </c>
      <c r="H130" s="37">
        <v>800</v>
      </c>
      <c r="I130" s="37">
        <v>11402.47</v>
      </c>
    </row>
    <row r="131" spans="1:9">
      <c r="A131" s="36" t="s">
        <v>1237</v>
      </c>
      <c r="B131" s="36" t="s">
        <v>1956</v>
      </c>
      <c r="C131" s="36" t="s">
        <v>2122</v>
      </c>
      <c r="D131" s="607">
        <v>43379</v>
      </c>
      <c r="E131" s="36" t="s">
        <v>2123</v>
      </c>
      <c r="F131" s="37">
        <v>1565.5</v>
      </c>
      <c r="G131" s="37">
        <v>33367.910000000003</v>
      </c>
      <c r="H131" s="37">
        <v>748.7</v>
      </c>
      <c r="I131" s="37">
        <v>34116.61</v>
      </c>
    </row>
    <row r="132" spans="1:9">
      <c r="A132" s="36" t="s">
        <v>1238</v>
      </c>
      <c r="B132" s="36" t="s">
        <v>2124</v>
      </c>
      <c r="C132" s="36" t="s">
        <v>2125</v>
      </c>
      <c r="D132" s="607">
        <v>43018</v>
      </c>
      <c r="E132" s="36" t="s">
        <v>2121</v>
      </c>
      <c r="F132" s="37">
        <v>1100</v>
      </c>
      <c r="G132" s="37">
        <v>3094.52</v>
      </c>
      <c r="H132" s="37">
        <v>1470</v>
      </c>
      <c r="I132" s="37">
        <v>4564.5200000000004</v>
      </c>
    </row>
    <row r="133" spans="1:9">
      <c r="A133" s="36" t="s">
        <v>1239</v>
      </c>
      <c r="B133" s="36" t="s">
        <v>1956</v>
      </c>
      <c r="C133" s="36" t="s">
        <v>2126</v>
      </c>
      <c r="D133" s="607">
        <v>43228</v>
      </c>
      <c r="E133" s="36" t="s">
        <v>2127</v>
      </c>
      <c r="F133" s="37">
        <v>39150</v>
      </c>
      <c r="G133" s="37">
        <v>140930.98000000001</v>
      </c>
      <c r="H133" s="37">
        <v>30377.63</v>
      </c>
      <c r="I133" s="37">
        <v>171308.61</v>
      </c>
    </row>
    <row r="134" spans="1:9">
      <c r="A134" s="36" t="s">
        <v>1240</v>
      </c>
      <c r="B134" s="36" t="s">
        <v>2128</v>
      </c>
      <c r="C134" s="36" t="s">
        <v>2129</v>
      </c>
      <c r="D134" s="607">
        <v>43249</v>
      </c>
      <c r="E134" s="36" t="s">
        <v>2130</v>
      </c>
      <c r="F134" s="37">
        <v>64452</v>
      </c>
      <c r="G134" s="37">
        <v>142271.34</v>
      </c>
      <c r="H134" s="37">
        <v>0</v>
      </c>
      <c r="I134" s="37">
        <v>142271.34</v>
      </c>
    </row>
    <row r="135" spans="1:9">
      <c r="A135" s="36" t="s">
        <v>1241</v>
      </c>
      <c r="B135" s="36" t="s">
        <v>2019</v>
      </c>
      <c r="C135" s="36" t="s">
        <v>2131</v>
      </c>
      <c r="D135" s="607">
        <v>43123</v>
      </c>
      <c r="E135" s="36" t="s">
        <v>2132</v>
      </c>
      <c r="F135" s="37">
        <v>755.48</v>
      </c>
      <c r="G135" s="37">
        <v>10347.030000000001</v>
      </c>
      <c r="H135" s="37">
        <v>3070.77</v>
      </c>
      <c r="I135" s="37">
        <v>13417.8</v>
      </c>
    </row>
    <row r="136" spans="1:9">
      <c r="A136" s="36" t="s">
        <v>1242</v>
      </c>
      <c r="B136" s="36" t="s">
        <v>2133</v>
      </c>
      <c r="C136" s="36" t="s">
        <v>2134</v>
      </c>
      <c r="D136" s="607">
        <v>43605</v>
      </c>
      <c r="E136" s="36" t="s">
        <v>2135</v>
      </c>
      <c r="F136" s="37">
        <v>975.80000000000007</v>
      </c>
      <c r="G136" s="37">
        <v>2240.6799999999998</v>
      </c>
      <c r="H136" s="37">
        <v>3167.3</v>
      </c>
      <c r="I136" s="37">
        <v>5407.98</v>
      </c>
    </row>
    <row r="137" spans="1:9">
      <c r="A137" s="36" t="s">
        <v>1243</v>
      </c>
      <c r="B137" s="36" t="s">
        <v>2136</v>
      </c>
      <c r="C137" s="36" t="s">
        <v>2137</v>
      </c>
      <c r="D137" s="607">
        <v>43244</v>
      </c>
      <c r="E137" s="36" t="s">
        <v>2138</v>
      </c>
      <c r="F137" s="37">
        <v>2931.5</v>
      </c>
      <c r="G137" s="37">
        <v>19101.900000000001</v>
      </c>
      <c r="H137" s="37">
        <v>7868.7800000000007</v>
      </c>
      <c r="I137" s="37">
        <v>26970.68</v>
      </c>
    </row>
    <row r="138" spans="1:9">
      <c r="A138" s="36" t="s">
        <v>1244</v>
      </c>
      <c r="B138" s="36" t="s">
        <v>2140</v>
      </c>
      <c r="C138" s="36" t="s">
        <v>2141</v>
      </c>
      <c r="D138" s="607">
        <v>43377</v>
      </c>
      <c r="E138" s="36" t="s">
        <v>2142</v>
      </c>
      <c r="F138" s="37">
        <v>1563.2</v>
      </c>
      <c r="G138" s="37">
        <v>3948.29</v>
      </c>
      <c r="H138" s="37">
        <v>12956.77</v>
      </c>
      <c r="I138" s="37">
        <v>16905.060000000001</v>
      </c>
    </row>
    <row r="139" spans="1:9">
      <c r="A139" s="36" t="s">
        <v>1245</v>
      </c>
      <c r="B139" s="36" t="s">
        <v>2143</v>
      </c>
      <c r="C139" s="36" t="s">
        <v>2144</v>
      </c>
      <c r="D139" s="607">
        <v>43438</v>
      </c>
      <c r="E139" s="36" t="s">
        <v>2145</v>
      </c>
      <c r="F139" s="37">
        <v>500</v>
      </c>
      <c r="G139" s="37">
        <v>8097.01</v>
      </c>
      <c r="H139" s="37">
        <v>885.32999999999993</v>
      </c>
      <c r="I139" s="37">
        <v>8982.34</v>
      </c>
    </row>
    <row r="140" spans="1:9">
      <c r="A140" s="36" t="s">
        <v>1246</v>
      </c>
      <c r="B140" s="36" t="s">
        <v>2146</v>
      </c>
      <c r="C140" s="36" t="s">
        <v>2147</v>
      </c>
      <c r="D140" s="607">
        <v>44081</v>
      </c>
      <c r="E140" s="36" t="s">
        <v>2148</v>
      </c>
      <c r="F140" s="37">
        <v>2280.92</v>
      </c>
      <c r="G140" s="37">
        <v>76952.31</v>
      </c>
      <c r="H140" s="37">
        <v>6200.18</v>
      </c>
      <c r="I140" s="37">
        <v>83152.489999999991</v>
      </c>
    </row>
    <row r="141" spans="1:9">
      <c r="A141" s="36" t="s">
        <v>1247</v>
      </c>
      <c r="B141" s="36" t="s">
        <v>2518</v>
      </c>
      <c r="C141" s="36" t="s">
        <v>2149</v>
      </c>
      <c r="D141" s="607">
        <v>44743</v>
      </c>
      <c r="E141" s="36" t="s">
        <v>2150</v>
      </c>
      <c r="F141" s="37">
        <v>57.36</v>
      </c>
      <c r="G141" s="37">
        <v>3304.4</v>
      </c>
      <c r="H141" s="37">
        <v>725</v>
      </c>
      <c r="I141" s="37">
        <v>4029.4</v>
      </c>
    </row>
    <row r="142" spans="1:9">
      <c r="A142" s="36" t="s">
        <v>1263</v>
      </c>
      <c r="B142" s="36" t="s">
        <v>2151</v>
      </c>
      <c r="C142" s="36" t="s">
        <v>2152</v>
      </c>
      <c r="D142" s="607">
        <v>43657</v>
      </c>
      <c r="E142" s="36" t="s">
        <v>2153</v>
      </c>
      <c r="F142" s="37">
        <v>1620</v>
      </c>
      <c r="G142" s="37">
        <v>10325.290000000001</v>
      </c>
      <c r="H142" s="37">
        <v>1250</v>
      </c>
      <c r="I142" s="37">
        <v>11575.29</v>
      </c>
    </row>
    <row r="143" spans="1:9">
      <c r="A143" s="36" t="s">
        <v>1268</v>
      </c>
      <c r="B143" s="36" t="s">
        <v>2154</v>
      </c>
      <c r="C143" s="36" t="s">
        <v>2155</v>
      </c>
      <c r="D143" s="607">
        <v>43749</v>
      </c>
      <c r="E143" s="36" t="s">
        <v>2156</v>
      </c>
      <c r="F143" s="37">
        <v>93.75</v>
      </c>
      <c r="G143" s="37">
        <v>1348.63</v>
      </c>
      <c r="H143" s="37">
        <v>667.99</v>
      </c>
      <c r="I143" s="37">
        <v>2016.62</v>
      </c>
    </row>
    <row r="144" spans="1:9">
      <c r="A144" s="36" t="s">
        <v>1269</v>
      </c>
      <c r="B144" s="36" t="s">
        <v>2157</v>
      </c>
      <c r="C144" s="36" t="s">
        <v>2158</v>
      </c>
      <c r="D144" s="607">
        <v>43811</v>
      </c>
      <c r="E144" s="36" t="s">
        <v>2159</v>
      </c>
      <c r="F144" s="37">
        <v>3762.68</v>
      </c>
      <c r="G144" s="37">
        <v>28248.81</v>
      </c>
      <c r="H144" s="37">
        <v>2037.57</v>
      </c>
      <c r="I144" s="37">
        <v>30286.38</v>
      </c>
    </row>
    <row r="145" spans="1:9">
      <c r="A145" s="36" t="s">
        <v>1270</v>
      </c>
      <c r="B145" s="36" t="s">
        <v>2160</v>
      </c>
      <c r="C145" s="36" t="s">
        <v>2161</v>
      </c>
      <c r="D145" s="607">
        <v>43797</v>
      </c>
      <c r="E145" s="36" t="s">
        <v>2162</v>
      </c>
      <c r="F145" s="37">
        <v>1090</v>
      </c>
      <c r="G145" s="37">
        <v>4721.7800000000007</v>
      </c>
      <c r="H145" s="37">
        <v>4000</v>
      </c>
      <c r="I145" s="37">
        <v>8721.7800000000007</v>
      </c>
    </row>
    <row r="146" spans="1:9">
      <c r="A146" s="36" t="s">
        <v>1847</v>
      </c>
      <c r="B146" s="36" t="s">
        <v>2163</v>
      </c>
      <c r="C146" s="36" t="s">
        <v>2164</v>
      </c>
      <c r="D146" s="607">
        <v>44223</v>
      </c>
      <c r="E146" s="36" t="s">
        <v>2165</v>
      </c>
      <c r="F146" s="37">
        <v>2351</v>
      </c>
      <c r="G146" s="37">
        <v>5189.6000000000004</v>
      </c>
      <c r="H146" s="37">
        <v>0</v>
      </c>
      <c r="I146" s="37">
        <v>5189.6000000000004</v>
      </c>
    </row>
    <row r="147" spans="1:9">
      <c r="A147" s="36" t="s">
        <v>1848</v>
      </c>
      <c r="B147" s="36" t="s">
        <v>2166</v>
      </c>
      <c r="C147" s="36" t="s">
        <v>2167</v>
      </c>
      <c r="D147" s="607">
        <v>43902</v>
      </c>
      <c r="E147" s="36" t="s">
        <v>2168</v>
      </c>
      <c r="F147" s="37">
        <v>503.7</v>
      </c>
      <c r="G147" s="37">
        <v>4376.5200000000004</v>
      </c>
      <c r="H147" s="37">
        <v>1677.06</v>
      </c>
      <c r="I147" s="37">
        <v>6053.58</v>
      </c>
    </row>
    <row r="148" spans="1:9">
      <c r="A148" s="36" t="s">
        <v>1849</v>
      </c>
      <c r="B148" s="36" t="s">
        <v>1902</v>
      </c>
      <c r="C148" s="36" t="s">
        <v>2169</v>
      </c>
      <c r="D148" s="607">
        <v>44215</v>
      </c>
      <c r="E148" s="36" t="s">
        <v>2170</v>
      </c>
      <c r="F148" s="37">
        <v>36135.440000000002</v>
      </c>
      <c r="G148" s="37">
        <v>561196.63</v>
      </c>
      <c r="H148" s="37">
        <v>426553.85</v>
      </c>
      <c r="I148" s="37">
        <v>987750.48</v>
      </c>
    </row>
    <row r="149" spans="1:9">
      <c r="A149" s="36" t="s">
        <v>1850</v>
      </c>
      <c r="B149" s="36" t="s">
        <v>2171</v>
      </c>
      <c r="C149" s="36" t="s">
        <v>2172</v>
      </c>
      <c r="D149" s="607">
        <v>43983</v>
      </c>
      <c r="E149" s="36" t="s">
        <v>2173</v>
      </c>
      <c r="F149" s="37">
        <v>1620</v>
      </c>
      <c r="G149" s="37">
        <v>19285.830000000002</v>
      </c>
      <c r="H149" s="37">
        <v>1321.61</v>
      </c>
      <c r="I149" s="37">
        <v>20607.439999999999</v>
      </c>
    </row>
    <row r="150" spans="1:9">
      <c r="A150" s="36" t="s">
        <v>1851</v>
      </c>
      <c r="B150" s="36" t="s">
        <v>2174</v>
      </c>
      <c r="C150" s="36" t="s">
        <v>2175</v>
      </c>
      <c r="D150" s="607">
        <v>44111</v>
      </c>
      <c r="E150" s="36" t="s">
        <v>2176</v>
      </c>
      <c r="F150" s="37">
        <v>32570.400000000001</v>
      </c>
      <c r="G150" s="37">
        <v>91627.05</v>
      </c>
      <c r="H150" s="37">
        <v>0</v>
      </c>
      <c r="I150" s="37">
        <v>91627.05</v>
      </c>
    </row>
    <row r="151" spans="1:9">
      <c r="A151" s="36" t="s">
        <v>1852</v>
      </c>
      <c r="B151" s="36" t="s">
        <v>2111</v>
      </c>
      <c r="C151" s="36" t="s">
        <v>2177</v>
      </c>
      <c r="D151" s="607">
        <v>44104</v>
      </c>
      <c r="E151" s="36" t="s">
        <v>2178</v>
      </c>
      <c r="F151" s="37">
        <v>9507.83</v>
      </c>
      <c r="G151" s="37">
        <v>26659.38</v>
      </c>
      <c r="H151" s="37">
        <v>6000</v>
      </c>
      <c r="I151" s="37">
        <v>32659.38</v>
      </c>
    </row>
    <row r="152" spans="1:9">
      <c r="A152" s="36" t="s">
        <v>2179</v>
      </c>
      <c r="B152" s="36" t="s">
        <v>1907</v>
      </c>
      <c r="C152" s="36" t="s">
        <v>2180</v>
      </c>
      <c r="D152" s="607">
        <v>44280</v>
      </c>
      <c r="E152" s="36" t="s">
        <v>2181</v>
      </c>
      <c r="F152" s="37">
        <v>42017.03</v>
      </c>
      <c r="G152" s="37">
        <v>104378.4</v>
      </c>
      <c r="H152" s="37">
        <v>18534.400000000001</v>
      </c>
      <c r="I152" s="37">
        <v>122912.8</v>
      </c>
    </row>
    <row r="153" spans="1:9">
      <c r="A153" s="36" t="s">
        <v>1862</v>
      </c>
      <c r="B153" s="36" t="s">
        <v>2182</v>
      </c>
      <c r="C153" s="36" t="s">
        <v>2183</v>
      </c>
      <c r="D153" s="607">
        <v>44588</v>
      </c>
      <c r="E153" s="36" t="s">
        <v>2519</v>
      </c>
      <c r="F153" s="37">
        <v>103.81</v>
      </c>
      <c r="G153" s="37">
        <v>6179.41</v>
      </c>
      <c r="H153" s="37">
        <v>177.84</v>
      </c>
      <c r="I153" s="37">
        <v>6357.25</v>
      </c>
    </row>
    <row r="154" spans="1:9">
      <c r="A154" s="36" t="s">
        <v>1856</v>
      </c>
      <c r="B154" s="36" t="s">
        <v>2184</v>
      </c>
      <c r="C154" s="36" t="s">
        <v>2185</v>
      </c>
      <c r="D154" s="607">
        <v>44588</v>
      </c>
      <c r="E154" s="36" t="s">
        <v>2520</v>
      </c>
      <c r="F154" s="37">
        <v>103.82</v>
      </c>
      <c r="G154" s="37">
        <v>6179.09</v>
      </c>
      <c r="H154" s="37">
        <v>126.03</v>
      </c>
      <c r="I154" s="37">
        <v>6305.12</v>
      </c>
    </row>
    <row r="155" spans="1:9">
      <c r="A155" s="36" t="s">
        <v>1864</v>
      </c>
      <c r="B155" s="36" t="s">
        <v>2186</v>
      </c>
      <c r="C155" s="36" t="s">
        <v>2183</v>
      </c>
      <c r="D155" s="607">
        <v>44595</v>
      </c>
      <c r="E155" s="36" t="s">
        <v>2521</v>
      </c>
      <c r="F155" s="37">
        <v>207.5</v>
      </c>
      <c r="G155" s="37">
        <v>12360.66</v>
      </c>
      <c r="H155" s="37">
        <v>574.01</v>
      </c>
      <c r="I155" s="37">
        <v>12934.67</v>
      </c>
    </row>
    <row r="156" spans="1:9">
      <c r="A156" s="36" t="s">
        <v>1855</v>
      </c>
      <c r="B156" s="36" t="s">
        <v>2187</v>
      </c>
      <c r="C156" s="36" t="s">
        <v>2188</v>
      </c>
      <c r="D156" s="607">
        <v>44599</v>
      </c>
      <c r="E156" s="36" t="s">
        <v>2522</v>
      </c>
      <c r="F156" s="37">
        <v>103.86</v>
      </c>
      <c r="G156" s="37">
        <v>6175.27</v>
      </c>
      <c r="H156" s="37">
        <v>138.19999999999999</v>
      </c>
      <c r="I156" s="37">
        <v>6313.47</v>
      </c>
    </row>
    <row r="157" spans="1:9">
      <c r="A157" s="36" t="s">
        <v>1859</v>
      </c>
      <c r="B157" s="36" t="s">
        <v>2189</v>
      </c>
      <c r="C157" s="36" t="s">
        <v>2183</v>
      </c>
      <c r="D157" s="607">
        <v>44592</v>
      </c>
      <c r="E157" s="36" t="s">
        <v>2524</v>
      </c>
      <c r="F157" s="37">
        <v>207.98</v>
      </c>
      <c r="G157" s="37">
        <v>12312.01</v>
      </c>
      <c r="H157" s="37">
        <v>293.29000000000002</v>
      </c>
      <c r="I157" s="37">
        <v>12605.3</v>
      </c>
    </row>
    <row r="158" spans="1:9">
      <c r="A158" s="36" t="s">
        <v>1858</v>
      </c>
      <c r="B158" s="36" t="s">
        <v>2027</v>
      </c>
      <c r="C158" s="36" t="s">
        <v>2183</v>
      </c>
      <c r="D158" s="607">
        <v>44589</v>
      </c>
      <c r="E158" s="36" t="s">
        <v>2520</v>
      </c>
      <c r="F158" s="37">
        <v>203.78</v>
      </c>
      <c r="G158" s="37">
        <v>12083.68</v>
      </c>
      <c r="H158" s="37">
        <v>337.93</v>
      </c>
      <c r="I158" s="37">
        <v>12421.61</v>
      </c>
    </row>
    <row r="159" spans="1:9">
      <c r="A159" s="36" t="s">
        <v>1863</v>
      </c>
      <c r="B159" s="36" t="s">
        <v>2190</v>
      </c>
      <c r="C159" s="36" t="s">
        <v>2183</v>
      </c>
      <c r="D159" s="607">
        <v>44592</v>
      </c>
      <c r="E159" s="36" t="s">
        <v>2524</v>
      </c>
      <c r="F159" s="37">
        <v>103.99</v>
      </c>
      <c r="G159" s="37">
        <v>6189.880000000001</v>
      </c>
      <c r="H159" s="37">
        <v>214.3</v>
      </c>
      <c r="I159" s="37">
        <v>6404.1800000000012</v>
      </c>
    </row>
    <row r="160" spans="1:9">
      <c r="A160" s="36" t="s">
        <v>1861</v>
      </c>
      <c r="B160" s="36" t="s">
        <v>2191</v>
      </c>
      <c r="C160" s="36" t="s">
        <v>2183</v>
      </c>
      <c r="D160" s="607">
        <v>44594</v>
      </c>
      <c r="E160" s="36" t="s">
        <v>2525</v>
      </c>
      <c r="F160" s="37">
        <v>207.48</v>
      </c>
      <c r="G160" s="37">
        <v>12358.82</v>
      </c>
      <c r="H160" s="37">
        <v>371.92</v>
      </c>
      <c r="I160" s="37">
        <v>12730.74</v>
      </c>
    </row>
    <row r="161" spans="1:9">
      <c r="A161" s="36" t="s">
        <v>1853</v>
      </c>
      <c r="B161" s="36" t="s">
        <v>2192</v>
      </c>
      <c r="C161" s="36" t="s">
        <v>1854</v>
      </c>
      <c r="D161" s="607">
        <v>44120</v>
      </c>
      <c r="E161" s="36" t="s">
        <v>2193</v>
      </c>
      <c r="F161" s="37">
        <v>1050</v>
      </c>
      <c r="G161" s="37">
        <v>2953.86</v>
      </c>
      <c r="H161" s="37">
        <v>640</v>
      </c>
      <c r="I161" s="37">
        <v>3593.86</v>
      </c>
    </row>
    <row r="162" spans="1:9">
      <c r="A162" s="36" t="s">
        <v>1860</v>
      </c>
      <c r="B162" s="36" t="s">
        <v>2194</v>
      </c>
      <c r="C162" s="36" t="s">
        <v>2183</v>
      </c>
      <c r="D162" s="607">
        <v>44592</v>
      </c>
      <c r="E162" s="36" t="s">
        <v>2524</v>
      </c>
      <c r="F162" s="37">
        <v>103.83</v>
      </c>
      <c r="G162" s="37">
        <v>6167.7000000000007</v>
      </c>
      <c r="H162" s="37">
        <v>186.79</v>
      </c>
      <c r="I162" s="37">
        <v>6354.4900000000007</v>
      </c>
    </row>
    <row r="163" spans="1:9">
      <c r="A163" s="36" t="s">
        <v>1865</v>
      </c>
      <c r="B163" s="36" t="s">
        <v>2195</v>
      </c>
      <c r="C163" s="36" t="s">
        <v>2183</v>
      </c>
      <c r="D163" s="607">
        <v>44593</v>
      </c>
      <c r="E163" s="36" t="s">
        <v>2523</v>
      </c>
      <c r="F163" s="37">
        <v>112.28</v>
      </c>
      <c r="G163" s="37">
        <v>6526.02</v>
      </c>
      <c r="H163" s="37">
        <v>271.25</v>
      </c>
      <c r="I163" s="37">
        <v>6797.27</v>
      </c>
    </row>
    <row r="164" spans="1:9">
      <c r="A164" s="36" t="s">
        <v>1857</v>
      </c>
      <c r="B164" s="36" t="s">
        <v>2196</v>
      </c>
      <c r="C164" s="36" t="s">
        <v>2526</v>
      </c>
      <c r="D164" s="607">
        <v>44589</v>
      </c>
      <c r="E164" s="36" t="s">
        <v>2520</v>
      </c>
      <c r="F164" s="37">
        <v>207.64</v>
      </c>
      <c r="G164" s="37">
        <v>12379.59</v>
      </c>
      <c r="H164" s="37">
        <v>586.29999999999995</v>
      </c>
      <c r="I164" s="37">
        <v>12965.89</v>
      </c>
    </row>
    <row r="165" spans="1:9">
      <c r="A165" s="36" t="s">
        <v>1866</v>
      </c>
      <c r="B165" s="36" t="s">
        <v>2197</v>
      </c>
      <c r="C165" s="36" t="s">
        <v>2198</v>
      </c>
      <c r="D165" s="607">
        <v>44219</v>
      </c>
      <c r="E165" s="36" t="s">
        <v>2199</v>
      </c>
      <c r="F165" s="37">
        <v>110.08</v>
      </c>
      <c r="G165" s="37">
        <v>1182.25</v>
      </c>
      <c r="H165" s="37">
        <v>140</v>
      </c>
      <c r="I165" s="37">
        <v>1322.25</v>
      </c>
    </row>
    <row r="166" spans="1:9">
      <c r="A166" s="36" t="s">
        <v>2200</v>
      </c>
      <c r="B166" s="36" t="s">
        <v>2201</v>
      </c>
      <c r="C166" s="36" t="s">
        <v>1084</v>
      </c>
      <c r="D166" s="607">
        <v>44252</v>
      </c>
      <c r="E166" s="36" t="s">
        <v>2202</v>
      </c>
      <c r="F166" s="37">
        <v>3957.33</v>
      </c>
      <c r="G166" s="37">
        <v>27037.71</v>
      </c>
      <c r="H166" s="37">
        <v>2848.349999999999</v>
      </c>
      <c r="I166" s="37">
        <v>29886.06</v>
      </c>
    </row>
    <row r="167" spans="1:9">
      <c r="A167" s="36" t="s">
        <v>2644</v>
      </c>
      <c r="B167" s="36" t="s">
        <v>2645</v>
      </c>
      <c r="C167" s="36" t="s">
        <v>2646</v>
      </c>
      <c r="D167" s="607">
        <v>45001</v>
      </c>
      <c r="E167" s="36" t="s">
        <v>2647</v>
      </c>
      <c r="F167" s="37">
        <v>4634.8999999999996</v>
      </c>
      <c r="G167" s="37">
        <v>1318.78</v>
      </c>
      <c r="H167" s="37">
        <v>0</v>
      </c>
      <c r="I167" s="37">
        <v>1318.78</v>
      </c>
    </row>
    <row r="168" spans="1:9">
      <c r="A168" s="36" t="s">
        <v>1868</v>
      </c>
      <c r="B168" s="36" t="s">
        <v>2203</v>
      </c>
      <c r="C168" s="36" t="s">
        <v>2204</v>
      </c>
      <c r="D168" s="607">
        <v>44153</v>
      </c>
      <c r="E168" s="36" t="s">
        <v>2640</v>
      </c>
      <c r="F168" s="37">
        <v>1670.55</v>
      </c>
      <c r="G168" s="37">
        <v>18125.2</v>
      </c>
      <c r="H168" s="37">
        <v>2952.4</v>
      </c>
      <c r="I168" s="37">
        <v>21077.599999999999</v>
      </c>
    </row>
    <row r="169" spans="1:9">
      <c r="A169" s="36" t="s">
        <v>2205</v>
      </c>
      <c r="B169" s="36" t="s">
        <v>2206</v>
      </c>
      <c r="C169" s="36" t="s">
        <v>2207</v>
      </c>
      <c r="D169" s="607">
        <v>44205</v>
      </c>
      <c r="E169" s="36" t="s">
        <v>2208</v>
      </c>
      <c r="F169" s="37">
        <v>1155.5999999999999</v>
      </c>
      <c r="G169" s="37">
        <v>1375.4</v>
      </c>
      <c r="H169" s="37">
        <v>4100.59</v>
      </c>
      <c r="I169" s="37">
        <v>5475.99</v>
      </c>
    </row>
    <row r="170" spans="1:9">
      <c r="A170" s="36" t="s">
        <v>1867</v>
      </c>
      <c r="B170" s="36" t="s">
        <v>2209</v>
      </c>
      <c r="C170" s="36" t="s">
        <v>2210</v>
      </c>
      <c r="D170" s="607">
        <v>44592</v>
      </c>
      <c r="E170" s="36" t="s">
        <v>2524</v>
      </c>
      <c r="F170" s="37">
        <v>103.84</v>
      </c>
      <c r="G170" s="37">
        <v>6143.82</v>
      </c>
      <c r="H170" s="37">
        <v>145.74</v>
      </c>
      <c r="I170" s="37">
        <v>6289.5599999999986</v>
      </c>
    </row>
    <row r="171" spans="1:9">
      <c r="A171" s="36" t="s">
        <v>2211</v>
      </c>
      <c r="B171" s="36" t="s">
        <v>1896</v>
      </c>
      <c r="C171" s="36" t="s">
        <v>2527</v>
      </c>
      <c r="D171" s="607">
        <v>44336</v>
      </c>
      <c r="E171" s="36" t="s">
        <v>2212</v>
      </c>
      <c r="F171" s="37">
        <v>441.45</v>
      </c>
      <c r="G171" s="37">
        <v>362.8</v>
      </c>
      <c r="H171" s="37">
        <v>72.56</v>
      </c>
      <c r="I171" s="37">
        <v>435.36</v>
      </c>
    </row>
    <row r="172" spans="1:9">
      <c r="A172" s="36" t="s">
        <v>2213</v>
      </c>
      <c r="B172" s="36" t="s">
        <v>1896</v>
      </c>
      <c r="C172" s="36" t="s">
        <v>2214</v>
      </c>
      <c r="D172" s="607">
        <v>44273</v>
      </c>
      <c r="E172" s="36" t="s">
        <v>2215</v>
      </c>
      <c r="F172" s="37">
        <v>321.68</v>
      </c>
      <c r="G172" s="37">
        <v>330.21</v>
      </c>
      <c r="H172" s="37">
        <v>0</v>
      </c>
      <c r="I172" s="37">
        <v>330.21</v>
      </c>
    </row>
    <row r="173" spans="1:9">
      <c r="A173" s="36" t="s">
        <v>2216</v>
      </c>
      <c r="B173" s="36" t="s">
        <v>2217</v>
      </c>
      <c r="C173" s="36" t="s">
        <v>2218</v>
      </c>
      <c r="D173" s="607">
        <v>44405</v>
      </c>
      <c r="E173" s="36" t="s">
        <v>2219</v>
      </c>
      <c r="F173" s="37">
        <v>95545</v>
      </c>
      <c r="G173" s="37">
        <v>5015.18</v>
      </c>
      <c r="H173" s="37">
        <v>0</v>
      </c>
      <c r="I173" s="37">
        <v>5015.18</v>
      </c>
    </row>
    <row r="174" spans="1:9">
      <c r="A174" s="36" t="s">
        <v>2648</v>
      </c>
      <c r="B174" s="36" t="s">
        <v>2649</v>
      </c>
      <c r="C174" s="36" t="s">
        <v>2650</v>
      </c>
      <c r="D174" s="607">
        <v>45043</v>
      </c>
      <c r="E174" s="36" t="s">
        <v>2651</v>
      </c>
      <c r="F174" s="37">
        <v>98767.63</v>
      </c>
      <c r="G174" s="37">
        <v>54589.54</v>
      </c>
      <c r="H174" s="37">
        <v>0</v>
      </c>
      <c r="I174" s="37">
        <v>54589.54</v>
      </c>
    </row>
    <row r="175" spans="1:9">
      <c r="A175" s="36" t="s">
        <v>2220</v>
      </c>
      <c r="B175" s="36" t="s">
        <v>2221</v>
      </c>
      <c r="C175" s="36" t="s">
        <v>2528</v>
      </c>
      <c r="D175" s="607">
        <v>44284</v>
      </c>
      <c r="E175" s="36" t="s">
        <v>2222</v>
      </c>
      <c r="F175" s="37">
        <v>519.12</v>
      </c>
      <c r="G175" s="37">
        <v>30881.22</v>
      </c>
      <c r="H175" s="37">
        <v>4482.3</v>
      </c>
      <c r="I175" s="37">
        <v>35363.519999999997</v>
      </c>
    </row>
    <row r="176" spans="1:9">
      <c r="A176" s="36" t="s">
        <v>2223</v>
      </c>
      <c r="B176" s="36" t="s">
        <v>2224</v>
      </c>
      <c r="C176" s="36" t="s">
        <v>2225</v>
      </c>
      <c r="D176" s="607">
        <v>44314</v>
      </c>
      <c r="E176" s="36" t="s">
        <v>2226</v>
      </c>
      <c r="F176" s="37">
        <v>2109</v>
      </c>
      <c r="G176" s="37">
        <v>13045.92</v>
      </c>
      <c r="H176" s="37">
        <v>2293.62</v>
      </c>
      <c r="I176" s="37">
        <v>15339.54</v>
      </c>
    </row>
    <row r="177" spans="1:9">
      <c r="A177" s="36" t="s">
        <v>2227</v>
      </c>
      <c r="B177" s="36" t="s">
        <v>2228</v>
      </c>
      <c r="C177" s="36" t="s">
        <v>2229</v>
      </c>
      <c r="D177" s="607">
        <v>44249</v>
      </c>
      <c r="E177" s="36" t="s">
        <v>2230</v>
      </c>
      <c r="F177" s="37">
        <v>1620</v>
      </c>
      <c r="G177" s="37">
        <v>17418.38</v>
      </c>
      <c r="H177" s="37">
        <v>1400</v>
      </c>
      <c r="I177" s="37">
        <v>18818.38</v>
      </c>
    </row>
    <row r="178" spans="1:9">
      <c r="A178" s="36" t="s">
        <v>2231</v>
      </c>
      <c r="B178" s="36" t="s">
        <v>2529</v>
      </c>
      <c r="C178" s="36" t="s">
        <v>2232</v>
      </c>
      <c r="D178" s="607">
        <v>44398</v>
      </c>
      <c r="E178" s="36" t="s">
        <v>2233</v>
      </c>
      <c r="F178" s="37">
        <v>945</v>
      </c>
      <c r="G178" s="37">
        <v>2606.0100000000002</v>
      </c>
      <c r="H178" s="37">
        <v>17001.400000000001</v>
      </c>
      <c r="I178" s="37">
        <v>19607.41</v>
      </c>
    </row>
    <row r="179" spans="1:9">
      <c r="A179" s="36" t="s">
        <v>2234</v>
      </c>
      <c r="B179" s="36" t="s">
        <v>2235</v>
      </c>
      <c r="C179" s="36" t="s">
        <v>2530</v>
      </c>
      <c r="D179" s="607">
        <v>44530</v>
      </c>
      <c r="E179" s="36" t="s">
        <v>2236</v>
      </c>
      <c r="F179" s="37">
        <v>2949.3</v>
      </c>
      <c r="G179" s="37">
        <v>6510.29</v>
      </c>
      <c r="H179" s="37">
        <v>2391</v>
      </c>
      <c r="I179" s="37">
        <v>8901.2900000000009</v>
      </c>
    </row>
    <row r="180" spans="1:9">
      <c r="A180" s="36" t="s">
        <v>2531</v>
      </c>
      <c r="B180" s="36" t="s">
        <v>1825</v>
      </c>
      <c r="C180" s="36" t="s">
        <v>2532</v>
      </c>
      <c r="D180" s="607">
        <v>44755</v>
      </c>
      <c r="E180" s="36" t="s">
        <v>2533</v>
      </c>
      <c r="F180" s="37">
        <v>144718.6</v>
      </c>
      <c r="G180" s="37">
        <v>215348.53</v>
      </c>
      <c r="H180" s="37">
        <v>31169.98</v>
      </c>
      <c r="I180" s="37">
        <v>246518.51</v>
      </c>
    </row>
    <row r="181" spans="1:9">
      <c r="A181" s="36" t="s">
        <v>2237</v>
      </c>
      <c r="B181" s="36" t="s">
        <v>2238</v>
      </c>
      <c r="C181" s="36" t="s">
        <v>413</v>
      </c>
      <c r="D181" s="607">
        <v>44400</v>
      </c>
      <c r="E181" s="36" t="s">
        <v>2239</v>
      </c>
      <c r="F181" s="37">
        <v>750</v>
      </c>
      <c r="G181" s="37">
        <v>8979.4500000000007</v>
      </c>
      <c r="H181" s="37">
        <v>750</v>
      </c>
      <c r="I181" s="37">
        <v>9729.4500000000007</v>
      </c>
    </row>
    <row r="182" spans="1:9">
      <c r="A182" s="36" t="s">
        <v>2534</v>
      </c>
      <c r="B182" s="36" t="s">
        <v>2535</v>
      </c>
      <c r="C182" s="36" t="s">
        <v>2536</v>
      </c>
      <c r="D182" s="607">
        <v>44908</v>
      </c>
      <c r="E182" s="36" t="s">
        <v>2537</v>
      </c>
      <c r="F182" s="37">
        <v>5913</v>
      </c>
      <c r="G182" s="37">
        <v>16046.41</v>
      </c>
      <c r="H182" s="37">
        <v>0</v>
      </c>
      <c r="I182" s="37">
        <v>16046.41</v>
      </c>
    </row>
    <row r="183" spans="1:9">
      <c r="A183" s="36" t="s">
        <v>2240</v>
      </c>
      <c r="B183" s="36" t="s">
        <v>2241</v>
      </c>
      <c r="C183" s="36" t="s">
        <v>2242</v>
      </c>
      <c r="D183" s="607">
        <v>44481</v>
      </c>
      <c r="E183" s="36" t="s">
        <v>2243</v>
      </c>
      <c r="F183" s="37">
        <v>534.37</v>
      </c>
      <c r="G183" s="37">
        <v>7065.41</v>
      </c>
      <c r="H183" s="37">
        <v>2741.61</v>
      </c>
      <c r="I183" s="37">
        <v>9807.02</v>
      </c>
    </row>
    <row r="184" spans="1:9">
      <c r="A184" s="36" t="s">
        <v>2652</v>
      </c>
      <c r="B184" s="36" t="s">
        <v>1902</v>
      </c>
      <c r="C184" s="36" t="s">
        <v>2653</v>
      </c>
      <c r="D184" s="607">
        <v>45216</v>
      </c>
      <c r="E184" s="36" t="s">
        <v>2654</v>
      </c>
      <c r="F184" s="37">
        <v>241277.86</v>
      </c>
      <c r="G184" s="37">
        <v>141331.45000000001</v>
      </c>
      <c r="H184" s="37">
        <v>0</v>
      </c>
      <c r="I184" s="37">
        <v>141331.45000000001</v>
      </c>
    </row>
    <row r="185" spans="1:9">
      <c r="A185" s="36" t="s">
        <v>2244</v>
      </c>
      <c r="B185" s="36" t="s">
        <v>2245</v>
      </c>
      <c r="C185" s="36" t="s">
        <v>2246</v>
      </c>
      <c r="D185" s="607">
        <v>44490</v>
      </c>
      <c r="E185" s="36" t="s">
        <v>2247</v>
      </c>
      <c r="F185" s="37">
        <v>209.2</v>
      </c>
      <c r="G185" s="37">
        <v>12467.32</v>
      </c>
      <c r="H185" s="37">
        <v>586.29999999999995</v>
      </c>
      <c r="I185" s="37">
        <v>13053.62</v>
      </c>
    </row>
    <row r="186" spans="1:9">
      <c r="A186" s="36" t="s">
        <v>2248</v>
      </c>
      <c r="B186" s="36" t="s">
        <v>2249</v>
      </c>
      <c r="C186" s="36" t="s">
        <v>2538</v>
      </c>
      <c r="D186" s="607">
        <v>44429</v>
      </c>
      <c r="E186" s="36" t="s">
        <v>2250</v>
      </c>
      <c r="F186" s="37">
        <v>62.19</v>
      </c>
      <c r="G186" s="37">
        <v>1853.47</v>
      </c>
      <c r="H186" s="37">
        <v>860</v>
      </c>
      <c r="I186" s="37">
        <v>2713.47</v>
      </c>
    </row>
    <row r="187" spans="1:9">
      <c r="A187" s="36" t="s">
        <v>2251</v>
      </c>
      <c r="B187" s="36" t="s">
        <v>2038</v>
      </c>
      <c r="C187" s="36" t="s">
        <v>2252</v>
      </c>
      <c r="D187" s="607">
        <v>44525</v>
      </c>
      <c r="E187" s="36" t="s">
        <v>2253</v>
      </c>
      <c r="F187" s="37">
        <v>179.31</v>
      </c>
      <c r="G187" s="37">
        <v>5797.1900000000014</v>
      </c>
      <c r="H187" s="37">
        <v>100.89</v>
      </c>
      <c r="I187" s="37">
        <v>5898.0800000000008</v>
      </c>
    </row>
    <row r="188" spans="1:9">
      <c r="A188" s="36" t="s">
        <v>2254</v>
      </c>
      <c r="B188" s="36" t="s">
        <v>1933</v>
      </c>
      <c r="C188" s="36" t="s">
        <v>2255</v>
      </c>
      <c r="D188" s="607">
        <v>44419</v>
      </c>
      <c r="E188" s="36" t="s">
        <v>2256</v>
      </c>
      <c r="F188" s="37">
        <v>112.92</v>
      </c>
      <c r="G188" s="37">
        <v>210.84</v>
      </c>
      <c r="H188" s="37">
        <v>134.4</v>
      </c>
      <c r="I188" s="37">
        <v>345.24</v>
      </c>
    </row>
    <row r="189" spans="1:9">
      <c r="A189" s="36" t="s">
        <v>2539</v>
      </c>
      <c r="B189" s="36" t="s">
        <v>2040</v>
      </c>
      <c r="C189" s="36" t="s">
        <v>1197</v>
      </c>
      <c r="D189" s="607">
        <v>44565</v>
      </c>
      <c r="E189" s="36" t="s">
        <v>2540</v>
      </c>
      <c r="F189" s="37">
        <v>1000</v>
      </c>
      <c r="G189" s="37">
        <v>11972.56</v>
      </c>
      <c r="H189" s="37">
        <v>873.44</v>
      </c>
      <c r="I189" s="37">
        <v>12846</v>
      </c>
    </row>
    <row r="190" spans="1:9">
      <c r="A190" s="36" t="s">
        <v>2541</v>
      </c>
      <c r="B190" s="36" t="s">
        <v>2042</v>
      </c>
      <c r="C190" s="36" t="s">
        <v>2542</v>
      </c>
      <c r="D190" s="607">
        <v>44723</v>
      </c>
      <c r="E190" s="36" t="s">
        <v>2543</v>
      </c>
      <c r="F190" s="37">
        <v>4050</v>
      </c>
      <c r="G190" s="37">
        <v>32074.29</v>
      </c>
      <c r="H190" s="37">
        <v>2816.74</v>
      </c>
      <c r="I190" s="37">
        <v>34891.03</v>
      </c>
    </row>
    <row r="191" spans="1:9">
      <c r="A191" s="36" t="s">
        <v>2544</v>
      </c>
      <c r="B191" s="36" t="s">
        <v>2655</v>
      </c>
      <c r="C191" s="36" t="s">
        <v>2545</v>
      </c>
      <c r="D191" s="607">
        <v>44574</v>
      </c>
      <c r="E191" s="36" t="s">
        <v>2546</v>
      </c>
      <c r="F191" s="37">
        <v>1040</v>
      </c>
      <c r="G191" s="37">
        <v>12894.51</v>
      </c>
      <c r="H191" s="37">
        <v>651.29999999999995</v>
      </c>
      <c r="I191" s="37">
        <v>13545.81</v>
      </c>
    </row>
    <row r="192" spans="1:9">
      <c r="A192" s="36" t="s">
        <v>2547</v>
      </c>
      <c r="B192" s="36" t="s">
        <v>2038</v>
      </c>
      <c r="C192" s="36" t="s">
        <v>2548</v>
      </c>
      <c r="D192" s="607">
        <v>44574</v>
      </c>
      <c r="E192" s="36" t="s">
        <v>2549</v>
      </c>
      <c r="F192" s="37">
        <v>50.65</v>
      </c>
      <c r="G192" s="37">
        <v>5102.05</v>
      </c>
      <c r="H192" s="37">
        <v>39.71</v>
      </c>
      <c r="I192" s="37">
        <v>5141.76</v>
      </c>
    </row>
    <row r="193" spans="1:9">
      <c r="A193" s="36" t="s">
        <v>2550</v>
      </c>
      <c r="B193" s="36" t="s">
        <v>1932</v>
      </c>
      <c r="C193" s="36" t="s">
        <v>2551</v>
      </c>
      <c r="D193" s="607">
        <v>44586</v>
      </c>
      <c r="E193" s="36" t="s">
        <v>2552</v>
      </c>
      <c r="F193" s="37">
        <v>258</v>
      </c>
      <c r="G193" s="37">
        <v>3671.72</v>
      </c>
      <c r="H193" s="37">
        <v>800</v>
      </c>
      <c r="I193" s="37">
        <v>4471.72</v>
      </c>
    </row>
    <row r="194" spans="1:9">
      <c r="A194" s="36" t="s">
        <v>2553</v>
      </c>
      <c r="B194" s="36" t="s">
        <v>2554</v>
      </c>
      <c r="C194" s="36" t="s">
        <v>2555</v>
      </c>
      <c r="D194" s="607">
        <v>44631</v>
      </c>
      <c r="E194" s="36" t="s">
        <v>2556</v>
      </c>
      <c r="F194" s="37">
        <v>336.29</v>
      </c>
      <c r="G194" s="37">
        <v>30488.89</v>
      </c>
      <c r="H194" s="37">
        <v>586.29999999999995</v>
      </c>
      <c r="I194" s="37">
        <v>31075.19</v>
      </c>
    </row>
    <row r="195" spans="1:9">
      <c r="A195" s="36" t="s">
        <v>2656</v>
      </c>
      <c r="B195" s="36" t="s">
        <v>2298</v>
      </c>
      <c r="C195" s="36" t="s">
        <v>2657</v>
      </c>
      <c r="D195" s="607">
        <v>45047</v>
      </c>
      <c r="E195" s="36" t="s">
        <v>2640</v>
      </c>
      <c r="F195" s="37">
        <v>146.5</v>
      </c>
      <c r="G195" s="37">
        <v>3539.88</v>
      </c>
      <c r="H195" s="37">
        <v>302.06</v>
      </c>
      <c r="I195" s="37">
        <v>3841.94</v>
      </c>
    </row>
    <row r="196" spans="1:9">
      <c r="A196" s="36" t="s">
        <v>2557</v>
      </c>
      <c r="B196" s="36" t="s">
        <v>1949</v>
      </c>
      <c r="C196" s="36" t="s">
        <v>2558</v>
      </c>
      <c r="D196" s="607">
        <v>44918</v>
      </c>
      <c r="E196" s="36" t="s">
        <v>2559</v>
      </c>
      <c r="F196" s="37">
        <v>29172.25</v>
      </c>
      <c r="G196" s="37">
        <v>129388.93</v>
      </c>
      <c r="H196" s="37">
        <v>48139.63</v>
      </c>
      <c r="I196" s="37">
        <v>177528.56</v>
      </c>
    </row>
    <row r="197" spans="1:9">
      <c r="A197" s="36" t="s">
        <v>2560</v>
      </c>
      <c r="B197" s="36" t="s">
        <v>2043</v>
      </c>
      <c r="C197" s="36" t="s">
        <v>2561</v>
      </c>
      <c r="D197" s="607">
        <v>44675</v>
      </c>
      <c r="E197" s="36" t="s">
        <v>2562</v>
      </c>
      <c r="F197" s="37">
        <v>433.26</v>
      </c>
      <c r="G197" s="37">
        <v>4359.2299999999996</v>
      </c>
      <c r="H197" s="37">
        <v>831.94</v>
      </c>
      <c r="I197" s="37">
        <v>5191.17</v>
      </c>
    </row>
    <row r="198" spans="1:9">
      <c r="A198" s="36" t="s">
        <v>2563</v>
      </c>
      <c r="B198" s="36" t="s">
        <v>2564</v>
      </c>
      <c r="C198" s="36" t="s">
        <v>2565</v>
      </c>
      <c r="D198" s="607">
        <v>44757</v>
      </c>
      <c r="E198" s="36" t="s">
        <v>2566</v>
      </c>
      <c r="F198" s="37">
        <v>103.86</v>
      </c>
      <c r="G198" s="37">
        <v>5949.23</v>
      </c>
      <c r="H198" s="37">
        <v>126.28</v>
      </c>
      <c r="I198" s="37">
        <v>6075.5099999999993</v>
      </c>
    </row>
    <row r="199" spans="1:9">
      <c r="A199" s="36" t="s">
        <v>2658</v>
      </c>
      <c r="B199" s="36" t="s">
        <v>2608</v>
      </c>
      <c r="C199" s="36" t="s">
        <v>2659</v>
      </c>
      <c r="D199" s="607">
        <v>44839</v>
      </c>
      <c r="E199" s="36" t="s">
        <v>2660</v>
      </c>
      <c r="F199" s="37">
        <v>7144.6399999999994</v>
      </c>
      <c r="G199" s="37">
        <v>232436.38</v>
      </c>
      <c r="H199" s="37">
        <v>6289.08</v>
      </c>
      <c r="I199" s="37">
        <v>238725.46</v>
      </c>
    </row>
    <row r="200" spans="1:9">
      <c r="A200" s="36" t="s">
        <v>2567</v>
      </c>
      <c r="B200" s="36" t="s">
        <v>2044</v>
      </c>
      <c r="C200" s="36" t="s">
        <v>2568</v>
      </c>
      <c r="D200" s="607">
        <v>44752</v>
      </c>
      <c r="E200" s="36" t="s">
        <v>2569</v>
      </c>
      <c r="F200" s="37">
        <v>1000</v>
      </c>
      <c r="G200" s="37">
        <v>13133.55</v>
      </c>
      <c r="H200" s="37">
        <v>1143.78</v>
      </c>
      <c r="I200" s="37">
        <v>14277.33</v>
      </c>
    </row>
    <row r="201" spans="1:9">
      <c r="A201" s="36" t="s">
        <v>2661</v>
      </c>
      <c r="B201" s="36" t="s">
        <v>2662</v>
      </c>
      <c r="C201" s="36" t="s">
        <v>2663</v>
      </c>
      <c r="D201" s="607">
        <v>45290</v>
      </c>
      <c r="E201" s="36" t="s">
        <v>2664</v>
      </c>
      <c r="F201" s="37">
        <v>63055.03</v>
      </c>
      <c r="G201" s="37">
        <v>971.98</v>
      </c>
      <c r="H201" s="37">
        <v>0</v>
      </c>
      <c r="I201" s="37">
        <v>971.98</v>
      </c>
    </row>
    <row r="202" spans="1:9">
      <c r="A202" s="36" t="s">
        <v>2570</v>
      </c>
      <c r="B202" s="36" t="s">
        <v>2506</v>
      </c>
      <c r="C202" s="36" t="s">
        <v>2571</v>
      </c>
      <c r="D202" s="607">
        <v>44912</v>
      </c>
      <c r="E202" s="36" t="s">
        <v>2572</v>
      </c>
      <c r="F202" s="37">
        <v>1617.5</v>
      </c>
      <c r="G202" s="37">
        <v>23660.880000000001</v>
      </c>
      <c r="H202" s="37">
        <v>1726.62</v>
      </c>
      <c r="I202" s="37">
        <v>25387.5</v>
      </c>
    </row>
    <row r="203" spans="1:9">
      <c r="A203" s="36" t="s">
        <v>2665</v>
      </c>
      <c r="B203" s="36" t="s">
        <v>2666</v>
      </c>
      <c r="C203" s="36" t="s">
        <v>2667</v>
      </c>
      <c r="D203" s="607">
        <v>45118</v>
      </c>
      <c r="E203" s="36" t="s">
        <v>2668</v>
      </c>
      <c r="F203" s="37">
        <v>4182.5</v>
      </c>
      <c r="G203" s="37">
        <v>17190.46</v>
      </c>
      <c r="H203" s="37">
        <v>0</v>
      </c>
      <c r="I203" s="37">
        <v>17190.46</v>
      </c>
    </row>
    <row r="204" spans="1:9">
      <c r="A204" s="36" t="s">
        <v>2669</v>
      </c>
      <c r="B204" s="36" t="s">
        <v>1801</v>
      </c>
      <c r="C204" s="36" t="s">
        <v>2670</v>
      </c>
      <c r="D204" s="607">
        <v>44923</v>
      </c>
      <c r="E204" s="36" t="s">
        <v>2671</v>
      </c>
      <c r="F204" s="37">
        <v>2610</v>
      </c>
      <c r="G204" s="37">
        <v>16274.89</v>
      </c>
      <c r="H204" s="37">
        <v>1350</v>
      </c>
      <c r="I204" s="37">
        <v>17624.89</v>
      </c>
    </row>
    <row r="205" spans="1:9">
      <c r="A205" s="36" t="s">
        <v>2672</v>
      </c>
      <c r="B205" s="36" t="s">
        <v>1936</v>
      </c>
      <c r="C205" s="36" t="s">
        <v>2673</v>
      </c>
      <c r="D205" s="607">
        <v>44958</v>
      </c>
      <c r="E205" s="36" t="s">
        <v>2674</v>
      </c>
      <c r="F205" s="37">
        <v>2430</v>
      </c>
      <c r="G205" s="37">
        <v>22613.1</v>
      </c>
      <c r="H205" s="37">
        <v>5032.87</v>
      </c>
      <c r="I205" s="37">
        <v>27645.97</v>
      </c>
    </row>
    <row r="206" spans="1:9">
      <c r="A206" s="36" t="s">
        <v>2675</v>
      </c>
      <c r="B206" s="36" t="s">
        <v>2133</v>
      </c>
      <c r="C206" s="36" t="s">
        <v>2275</v>
      </c>
      <c r="D206" s="607">
        <v>45039</v>
      </c>
      <c r="E206" s="36" t="s">
        <v>2676</v>
      </c>
      <c r="F206" s="37">
        <v>200</v>
      </c>
      <c r="G206" s="37">
        <v>1531.06</v>
      </c>
      <c r="H206" s="37">
        <v>2495.34</v>
      </c>
      <c r="I206" s="37">
        <v>4026.4</v>
      </c>
    </row>
    <row r="207" spans="1:9">
      <c r="A207" s="36" t="s">
        <v>2677</v>
      </c>
      <c r="B207" s="36" t="s">
        <v>2139</v>
      </c>
      <c r="C207" s="36" t="s">
        <v>2678</v>
      </c>
      <c r="D207" s="607">
        <v>45216</v>
      </c>
      <c r="E207" s="36" t="s">
        <v>2679</v>
      </c>
      <c r="F207" s="37">
        <v>23401.71</v>
      </c>
      <c r="G207" s="37">
        <v>19450.21</v>
      </c>
      <c r="H207" s="37">
        <v>6246.58</v>
      </c>
      <c r="I207" s="37">
        <v>25696.79</v>
      </c>
    </row>
    <row r="208" spans="1:9">
      <c r="A208" s="36" t="s">
        <v>2680</v>
      </c>
      <c r="B208" s="36" t="s">
        <v>1945</v>
      </c>
      <c r="C208" s="36" t="s">
        <v>2681</v>
      </c>
      <c r="D208" s="607">
        <v>45138</v>
      </c>
      <c r="E208" s="36" t="s">
        <v>2682</v>
      </c>
      <c r="F208" s="37">
        <v>1620</v>
      </c>
      <c r="G208" s="37">
        <v>4168.1400000000003</v>
      </c>
      <c r="H208" s="37">
        <v>1241.25</v>
      </c>
      <c r="I208" s="37">
        <v>5409.39</v>
      </c>
    </row>
    <row r="209" spans="1:9">
      <c r="A209" s="36" t="s">
        <v>2683</v>
      </c>
      <c r="B209" s="36" t="s">
        <v>1990</v>
      </c>
      <c r="C209" s="36" t="s">
        <v>1143</v>
      </c>
      <c r="D209" s="607">
        <v>45205</v>
      </c>
      <c r="E209" s="36" t="s">
        <v>2684</v>
      </c>
      <c r="F209" s="37">
        <v>1620</v>
      </c>
      <c r="G209" s="37">
        <v>2916.83</v>
      </c>
      <c r="H209" s="37">
        <v>268.14999999999998</v>
      </c>
      <c r="I209" s="37">
        <v>3184.98</v>
      </c>
    </row>
    <row r="210" spans="1:9">
      <c r="A210" s="36" t="s">
        <v>2685</v>
      </c>
      <c r="B210" s="36" t="s">
        <v>1916</v>
      </c>
      <c r="C210" s="36" t="s">
        <v>2686</v>
      </c>
      <c r="D210" s="607">
        <v>45138</v>
      </c>
      <c r="E210" s="36" t="s">
        <v>2687</v>
      </c>
      <c r="F210" s="37">
        <v>9268.48</v>
      </c>
      <c r="G210" s="37">
        <v>22562.48</v>
      </c>
      <c r="H210" s="37">
        <v>2026.43</v>
      </c>
      <c r="I210" s="37">
        <v>24588.91</v>
      </c>
    </row>
    <row r="211" spans="1:9">
      <c r="A211" s="36" t="s">
        <v>2688</v>
      </c>
      <c r="B211" s="36" t="s">
        <v>2689</v>
      </c>
      <c r="C211" s="36" t="s">
        <v>2931</v>
      </c>
      <c r="D211" s="607">
        <v>45290</v>
      </c>
      <c r="E211" s="36" t="s">
        <v>2690</v>
      </c>
      <c r="F211" s="37">
        <v>4654.21</v>
      </c>
      <c r="G211" s="37">
        <v>56.29</v>
      </c>
      <c r="H211" s="37">
        <v>0</v>
      </c>
      <c r="I211" s="37">
        <v>56.29</v>
      </c>
    </row>
    <row r="212" spans="1:9">
      <c r="A212" s="36" t="s">
        <v>2691</v>
      </c>
      <c r="B212" s="36" t="s">
        <v>1949</v>
      </c>
      <c r="C212" s="36" t="s">
        <v>1959</v>
      </c>
      <c r="D212" s="607">
        <v>45139</v>
      </c>
      <c r="E212" s="36" t="s">
        <v>2692</v>
      </c>
      <c r="F212" s="37">
        <v>338.21</v>
      </c>
      <c r="G212" s="37">
        <v>529.65</v>
      </c>
      <c r="H212" s="37">
        <v>1604.75</v>
      </c>
      <c r="I212" s="37">
        <v>2134.4</v>
      </c>
    </row>
    <row r="213" spans="1:9">
      <c r="A213" s="36" t="s">
        <v>2932</v>
      </c>
      <c r="B213" s="36" t="s">
        <v>2933</v>
      </c>
      <c r="C213" s="36" t="s">
        <v>2934</v>
      </c>
      <c r="D213" s="607">
        <v>45054</v>
      </c>
      <c r="E213" s="36" t="s">
        <v>2935</v>
      </c>
      <c r="F213" s="37">
        <v>2644.38</v>
      </c>
      <c r="G213" s="37">
        <v>16107.29</v>
      </c>
      <c r="H213" s="37">
        <v>834.63</v>
      </c>
      <c r="I213" s="37">
        <v>16941.919999999998</v>
      </c>
    </row>
    <row r="214" spans="1:9">
      <c r="A214" s="36" t="s">
        <v>2693</v>
      </c>
      <c r="B214" s="36" t="s">
        <v>2282</v>
      </c>
      <c r="C214" s="36" t="s">
        <v>2694</v>
      </c>
      <c r="D214" s="607">
        <v>45258</v>
      </c>
      <c r="E214" s="36" t="s">
        <v>2695</v>
      </c>
      <c r="F214" s="37">
        <v>4842.18</v>
      </c>
      <c r="G214" s="37">
        <v>2385.85</v>
      </c>
      <c r="H214" s="37">
        <v>589.64</v>
      </c>
      <c r="I214" s="37">
        <v>2975.49</v>
      </c>
    </row>
    <row r="215" spans="1:9">
      <c r="A215" s="36" t="s">
        <v>2696</v>
      </c>
      <c r="B215" s="36" t="s">
        <v>1988</v>
      </c>
      <c r="C215" s="36" t="s">
        <v>2697</v>
      </c>
      <c r="D215" s="607">
        <v>45208</v>
      </c>
      <c r="E215" s="36" t="s">
        <v>2698</v>
      </c>
      <c r="F215" s="37">
        <v>32948.5</v>
      </c>
      <c r="G215" s="37">
        <v>36359.279999999999</v>
      </c>
      <c r="H215" s="37">
        <v>4236.5400000000009</v>
      </c>
      <c r="I215" s="37">
        <v>40595.82</v>
      </c>
    </row>
    <row r="216" spans="1:9">
      <c r="A216" s="36" t="s">
        <v>2699</v>
      </c>
      <c r="B216" s="36" t="s">
        <v>2279</v>
      </c>
      <c r="C216" s="36" t="s">
        <v>2280</v>
      </c>
      <c r="D216" s="607">
        <v>45236</v>
      </c>
      <c r="E216" s="36" t="s">
        <v>2700</v>
      </c>
      <c r="F216" s="37">
        <v>401</v>
      </c>
      <c r="G216" s="37">
        <v>1451.01</v>
      </c>
      <c r="H216" s="37">
        <v>642.16</v>
      </c>
      <c r="I216" s="37">
        <v>2093.17</v>
      </c>
    </row>
    <row r="217" spans="1:9">
      <c r="A217" s="36" t="s">
        <v>2701</v>
      </c>
      <c r="B217" s="36" t="s">
        <v>2702</v>
      </c>
      <c r="C217" s="36" t="s">
        <v>2703</v>
      </c>
      <c r="D217" s="607">
        <v>45241</v>
      </c>
      <c r="E217" s="36" t="s">
        <v>1952</v>
      </c>
      <c r="F217" s="37">
        <v>1696.2</v>
      </c>
      <c r="G217" s="37">
        <v>5475.73</v>
      </c>
      <c r="H217" s="37">
        <v>6666.8</v>
      </c>
      <c r="I217" s="37">
        <v>12142.53</v>
      </c>
    </row>
    <row r="218" spans="1:9">
      <c r="A218" s="36" t="s">
        <v>2704</v>
      </c>
      <c r="B218" s="36" t="s">
        <v>2702</v>
      </c>
      <c r="C218" s="36" t="s">
        <v>2705</v>
      </c>
      <c r="D218" s="607">
        <v>45241</v>
      </c>
      <c r="E218" s="36" t="s">
        <v>1952</v>
      </c>
      <c r="F218" s="37">
        <v>1696.2</v>
      </c>
      <c r="G218" s="37">
        <v>4433.91</v>
      </c>
      <c r="H218" s="37">
        <v>2076.66</v>
      </c>
      <c r="I218" s="37">
        <v>6510.57</v>
      </c>
    </row>
    <row r="219" spans="1:9">
      <c r="A219" s="36" t="s">
        <v>2257</v>
      </c>
      <c r="B219" s="36" t="s">
        <v>1980</v>
      </c>
      <c r="C219" s="36" t="s">
        <v>2258</v>
      </c>
      <c r="D219" s="607">
        <v>37246</v>
      </c>
      <c r="E219" s="36" t="s">
        <v>2517</v>
      </c>
      <c r="F219" s="37">
        <v>21730</v>
      </c>
      <c r="G219" s="37">
        <v>0</v>
      </c>
      <c r="H219" s="37">
        <v>0</v>
      </c>
      <c r="I219" s="37">
        <v>0</v>
      </c>
    </row>
    <row r="220" spans="1:9">
      <c r="A220" s="36" t="s">
        <v>2259</v>
      </c>
      <c r="B220" s="36" t="s">
        <v>2260</v>
      </c>
      <c r="C220" s="36" t="s">
        <v>2261</v>
      </c>
      <c r="D220" s="607">
        <v>37246</v>
      </c>
      <c r="E220" s="36" t="s">
        <v>2262</v>
      </c>
      <c r="F220" s="37">
        <v>21566.080000000002</v>
      </c>
      <c r="G220" s="37">
        <v>0</v>
      </c>
      <c r="H220" s="37">
        <v>0</v>
      </c>
      <c r="I220" s="37">
        <v>0</v>
      </c>
    </row>
    <row r="221" spans="1:9">
      <c r="A221" s="36" t="s">
        <v>1248</v>
      </c>
      <c r="B221" s="36" t="s">
        <v>2263</v>
      </c>
      <c r="C221" s="36" t="s">
        <v>2264</v>
      </c>
      <c r="D221" s="607">
        <v>43004</v>
      </c>
      <c r="E221" s="36" t="s">
        <v>2265</v>
      </c>
      <c r="F221" s="37">
        <v>1050</v>
      </c>
      <c r="G221" s="37">
        <v>10040.06</v>
      </c>
      <c r="H221" s="37">
        <v>556.52</v>
      </c>
      <c r="I221" s="37">
        <v>10596.58</v>
      </c>
    </row>
    <row r="222" spans="1:9">
      <c r="A222" s="36" t="s">
        <v>1249</v>
      </c>
      <c r="B222" s="36" t="s">
        <v>1898</v>
      </c>
      <c r="C222" s="36" t="s">
        <v>1250</v>
      </c>
      <c r="D222" s="607">
        <v>24471</v>
      </c>
      <c r="E222" s="36" t="s">
        <v>1890</v>
      </c>
      <c r="F222" s="37">
        <v>191.14</v>
      </c>
      <c r="G222" s="37">
        <v>68.69</v>
      </c>
      <c r="H222" s="37">
        <v>13.74</v>
      </c>
      <c r="I222" s="37">
        <v>82.429999999999993</v>
      </c>
    </row>
    <row r="223" spans="1:9">
      <c r="A223" s="36" t="s">
        <v>1251</v>
      </c>
      <c r="B223" s="36" t="s">
        <v>2266</v>
      </c>
      <c r="C223" s="36" t="s">
        <v>2267</v>
      </c>
      <c r="D223" s="607">
        <v>42206</v>
      </c>
      <c r="E223" s="36" t="s">
        <v>2268</v>
      </c>
      <c r="F223" s="37">
        <v>6368.8600000000006</v>
      </c>
      <c r="G223" s="37">
        <v>17941.080000000002</v>
      </c>
      <c r="H223" s="37">
        <v>21290.38</v>
      </c>
      <c r="I223" s="37">
        <v>39231.460000000006</v>
      </c>
    </row>
    <row r="224" spans="1:9">
      <c r="A224" s="36" t="s">
        <v>1252</v>
      </c>
      <c r="B224" s="36" t="s">
        <v>2269</v>
      </c>
      <c r="C224" s="36" t="s">
        <v>1253</v>
      </c>
      <c r="D224" s="607">
        <v>32887</v>
      </c>
      <c r="E224" s="36" t="s">
        <v>2270</v>
      </c>
      <c r="F224" s="37">
        <v>72</v>
      </c>
      <c r="G224" s="37">
        <v>0</v>
      </c>
      <c r="H224" s="37">
        <v>0</v>
      </c>
      <c r="I224" s="37">
        <v>0</v>
      </c>
    </row>
    <row r="225" spans="1:9">
      <c r="A225" s="36" t="s">
        <v>1254</v>
      </c>
      <c r="B225" s="36" t="s">
        <v>2271</v>
      </c>
      <c r="C225" s="36" t="s">
        <v>1255</v>
      </c>
      <c r="D225" s="607">
        <v>39289</v>
      </c>
      <c r="E225" s="36" t="s">
        <v>2272</v>
      </c>
      <c r="F225" s="37">
        <v>52.7</v>
      </c>
      <c r="G225" s="37">
        <v>0</v>
      </c>
      <c r="H225" s="37">
        <v>0</v>
      </c>
      <c r="I225" s="37">
        <v>0</v>
      </c>
    </row>
    <row r="226" spans="1:9">
      <c r="A226" s="36" t="s">
        <v>2283</v>
      </c>
      <c r="B226" s="36" t="s">
        <v>2284</v>
      </c>
      <c r="C226" s="36" t="s">
        <v>2285</v>
      </c>
      <c r="D226" s="607">
        <v>44379</v>
      </c>
      <c r="E226" s="36" t="s">
        <v>2286</v>
      </c>
      <c r="F226" s="37">
        <v>15</v>
      </c>
      <c r="G226" s="37">
        <v>49.75</v>
      </c>
      <c r="H226" s="37">
        <v>550</v>
      </c>
      <c r="I226" s="37">
        <v>599.75</v>
      </c>
    </row>
    <row r="227" spans="1:9">
      <c r="A227" s="36" t="s">
        <v>2287</v>
      </c>
      <c r="B227" s="36" t="s">
        <v>2288</v>
      </c>
      <c r="C227" s="36" t="s">
        <v>2289</v>
      </c>
      <c r="D227" s="607">
        <v>44255</v>
      </c>
      <c r="E227" s="36" t="s">
        <v>2290</v>
      </c>
      <c r="F227" s="37">
        <v>16.7</v>
      </c>
      <c r="G227" s="37">
        <v>1295.42</v>
      </c>
      <c r="H227" s="37">
        <v>9.4600000000000009</v>
      </c>
      <c r="I227" s="37">
        <v>1304.8800000000001</v>
      </c>
    </row>
    <row r="228" spans="1:9">
      <c r="A228" s="36" t="s">
        <v>2291</v>
      </c>
      <c r="B228" s="36" t="s">
        <v>2292</v>
      </c>
      <c r="C228" s="36" t="s">
        <v>2293</v>
      </c>
      <c r="D228" s="607">
        <v>44206</v>
      </c>
      <c r="E228" s="36" t="s">
        <v>2573</v>
      </c>
      <c r="F228" s="37">
        <v>377.25</v>
      </c>
      <c r="G228" s="37">
        <v>5408.4400000000014</v>
      </c>
      <c r="H228" s="37">
        <v>5600</v>
      </c>
      <c r="I228" s="37">
        <v>11008.44</v>
      </c>
    </row>
    <row r="229" spans="1:9">
      <c r="A229" s="36" t="s">
        <v>2294</v>
      </c>
      <c r="B229" s="36" t="s">
        <v>2295</v>
      </c>
      <c r="C229" s="36" t="s">
        <v>2296</v>
      </c>
      <c r="D229" s="607">
        <v>44244</v>
      </c>
      <c r="E229" s="36" t="s">
        <v>2297</v>
      </c>
      <c r="F229" s="37">
        <v>146.5</v>
      </c>
      <c r="G229" s="37">
        <v>5933.8899999999994</v>
      </c>
      <c r="H229" s="37">
        <v>503.38</v>
      </c>
      <c r="I229" s="37">
        <v>6437.27</v>
      </c>
    </row>
    <row r="230" spans="1:9">
      <c r="A230" s="36" t="s">
        <v>2299</v>
      </c>
      <c r="B230" s="36" t="s">
        <v>2217</v>
      </c>
      <c r="C230" s="36" t="s">
        <v>2300</v>
      </c>
      <c r="D230" s="607">
        <v>44341</v>
      </c>
      <c r="E230" s="36" t="s">
        <v>2301</v>
      </c>
      <c r="F230" s="37">
        <v>720</v>
      </c>
      <c r="G230" s="37">
        <v>15550.22</v>
      </c>
      <c r="H230" s="37">
        <v>963.52</v>
      </c>
      <c r="I230" s="37">
        <v>16513.740000000002</v>
      </c>
    </row>
    <row r="231" spans="1:9">
      <c r="A231" s="36" t="s">
        <v>2302</v>
      </c>
      <c r="B231" s="36" t="s">
        <v>1988</v>
      </c>
      <c r="C231" s="36" t="s">
        <v>2303</v>
      </c>
      <c r="D231" s="607">
        <v>44361</v>
      </c>
      <c r="E231" s="36" t="s">
        <v>2706</v>
      </c>
      <c r="F231" s="37">
        <v>15000</v>
      </c>
      <c r="G231" s="37">
        <v>42198.01</v>
      </c>
      <c r="H231" s="37">
        <v>8439.6</v>
      </c>
      <c r="I231" s="37">
        <v>50637.61</v>
      </c>
    </row>
    <row r="232" spans="1:9">
      <c r="A232" s="36" t="s">
        <v>2304</v>
      </c>
      <c r="B232" s="36" t="s">
        <v>2305</v>
      </c>
      <c r="C232" s="36" t="s">
        <v>2306</v>
      </c>
      <c r="D232" s="607">
        <v>44233</v>
      </c>
      <c r="E232" s="36" t="s">
        <v>2307</v>
      </c>
      <c r="F232" s="37">
        <v>15</v>
      </c>
      <c r="G232" s="37">
        <v>58.790000000000013</v>
      </c>
      <c r="H232" s="37">
        <v>11.76</v>
      </c>
      <c r="I232" s="37">
        <v>70.550000000000011</v>
      </c>
    </row>
    <row r="233" spans="1:9">
      <c r="A233" s="36" t="s">
        <v>2308</v>
      </c>
      <c r="B233" s="36" t="s">
        <v>2309</v>
      </c>
      <c r="C233" s="36" t="s">
        <v>2310</v>
      </c>
      <c r="D233" s="607">
        <v>44393</v>
      </c>
      <c r="E233" s="36" t="s">
        <v>2707</v>
      </c>
      <c r="F233" s="37">
        <v>810</v>
      </c>
      <c r="G233" s="37">
        <v>5625.6</v>
      </c>
      <c r="H233" s="37">
        <v>439.63</v>
      </c>
      <c r="I233" s="37">
        <v>6065.23</v>
      </c>
    </row>
    <row r="234" spans="1:9">
      <c r="A234" s="36" t="s">
        <v>2311</v>
      </c>
      <c r="B234" s="36" t="s">
        <v>420</v>
      </c>
      <c r="C234" s="36" t="s">
        <v>2312</v>
      </c>
      <c r="D234" s="607">
        <v>44541</v>
      </c>
      <c r="E234" s="36" t="s">
        <v>2313</v>
      </c>
      <c r="F234" s="37">
        <v>7000</v>
      </c>
      <c r="G234" s="37">
        <v>42317.219999999987</v>
      </c>
      <c r="H234" s="37">
        <v>83074.060000000012</v>
      </c>
      <c r="I234" s="37">
        <v>125391.28</v>
      </c>
    </row>
    <row r="235" spans="1:9">
      <c r="A235" s="36" t="s">
        <v>2314</v>
      </c>
      <c r="B235" s="36" t="s">
        <v>2055</v>
      </c>
      <c r="C235" s="36" t="s">
        <v>2315</v>
      </c>
      <c r="D235" s="607">
        <v>44389</v>
      </c>
      <c r="E235" s="36" t="s">
        <v>2316</v>
      </c>
      <c r="F235" s="37">
        <v>3240</v>
      </c>
      <c r="G235" s="37">
        <v>17632.97</v>
      </c>
      <c r="H235" s="37">
        <v>3526.59</v>
      </c>
      <c r="I235" s="37">
        <v>21159.56</v>
      </c>
    </row>
    <row r="236" spans="1:9">
      <c r="A236" s="36" t="s">
        <v>2317</v>
      </c>
      <c r="B236" s="36" t="s">
        <v>2318</v>
      </c>
      <c r="C236" s="36" t="s">
        <v>2319</v>
      </c>
      <c r="D236" s="607">
        <v>44414</v>
      </c>
      <c r="E236" s="36" t="s">
        <v>2708</v>
      </c>
      <c r="F236" s="37">
        <v>480</v>
      </c>
      <c r="G236" s="37">
        <v>10686</v>
      </c>
      <c r="H236" s="37">
        <v>9705.5400000000009</v>
      </c>
      <c r="I236" s="37">
        <v>20391.54</v>
      </c>
    </row>
    <row r="237" spans="1:9">
      <c r="A237" s="36" t="s">
        <v>2320</v>
      </c>
      <c r="B237" s="36" t="s">
        <v>2276</v>
      </c>
      <c r="C237" s="36" t="s">
        <v>2321</v>
      </c>
      <c r="D237" s="607">
        <v>44488</v>
      </c>
      <c r="E237" s="36" t="s">
        <v>2322</v>
      </c>
      <c r="F237" s="37">
        <v>71.150000000000006</v>
      </c>
      <c r="G237" s="37">
        <v>1834.62</v>
      </c>
      <c r="H237" s="37">
        <v>100</v>
      </c>
      <c r="I237" s="37">
        <v>1934.62</v>
      </c>
    </row>
    <row r="238" spans="1:9">
      <c r="A238" s="36" t="s">
        <v>2323</v>
      </c>
      <c r="B238" s="36" t="s">
        <v>1960</v>
      </c>
      <c r="C238" s="36" t="s">
        <v>2324</v>
      </c>
      <c r="D238" s="607">
        <v>44531</v>
      </c>
      <c r="E238" s="36" t="s">
        <v>2325</v>
      </c>
      <c r="F238" s="37">
        <v>9035.130000000001</v>
      </c>
      <c r="G238" s="37">
        <v>25417.63</v>
      </c>
      <c r="H238" s="37">
        <v>5083.5200000000004</v>
      </c>
      <c r="I238" s="37">
        <v>30501.15</v>
      </c>
    </row>
    <row r="239" spans="1:9">
      <c r="A239" s="36" t="s">
        <v>2326</v>
      </c>
      <c r="B239" s="36" t="s">
        <v>2709</v>
      </c>
      <c r="C239" s="36" t="s">
        <v>2327</v>
      </c>
      <c r="D239" s="607">
        <v>44492</v>
      </c>
      <c r="E239" s="36" t="s">
        <v>2328</v>
      </c>
      <c r="F239" s="37">
        <v>80</v>
      </c>
      <c r="G239" s="37">
        <v>0</v>
      </c>
      <c r="H239" s="37">
        <v>0</v>
      </c>
      <c r="I239" s="37">
        <v>0</v>
      </c>
    </row>
    <row r="240" spans="1:9">
      <c r="A240" s="36" t="s">
        <v>2574</v>
      </c>
      <c r="B240" s="36" t="s">
        <v>1801</v>
      </c>
      <c r="C240" s="36" t="s">
        <v>2575</v>
      </c>
      <c r="D240" s="607">
        <v>44582</v>
      </c>
      <c r="E240" s="36" t="s">
        <v>2576</v>
      </c>
      <c r="F240" s="37">
        <v>2796.5</v>
      </c>
      <c r="G240" s="37">
        <v>6286.67</v>
      </c>
      <c r="H240" s="37">
        <v>1234.5999999999999</v>
      </c>
      <c r="I240" s="37">
        <v>7521.27</v>
      </c>
    </row>
    <row r="241" spans="1:9">
      <c r="A241" s="36" t="s">
        <v>2577</v>
      </c>
      <c r="B241" s="36" t="s">
        <v>2578</v>
      </c>
      <c r="C241" s="36" t="s">
        <v>2096</v>
      </c>
      <c r="D241" s="607">
        <v>44743</v>
      </c>
      <c r="E241" s="36" t="s">
        <v>2099</v>
      </c>
      <c r="F241" s="37">
        <v>146.5</v>
      </c>
      <c r="G241" s="37">
        <v>5735.1399999999994</v>
      </c>
      <c r="H241" s="37">
        <v>500</v>
      </c>
      <c r="I241" s="37">
        <v>6235.1399999999994</v>
      </c>
    </row>
    <row r="242" spans="1:9">
      <c r="A242" s="36" t="s">
        <v>2579</v>
      </c>
      <c r="B242" s="36" t="s">
        <v>2580</v>
      </c>
      <c r="C242" s="36" t="s">
        <v>2581</v>
      </c>
      <c r="D242" s="607">
        <v>44744</v>
      </c>
      <c r="E242" s="36" t="s">
        <v>2582</v>
      </c>
      <c r="F242" s="37">
        <v>19.5</v>
      </c>
      <c r="G242" s="37">
        <v>694.8</v>
      </c>
      <c r="H242" s="37">
        <v>8.61</v>
      </c>
      <c r="I242" s="37">
        <v>703.41</v>
      </c>
    </row>
    <row r="243" spans="1:9">
      <c r="A243" s="36" t="s">
        <v>2583</v>
      </c>
      <c r="B243" s="36" t="s">
        <v>1801</v>
      </c>
      <c r="C243" s="36" t="s">
        <v>2584</v>
      </c>
      <c r="D243" s="607">
        <v>44694</v>
      </c>
      <c r="E243" s="36" t="s">
        <v>2585</v>
      </c>
      <c r="F243" s="37">
        <v>45</v>
      </c>
      <c r="G243" s="37">
        <v>205.75</v>
      </c>
      <c r="H243" s="37">
        <v>41.150000000000013</v>
      </c>
      <c r="I243" s="37">
        <v>246.9</v>
      </c>
    </row>
    <row r="244" spans="1:9">
      <c r="A244" s="36" t="s">
        <v>2586</v>
      </c>
      <c r="B244" s="36" t="s">
        <v>2587</v>
      </c>
      <c r="C244" s="36" t="s">
        <v>2588</v>
      </c>
      <c r="D244" s="607">
        <v>44679</v>
      </c>
      <c r="E244" s="36" t="s">
        <v>2589</v>
      </c>
      <c r="F244" s="37">
        <v>1627.5</v>
      </c>
      <c r="G244" s="37">
        <v>10277.39</v>
      </c>
      <c r="H244" s="37">
        <v>2055.48</v>
      </c>
      <c r="I244" s="37">
        <v>12332.87</v>
      </c>
    </row>
    <row r="245" spans="1:9">
      <c r="A245" s="36" t="s">
        <v>2592</v>
      </c>
      <c r="B245" s="36" t="s">
        <v>2593</v>
      </c>
      <c r="C245" s="36" t="s">
        <v>2594</v>
      </c>
      <c r="D245" s="607">
        <v>44751</v>
      </c>
      <c r="E245" s="36" t="s">
        <v>2595</v>
      </c>
      <c r="F245" s="37">
        <v>29.86</v>
      </c>
      <c r="G245" s="37">
        <v>1063.93</v>
      </c>
      <c r="H245" s="37">
        <v>13.19</v>
      </c>
      <c r="I245" s="37">
        <v>1077.1199999999999</v>
      </c>
    </row>
    <row r="246" spans="1:9">
      <c r="A246" s="36" t="s">
        <v>2596</v>
      </c>
      <c r="B246" s="36" t="s">
        <v>2597</v>
      </c>
      <c r="C246" s="36" t="s">
        <v>2598</v>
      </c>
      <c r="D246" s="607">
        <v>44784</v>
      </c>
      <c r="E246" s="36" t="s">
        <v>2599</v>
      </c>
      <c r="F246" s="37">
        <v>1100</v>
      </c>
      <c r="G246" s="37">
        <v>4399.8100000000004</v>
      </c>
      <c r="H246" s="37">
        <v>286.87</v>
      </c>
      <c r="I246" s="37">
        <v>4686.68</v>
      </c>
    </row>
    <row r="247" spans="1:9">
      <c r="A247" s="36" t="s">
        <v>2600</v>
      </c>
      <c r="B247" s="36" t="s">
        <v>2601</v>
      </c>
      <c r="C247" s="36" t="s">
        <v>2602</v>
      </c>
      <c r="D247" s="607">
        <v>44763</v>
      </c>
      <c r="E247" s="36" t="s">
        <v>2603</v>
      </c>
      <c r="F247" s="37">
        <v>14</v>
      </c>
      <c r="G247" s="37">
        <v>64.010000000000005</v>
      </c>
      <c r="H247" s="37">
        <v>64.010000000000005</v>
      </c>
      <c r="I247" s="37">
        <v>128.02000000000001</v>
      </c>
    </row>
    <row r="248" spans="1:9">
      <c r="A248" s="36" t="s">
        <v>2604</v>
      </c>
      <c r="B248" s="36" t="s">
        <v>2605</v>
      </c>
      <c r="C248" s="36" t="s">
        <v>2606</v>
      </c>
      <c r="D248" s="607">
        <v>44785</v>
      </c>
      <c r="E248" s="36" t="s">
        <v>2607</v>
      </c>
      <c r="F248" s="37">
        <v>146.5</v>
      </c>
      <c r="G248" s="37">
        <v>5724.75</v>
      </c>
      <c r="H248" s="37">
        <v>666.92000000000007</v>
      </c>
      <c r="I248" s="37">
        <v>6391.67</v>
      </c>
    </row>
    <row r="249" spans="1:9">
      <c r="A249" s="36" t="s">
        <v>2609</v>
      </c>
      <c r="B249" s="36" t="s">
        <v>2273</v>
      </c>
      <c r="C249" s="36" t="s">
        <v>2610</v>
      </c>
      <c r="D249" s="607">
        <v>44796</v>
      </c>
      <c r="E249" s="36" t="s">
        <v>2710</v>
      </c>
      <c r="F249" s="37">
        <v>713</v>
      </c>
      <c r="G249" s="37">
        <v>9795.16</v>
      </c>
      <c r="H249" s="37">
        <v>297</v>
      </c>
      <c r="I249" s="37">
        <v>10092.16</v>
      </c>
    </row>
    <row r="250" spans="1:9">
      <c r="A250" s="36" t="s">
        <v>2711</v>
      </c>
      <c r="B250" s="36" t="s">
        <v>420</v>
      </c>
      <c r="C250" s="36" t="s">
        <v>2712</v>
      </c>
      <c r="D250" s="607">
        <v>45043</v>
      </c>
      <c r="E250" s="36" t="s">
        <v>2713</v>
      </c>
      <c r="F250" s="37">
        <v>85.79</v>
      </c>
      <c r="G250" s="37">
        <v>7325.86</v>
      </c>
      <c r="H250" s="37">
        <v>3410.96</v>
      </c>
      <c r="I250" s="37">
        <v>10736.82</v>
      </c>
    </row>
    <row r="251" spans="1:9">
      <c r="A251" s="36" t="s">
        <v>2714</v>
      </c>
      <c r="B251" s="36" t="s">
        <v>2715</v>
      </c>
      <c r="C251" s="36" t="s">
        <v>2716</v>
      </c>
      <c r="D251" s="607">
        <v>45083</v>
      </c>
      <c r="E251" s="36" t="s">
        <v>2717</v>
      </c>
      <c r="F251" s="37">
        <v>12.11</v>
      </c>
      <c r="G251" s="37">
        <v>1264.6300000000001</v>
      </c>
      <c r="H251" s="37">
        <v>687.12000000000012</v>
      </c>
      <c r="I251" s="37">
        <v>1951.75</v>
      </c>
    </row>
    <row r="252" spans="1:9">
      <c r="A252" s="36" t="s">
        <v>2718</v>
      </c>
      <c r="B252" s="36" t="s">
        <v>2719</v>
      </c>
      <c r="C252" s="36" t="s">
        <v>2720</v>
      </c>
      <c r="D252" s="607">
        <v>44946</v>
      </c>
      <c r="E252" s="36" t="s">
        <v>2721</v>
      </c>
      <c r="F252" s="37">
        <v>130</v>
      </c>
      <c r="G252" s="37">
        <v>4825.1400000000003</v>
      </c>
      <c r="H252" s="37">
        <v>69.33</v>
      </c>
      <c r="I252" s="37">
        <v>4894.47</v>
      </c>
    </row>
    <row r="253" spans="1:9">
      <c r="A253" s="36" t="s">
        <v>2722</v>
      </c>
      <c r="B253" s="36" t="s">
        <v>2305</v>
      </c>
      <c r="C253" s="36" t="s">
        <v>2723</v>
      </c>
      <c r="D253" s="607">
        <v>45126</v>
      </c>
      <c r="E253" s="36" t="s">
        <v>2724</v>
      </c>
      <c r="F253" s="37">
        <v>90.43</v>
      </c>
      <c r="G253" s="37">
        <v>5133.49</v>
      </c>
      <c r="H253" s="37">
        <v>12715.87</v>
      </c>
      <c r="I253" s="37">
        <v>17849.36</v>
      </c>
    </row>
    <row r="254" spans="1:9">
      <c r="A254" s="36" t="s">
        <v>2725</v>
      </c>
      <c r="B254" s="36" t="s">
        <v>2274</v>
      </c>
      <c r="C254" s="36" t="s">
        <v>2726</v>
      </c>
      <c r="D254" s="607">
        <v>45080</v>
      </c>
      <c r="E254" s="36" t="s">
        <v>2727</v>
      </c>
      <c r="F254" s="37">
        <v>9.27</v>
      </c>
      <c r="G254" s="37">
        <v>981.95</v>
      </c>
      <c r="H254" s="37">
        <v>696.98</v>
      </c>
      <c r="I254" s="37">
        <v>1678.93</v>
      </c>
    </row>
    <row r="255" spans="1:9">
      <c r="A255" s="36" t="s">
        <v>2728</v>
      </c>
      <c r="B255" s="36" t="s">
        <v>1918</v>
      </c>
      <c r="C255" s="36" t="s">
        <v>2729</v>
      </c>
      <c r="D255" s="607">
        <v>44959</v>
      </c>
      <c r="E255" s="36" t="s">
        <v>2730</v>
      </c>
      <c r="F255" s="37">
        <v>2979.46</v>
      </c>
      <c r="G255" s="37">
        <v>3887.16</v>
      </c>
      <c r="H255" s="37">
        <v>33225.97</v>
      </c>
      <c r="I255" s="37">
        <v>37113.129999999997</v>
      </c>
    </row>
    <row r="256" spans="1:9">
      <c r="A256" s="36" t="s">
        <v>2731</v>
      </c>
      <c r="B256" s="36" t="s">
        <v>2732</v>
      </c>
      <c r="C256" s="36" t="s">
        <v>2733</v>
      </c>
      <c r="D256" s="607">
        <v>44989</v>
      </c>
      <c r="E256" s="36" t="s">
        <v>2734</v>
      </c>
      <c r="F256" s="37">
        <v>20.7</v>
      </c>
      <c r="G256" s="37">
        <v>603.14</v>
      </c>
      <c r="H256" s="37">
        <v>7.59</v>
      </c>
      <c r="I256" s="37">
        <v>610.73</v>
      </c>
    </row>
    <row r="257" spans="1:9">
      <c r="A257" s="36" t="s">
        <v>2735</v>
      </c>
      <c r="B257" s="36" t="s">
        <v>1950</v>
      </c>
      <c r="C257" s="36" t="s">
        <v>2736</v>
      </c>
      <c r="D257" s="607">
        <v>45059</v>
      </c>
      <c r="E257" s="36" t="s">
        <v>2737</v>
      </c>
      <c r="F257" s="37">
        <v>262.98</v>
      </c>
      <c r="G257" s="37">
        <v>610.84</v>
      </c>
      <c r="H257" s="37">
        <v>127.67</v>
      </c>
      <c r="I257" s="37">
        <v>738.51</v>
      </c>
    </row>
    <row r="258" spans="1:9">
      <c r="A258" s="36" t="s">
        <v>2738</v>
      </c>
      <c r="B258" s="36" t="s">
        <v>1800</v>
      </c>
      <c r="C258" s="36" t="s">
        <v>2739</v>
      </c>
      <c r="D258" s="607">
        <v>45078</v>
      </c>
      <c r="E258" s="36" t="s">
        <v>2740</v>
      </c>
      <c r="F258" s="37">
        <v>10.29</v>
      </c>
      <c r="G258" s="37">
        <v>1100.28</v>
      </c>
      <c r="H258" s="37">
        <v>888.1</v>
      </c>
      <c r="I258" s="37">
        <v>1988.38</v>
      </c>
    </row>
    <row r="259" spans="1:9">
      <c r="A259" s="36" t="s">
        <v>2741</v>
      </c>
      <c r="B259" s="36" t="s">
        <v>2276</v>
      </c>
      <c r="C259" s="36" t="s">
        <v>2277</v>
      </c>
      <c r="D259" s="607">
        <v>45023</v>
      </c>
      <c r="E259" s="36" t="s">
        <v>2742</v>
      </c>
      <c r="F259" s="37">
        <v>28.8</v>
      </c>
      <c r="G259" s="37">
        <v>287.41000000000003</v>
      </c>
      <c r="H259" s="37">
        <v>287.41000000000003</v>
      </c>
      <c r="I259" s="37">
        <v>574.82000000000005</v>
      </c>
    </row>
    <row r="260" spans="1:9">
      <c r="A260" s="36" t="s">
        <v>2743</v>
      </c>
      <c r="B260" s="36" t="s">
        <v>1902</v>
      </c>
      <c r="C260" s="36" t="s">
        <v>2744</v>
      </c>
      <c r="D260" s="607">
        <v>45121</v>
      </c>
      <c r="E260" s="36" t="s">
        <v>2745</v>
      </c>
      <c r="F260" s="37">
        <v>2624</v>
      </c>
      <c r="G260" s="37">
        <v>2715.07</v>
      </c>
      <c r="H260" s="37">
        <v>543.01</v>
      </c>
      <c r="I260" s="37">
        <v>3258.08</v>
      </c>
    </row>
    <row r="261" spans="1:9">
      <c r="A261" s="36" t="s">
        <v>2746</v>
      </c>
      <c r="B261" s="36" t="s">
        <v>2747</v>
      </c>
      <c r="C261" s="36" t="s">
        <v>2590</v>
      </c>
      <c r="D261" s="607">
        <v>45072</v>
      </c>
      <c r="E261" s="36" t="s">
        <v>2748</v>
      </c>
      <c r="F261" s="37">
        <v>3</v>
      </c>
      <c r="G261" s="37">
        <v>122.58</v>
      </c>
      <c r="H261" s="37">
        <v>5.12</v>
      </c>
      <c r="I261" s="37">
        <v>127.7</v>
      </c>
    </row>
    <row r="262" spans="1:9">
      <c r="A262" s="36" t="s">
        <v>2749</v>
      </c>
      <c r="B262" s="36" t="s">
        <v>2060</v>
      </c>
      <c r="C262" s="36" t="s">
        <v>2750</v>
      </c>
      <c r="D262" s="607">
        <v>45117</v>
      </c>
      <c r="E262" s="36" t="s">
        <v>2751</v>
      </c>
      <c r="F262" s="37">
        <v>500</v>
      </c>
      <c r="G262" s="37">
        <v>1843.03</v>
      </c>
      <c r="H262" s="37">
        <v>489.04</v>
      </c>
      <c r="I262" s="37">
        <v>2332.0700000000002</v>
      </c>
    </row>
    <row r="263" spans="1:9">
      <c r="A263" s="36" t="s">
        <v>2752</v>
      </c>
      <c r="B263" s="36" t="s">
        <v>2753</v>
      </c>
      <c r="C263" s="36" t="s">
        <v>2754</v>
      </c>
      <c r="D263" s="607">
        <v>45090</v>
      </c>
      <c r="E263" s="36" t="s">
        <v>2755</v>
      </c>
      <c r="F263" s="37">
        <v>36.83</v>
      </c>
      <c r="G263" s="37">
        <v>1381.7</v>
      </c>
      <c r="H263" s="37">
        <v>57.7</v>
      </c>
      <c r="I263" s="37">
        <v>1439.4</v>
      </c>
    </row>
    <row r="264" spans="1:9">
      <c r="A264" s="36" t="s">
        <v>2756</v>
      </c>
      <c r="B264" s="36" t="s">
        <v>2757</v>
      </c>
      <c r="C264" s="36" t="s">
        <v>2590</v>
      </c>
      <c r="D264" s="607">
        <v>45087</v>
      </c>
      <c r="E264" s="36" t="s">
        <v>2758</v>
      </c>
      <c r="F264" s="37">
        <v>3</v>
      </c>
      <c r="G264" s="37">
        <v>114.22</v>
      </c>
      <c r="H264" s="37">
        <v>4.7699999999999996</v>
      </c>
      <c r="I264" s="37">
        <v>118.99</v>
      </c>
    </row>
    <row r="265" spans="1:9">
      <c r="A265" s="36" t="s">
        <v>2759</v>
      </c>
      <c r="B265" s="36" t="s">
        <v>2760</v>
      </c>
      <c r="C265" s="36" t="s">
        <v>2590</v>
      </c>
      <c r="D265" s="607">
        <v>45085</v>
      </c>
      <c r="E265" s="36" t="s">
        <v>2761</v>
      </c>
      <c r="F265" s="37">
        <v>3</v>
      </c>
      <c r="G265" s="37">
        <v>115.34</v>
      </c>
      <c r="H265" s="37">
        <v>4.82</v>
      </c>
      <c r="I265" s="37">
        <v>120.16</v>
      </c>
    </row>
    <row r="266" spans="1:9">
      <c r="A266" s="36" t="s">
        <v>2762</v>
      </c>
      <c r="B266" s="36" t="s">
        <v>2298</v>
      </c>
      <c r="C266" s="36" t="s">
        <v>2763</v>
      </c>
      <c r="D266" s="607">
        <v>45078</v>
      </c>
      <c r="E266" s="36" t="s">
        <v>2640</v>
      </c>
      <c r="F266" s="37">
        <v>16</v>
      </c>
      <c r="G266" s="37">
        <v>1518.71</v>
      </c>
      <c r="H266" s="37">
        <v>4.76</v>
      </c>
      <c r="I266" s="37">
        <v>1523.47</v>
      </c>
    </row>
    <row r="267" spans="1:9">
      <c r="A267" s="36" t="s">
        <v>2764</v>
      </c>
      <c r="B267" s="36" t="s">
        <v>2765</v>
      </c>
      <c r="C267" s="36" t="s">
        <v>2766</v>
      </c>
      <c r="D267" s="607">
        <v>45064</v>
      </c>
      <c r="E267" s="36" t="s">
        <v>2767</v>
      </c>
      <c r="F267" s="37">
        <v>2400</v>
      </c>
      <c r="G267" s="37">
        <v>4217.49</v>
      </c>
      <c r="H267" s="37">
        <v>843.5</v>
      </c>
      <c r="I267" s="37">
        <v>5060.99</v>
      </c>
    </row>
    <row r="268" spans="1:9">
      <c r="A268" s="36" t="s">
        <v>2768</v>
      </c>
      <c r="B268" s="36" t="s">
        <v>2605</v>
      </c>
      <c r="C268" s="36" t="s">
        <v>2769</v>
      </c>
      <c r="D268" s="607">
        <v>45077</v>
      </c>
      <c r="E268" s="36" t="s">
        <v>2607</v>
      </c>
      <c r="F268" s="37">
        <v>14</v>
      </c>
      <c r="G268" s="37">
        <v>774.03</v>
      </c>
      <c r="H268" s="37">
        <v>4.18</v>
      </c>
      <c r="I268" s="37">
        <v>778.20999999999992</v>
      </c>
    </row>
    <row r="269" spans="1:9">
      <c r="A269" s="36" t="s">
        <v>2770</v>
      </c>
      <c r="B269" s="36" t="s">
        <v>2771</v>
      </c>
      <c r="C269" s="36" t="s">
        <v>2590</v>
      </c>
      <c r="D269" s="607">
        <v>45087</v>
      </c>
      <c r="E269" s="36" t="s">
        <v>2772</v>
      </c>
      <c r="F269" s="37">
        <v>3</v>
      </c>
      <c r="G269" s="37">
        <v>114.22</v>
      </c>
      <c r="H269" s="37">
        <v>4.7699999999999996</v>
      </c>
      <c r="I269" s="37">
        <v>118.99</v>
      </c>
    </row>
    <row r="270" spans="1:9">
      <c r="A270" s="36" t="s">
        <v>2773</v>
      </c>
      <c r="B270" s="36" t="s">
        <v>2774</v>
      </c>
      <c r="C270" s="36" t="s">
        <v>2590</v>
      </c>
      <c r="D270" s="607">
        <v>45129</v>
      </c>
      <c r="E270" s="36" t="s">
        <v>2775</v>
      </c>
      <c r="F270" s="37">
        <v>3</v>
      </c>
      <c r="G270" s="37">
        <v>90.81</v>
      </c>
      <c r="H270" s="37">
        <v>3.79</v>
      </c>
      <c r="I270" s="37">
        <v>94.600000000000009</v>
      </c>
    </row>
    <row r="271" spans="1:9">
      <c r="A271" s="36" t="s">
        <v>2776</v>
      </c>
      <c r="B271" s="36" t="s">
        <v>2777</v>
      </c>
      <c r="C271" s="36" t="s">
        <v>2936</v>
      </c>
      <c r="D271" s="607">
        <v>45133</v>
      </c>
      <c r="E271" s="36" t="s">
        <v>2778</v>
      </c>
      <c r="F271" s="37">
        <v>4</v>
      </c>
      <c r="G271" s="37">
        <v>321.2</v>
      </c>
      <c r="H271" s="37">
        <v>52.27</v>
      </c>
      <c r="I271" s="37">
        <v>373.47</v>
      </c>
    </row>
    <row r="272" spans="1:9">
      <c r="A272" s="36" t="s">
        <v>2779</v>
      </c>
      <c r="B272" s="36" t="s">
        <v>2780</v>
      </c>
      <c r="C272" s="36" t="s">
        <v>2590</v>
      </c>
      <c r="D272" s="607">
        <v>45127</v>
      </c>
      <c r="E272" s="36" t="s">
        <v>2781</v>
      </c>
      <c r="F272" s="37">
        <v>3</v>
      </c>
      <c r="G272" s="37">
        <v>91.93</v>
      </c>
      <c r="H272" s="37">
        <v>3.84</v>
      </c>
      <c r="I272" s="37">
        <v>95.77000000000001</v>
      </c>
    </row>
    <row r="273" spans="1:9">
      <c r="A273" s="36" t="s">
        <v>2782</v>
      </c>
      <c r="B273" s="36" t="s">
        <v>1950</v>
      </c>
      <c r="C273" s="36" t="s">
        <v>2783</v>
      </c>
      <c r="D273" s="607">
        <v>45059</v>
      </c>
      <c r="E273" s="36" t="s">
        <v>2784</v>
      </c>
      <c r="F273" s="37">
        <v>11155.78</v>
      </c>
      <c r="G273" s="37">
        <v>24908.71</v>
      </c>
      <c r="H273" s="37">
        <v>2832.77</v>
      </c>
      <c r="I273" s="37">
        <v>27741.48</v>
      </c>
    </row>
    <row r="274" spans="1:9">
      <c r="A274" s="36" t="s">
        <v>2785</v>
      </c>
      <c r="B274" s="36" t="s">
        <v>2786</v>
      </c>
      <c r="C274" s="36" t="s">
        <v>2787</v>
      </c>
      <c r="D274" s="607">
        <v>45114</v>
      </c>
      <c r="E274" s="36" t="s">
        <v>2788</v>
      </c>
      <c r="F274" s="37">
        <v>1728</v>
      </c>
      <c r="G274" s="37">
        <v>9665.3700000000008</v>
      </c>
      <c r="H274" s="37">
        <v>3413.7</v>
      </c>
      <c r="I274" s="37">
        <v>13079.07</v>
      </c>
    </row>
    <row r="275" spans="1:9">
      <c r="A275" s="36" t="s">
        <v>2789</v>
      </c>
      <c r="B275" s="36" t="s">
        <v>2591</v>
      </c>
      <c r="C275" s="36" t="s">
        <v>2739</v>
      </c>
      <c r="D275" s="607">
        <v>45175</v>
      </c>
      <c r="E275" s="36" t="s">
        <v>2790</v>
      </c>
      <c r="F275" s="37">
        <v>10.039999999999999</v>
      </c>
      <c r="G275" s="37">
        <v>585.03</v>
      </c>
      <c r="H275" s="37">
        <v>384.66</v>
      </c>
      <c r="I275" s="37">
        <v>969.69</v>
      </c>
    </row>
    <row r="276" spans="1:9">
      <c r="A276" s="36" t="s">
        <v>2791</v>
      </c>
      <c r="B276" s="36" t="s">
        <v>1956</v>
      </c>
      <c r="C276" s="36" t="s">
        <v>2792</v>
      </c>
      <c r="D276" s="607">
        <v>45094</v>
      </c>
      <c r="E276" s="36" t="s">
        <v>2793</v>
      </c>
      <c r="F276" s="37">
        <v>9289</v>
      </c>
      <c r="G276" s="37">
        <v>29546.63</v>
      </c>
      <c r="H276" s="37">
        <v>2489.34</v>
      </c>
      <c r="I276" s="37">
        <v>32035.97</v>
      </c>
    </row>
    <row r="277" spans="1:9">
      <c r="A277" s="36" t="s">
        <v>2794</v>
      </c>
      <c r="B277" s="36" t="s">
        <v>1807</v>
      </c>
      <c r="C277" s="36" t="s">
        <v>2795</v>
      </c>
      <c r="D277" s="607">
        <v>45189</v>
      </c>
      <c r="E277" s="36" t="s">
        <v>2796</v>
      </c>
      <c r="F277" s="37">
        <v>5083</v>
      </c>
      <c r="G277" s="37">
        <v>10693.38</v>
      </c>
      <c r="H277" s="37">
        <v>633.25</v>
      </c>
      <c r="I277" s="37">
        <v>11326.63</v>
      </c>
    </row>
    <row r="278" spans="1:9">
      <c r="A278" s="36" t="s">
        <v>2797</v>
      </c>
      <c r="B278" s="36" t="s">
        <v>2798</v>
      </c>
      <c r="C278" s="36" t="s">
        <v>2799</v>
      </c>
      <c r="D278" s="607">
        <v>45254</v>
      </c>
      <c r="E278" s="36" t="s">
        <v>2800</v>
      </c>
      <c r="F278" s="37">
        <v>12.42</v>
      </c>
      <c r="G278" s="37">
        <v>131.16999999999999</v>
      </c>
      <c r="H278" s="37">
        <v>124.93</v>
      </c>
      <c r="I278" s="37">
        <v>256.10000000000002</v>
      </c>
    </row>
    <row r="279" spans="1:9">
      <c r="A279" s="36" t="s">
        <v>2801</v>
      </c>
      <c r="B279" s="36" t="s">
        <v>2802</v>
      </c>
      <c r="C279" s="36" t="s">
        <v>2803</v>
      </c>
      <c r="D279" s="607">
        <v>45182</v>
      </c>
      <c r="E279" s="36" t="s">
        <v>2804</v>
      </c>
      <c r="F279" s="37">
        <v>1.7</v>
      </c>
      <c r="G279" s="37">
        <v>3.96</v>
      </c>
      <c r="H279" s="37">
        <v>108.49</v>
      </c>
      <c r="I279" s="37">
        <v>112.45</v>
      </c>
    </row>
    <row r="280" spans="1:9">
      <c r="A280" s="36" t="s">
        <v>2805</v>
      </c>
      <c r="B280" s="36" t="s">
        <v>2305</v>
      </c>
      <c r="C280" s="36" t="s">
        <v>2806</v>
      </c>
      <c r="D280" s="607">
        <v>45170</v>
      </c>
      <c r="E280" s="36" t="s">
        <v>2807</v>
      </c>
      <c r="F280" s="37">
        <v>500</v>
      </c>
      <c r="G280" s="37">
        <v>554.26</v>
      </c>
      <c r="H280" s="37">
        <v>554.26</v>
      </c>
      <c r="I280" s="37">
        <v>1108.52</v>
      </c>
    </row>
    <row r="281" spans="1:9">
      <c r="A281" s="36" t="s">
        <v>2808</v>
      </c>
      <c r="B281" s="36" t="s">
        <v>2809</v>
      </c>
      <c r="C281" s="36" t="s">
        <v>2810</v>
      </c>
      <c r="D281" s="607">
        <v>45203</v>
      </c>
      <c r="E281" s="36" t="s">
        <v>2008</v>
      </c>
      <c r="F281" s="37">
        <v>36.83</v>
      </c>
      <c r="G281" s="37">
        <v>608.77</v>
      </c>
      <c r="H281" s="37">
        <v>25.42</v>
      </c>
      <c r="I281" s="37">
        <v>634.18999999999994</v>
      </c>
    </row>
    <row r="282" spans="1:9">
      <c r="A282" s="36" t="s">
        <v>2811</v>
      </c>
      <c r="B282" s="36" t="s">
        <v>2812</v>
      </c>
      <c r="C282" s="36" t="s">
        <v>2813</v>
      </c>
      <c r="D282" s="607">
        <v>45184</v>
      </c>
      <c r="E282" s="36" t="s">
        <v>2814</v>
      </c>
      <c r="F282" s="37">
        <v>500</v>
      </c>
      <c r="G282" s="37">
        <v>401.49</v>
      </c>
      <c r="H282" s="37">
        <v>80.3</v>
      </c>
      <c r="I282" s="37">
        <v>481.79</v>
      </c>
    </row>
    <row r="283" spans="1:9">
      <c r="A283" s="36" t="s">
        <v>2815</v>
      </c>
      <c r="B283" s="36" t="s">
        <v>2591</v>
      </c>
      <c r="C283" s="36" t="s">
        <v>2816</v>
      </c>
      <c r="D283" s="607">
        <v>45238</v>
      </c>
      <c r="E283" s="36" t="s">
        <v>2817</v>
      </c>
      <c r="F283" s="37">
        <v>12.28</v>
      </c>
      <c r="G283" s="37">
        <v>184.29</v>
      </c>
      <c r="H283" s="37">
        <v>177.53</v>
      </c>
      <c r="I283" s="37">
        <v>361.82</v>
      </c>
    </row>
    <row r="284" spans="1:9">
      <c r="A284" s="36" t="s">
        <v>2818</v>
      </c>
      <c r="B284" s="36" t="s">
        <v>2203</v>
      </c>
      <c r="C284" s="36" t="s">
        <v>2819</v>
      </c>
      <c r="D284" s="607">
        <v>45224</v>
      </c>
      <c r="E284" s="36" t="s">
        <v>2820</v>
      </c>
      <c r="F284" s="37">
        <v>300.45999999999998</v>
      </c>
      <c r="G284" s="37">
        <v>1860.02</v>
      </c>
      <c r="H284" s="37">
        <v>1222.03</v>
      </c>
      <c r="I284" s="37">
        <v>3082.05</v>
      </c>
    </row>
    <row r="285" spans="1:9">
      <c r="A285" s="36" t="s">
        <v>2821</v>
      </c>
      <c r="B285" s="36" t="s">
        <v>1937</v>
      </c>
      <c r="C285" s="36" t="s">
        <v>2822</v>
      </c>
      <c r="D285" s="607">
        <v>45240</v>
      </c>
      <c r="E285" s="36" t="s">
        <v>2937</v>
      </c>
      <c r="F285" s="37">
        <v>5000</v>
      </c>
      <c r="G285" s="37">
        <v>2003.92</v>
      </c>
      <c r="H285" s="37">
        <v>400.78</v>
      </c>
      <c r="I285" s="37">
        <v>2404.6999999999998</v>
      </c>
    </row>
    <row r="286" spans="1:9">
      <c r="A286" s="36" t="s">
        <v>2823</v>
      </c>
      <c r="B286" s="36" t="s">
        <v>1907</v>
      </c>
      <c r="C286" s="36" t="s">
        <v>2824</v>
      </c>
      <c r="D286" s="607">
        <v>45252</v>
      </c>
      <c r="E286" s="36" t="s">
        <v>2825</v>
      </c>
      <c r="F286" s="37">
        <v>18150</v>
      </c>
      <c r="G286" s="37">
        <v>3702.8</v>
      </c>
      <c r="H286" s="37">
        <v>740.56000000000006</v>
      </c>
      <c r="I286" s="37">
        <v>4443.3600000000006</v>
      </c>
    </row>
    <row r="287" spans="1:9">
      <c r="A287" s="36" t="s">
        <v>2826</v>
      </c>
      <c r="B287" s="36" t="s">
        <v>2827</v>
      </c>
      <c r="C287" s="36" t="s">
        <v>2828</v>
      </c>
      <c r="D287" s="607">
        <v>45261</v>
      </c>
      <c r="E287" s="36" t="s">
        <v>2829</v>
      </c>
      <c r="F287" s="37">
        <v>1620</v>
      </c>
      <c r="G287" s="37">
        <v>1679.64</v>
      </c>
      <c r="H287" s="37">
        <v>0</v>
      </c>
      <c r="I287" s="37">
        <v>1679.64</v>
      </c>
    </row>
    <row r="288" spans="1:9">
      <c r="A288" s="36" t="s">
        <v>2938</v>
      </c>
      <c r="B288" s="36" t="s">
        <v>2505</v>
      </c>
      <c r="C288" s="36" t="s">
        <v>2939</v>
      </c>
      <c r="D288" s="607">
        <v>45256</v>
      </c>
      <c r="E288" s="36" t="s">
        <v>2940</v>
      </c>
      <c r="F288" s="37">
        <v>780</v>
      </c>
      <c r="G288" s="37">
        <v>216.42</v>
      </c>
      <c r="H288" s="37">
        <v>43.28</v>
      </c>
      <c r="I288" s="37">
        <v>259.7</v>
      </c>
    </row>
    <row r="289" spans="1:9">
      <c r="A289" s="36" t="s">
        <v>2611</v>
      </c>
      <c r="B289" s="36" t="s">
        <v>2709</v>
      </c>
      <c r="C289" s="36" t="s">
        <v>2612</v>
      </c>
      <c r="D289" s="607">
        <v>44897</v>
      </c>
      <c r="E289" s="36" t="s">
        <v>2613</v>
      </c>
      <c r="F289" s="37">
        <v>8228.67</v>
      </c>
      <c r="G289" s="37">
        <v>675.77</v>
      </c>
      <c r="H289" s="37">
        <v>135.15</v>
      </c>
      <c r="I289" s="37">
        <v>810.92</v>
      </c>
    </row>
    <row r="290" spans="1:9">
      <c r="A290" s="36" t="s">
        <v>2830</v>
      </c>
      <c r="B290" s="36" t="s">
        <v>1892</v>
      </c>
      <c r="C290" s="36" t="s">
        <v>2831</v>
      </c>
      <c r="D290" s="607">
        <v>44626</v>
      </c>
      <c r="E290" s="36" t="s">
        <v>2832</v>
      </c>
      <c r="F290" s="37">
        <v>2758.23</v>
      </c>
      <c r="G290" s="37">
        <v>15959.75</v>
      </c>
      <c r="H290" s="37">
        <v>1217.71</v>
      </c>
      <c r="I290" s="37">
        <v>17177.46</v>
      </c>
    </row>
    <row r="291" spans="1:9">
      <c r="A291" s="36" t="s">
        <v>2833</v>
      </c>
      <c r="B291" s="36" t="s">
        <v>2709</v>
      </c>
      <c r="C291" s="36" t="s">
        <v>2278</v>
      </c>
      <c r="D291" s="607">
        <v>45079</v>
      </c>
      <c r="E291" s="36" t="s">
        <v>2834</v>
      </c>
      <c r="F291" s="37">
        <v>578</v>
      </c>
      <c r="G291" s="37">
        <v>0</v>
      </c>
      <c r="H291" s="37">
        <v>0</v>
      </c>
      <c r="I291" s="37">
        <v>0</v>
      </c>
    </row>
  </sheetData>
  <printOptions horizontalCentered="1"/>
  <pageMargins left="0.31496062992125984" right="0.31496062992125984" top="0.35433070866141736" bottom="0.55118110236220474" header="0.31496062992125984" footer="0.31496062992125984"/>
  <pageSetup paperSize="9" scale="60" orientation="landscape" r:id="rId1"/>
  <colBreaks count="1" manualBreakCount="1">
    <brk id="8" max="5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5">
    <tabColor rgb="FF00B050"/>
  </sheetPr>
  <dimension ref="A1:I71"/>
  <sheetViews>
    <sheetView zoomScaleNormal="100" workbookViewId="0">
      <selection activeCell="E10" sqref="E10"/>
    </sheetView>
  </sheetViews>
  <sheetFormatPr baseColWidth="10" defaultColWidth="11.42578125" defaultRowHeight="12.75"/>
  <cols>
    <col min="1" max="1" width="10.5703125" customWidth="1"/>
    <col min="2" max="2" width="37.42578125" customWidth="1"/>
    <col min="3" max="3" width="36.85546875" customWidth="1"/>
    <col min="4" max="4" width="13.42578125" customWidth="1"/>
    <col min="5" max="5" width="12.5703125" customWidth="1"/>
    <col min="6" max="6" width="10.5703125" customWidth="1"/>
    <col min="7" max="7" width="10.42578125" customWidth="1"/>
    <col min="8" max="8" width="10.5703125" customWidth="1"/>
    <col min="9" max="9" width="13.42578125" customWidth="1"/>
    <col min="10" max="10" width="7.5703125" bestFit="1" customWidth="1"/>
    <col min="258" max="258" width="9.85546875" bestFit="1" customWidth="1"/>
    <col min="259" max="259" width="34.140625" bestFit="1" customWidth="1"/>
    <col min="260" max="260" width="36.7109375" bestFit="1" customWidth="1"/>
    <col min="261" max="261" width="13.42578125" bestFit="1" customWidth="1"/>
    <col min="262" max="262" width="11.42578125" bestFit="1" customWidth="1"/>
    <col min="263" max="263" width="9" bestFit="1" customWidth="1"/>
    <col min="264" max="264" width="10.140625" bestFit="1" customWidth="1"/>
    <col min="265" max="265" width="9.42578125" bestFit="1" customWidth="1"/>
    <col min="266" max="266" width="6.28515625" bestFit="1" customWidth="1"/>
    <col min="514" max="514" width="9.85546875" bestFit="1" customWidth="1"/>
    <col min="515" max="515" width="34.140625" bestFit="1" customWidth="1"/>
    <col min="516" max="516" width="36.7109375" bestFit="1" customWidth="1"/>
    <col min="517" max="517" width="13.42578125" bestFit="1" customWidth="1"/>
    <col min="518" max="518" width="11.42578125" bestFit="1" customWidth="1"/>
    <col min="519" max="519" width="9" bestFit="1" customWidth="1"/>
    <col min="520" max="520" width="10.140625" bestFit="1" customWidth="1"/>
    <col min="521" max="521" width="9.42578125" bestFit="1" customWidth="1"/>
    <col min="522" max="522" width="6.28515625" bestFit="1" customWidth="1"/>
    <col min="770" max="770" width="9.85546875" bestFit="1" customWidth="1"/>
    <col min="771" max="771" width="34.140625" bestFit="1" customWidth="1"/>
    <col min="772" max="772" width="36.7109375" bestFit="1" customWidth="1"/>
    <col min="773" max="773" width="13.42578125" bestFit="1" customWidth="1"/>
    <col min="774" max="774" width="11.42578125" bestFit="1" customWidth="1"/>
    <col min="775" max="775" width="9" bestFit="1" customWidth="1"/>
    <col min="776" max="776" width="10.140625" bestFit="1" customWidth="1"/>
    <col min="777" max="777" width="9.42578125" bestFit="1" customWidth="1"/>
    <col min="778" max="778" width="6.28515625" bestFit="1" customWidth="1"/>
    <col min="1026" max="1026" width="9.85546875" bestFit="1" customWidth="1"/>
    <col min="1027" max="1027" width="34.140625" bestFit="1" customWidth="1"/>
    <col min="1028" max="1028" width="36.7109375" bestFit="1" customWidth="1"/>
    <col min="1029" max="1029" width="13.42578125" bestFit="1" customWidth="1"/>
    <col min="1030" max="1030" width="11.42578125" bestFit="1" customWidth="1"/>
    <col min="1031" max="1031" width="9" bestFit="1" customWidth="1"/>
    <col min="1032" max="1032" width="10.140625" bestFit="1" customWidth="1"/>
    <col min="1033" max="1033" width="9.42578125" bestFit="1" customWidth="1"/>
    <col min="1034" max="1034" width="6.28515625" bestFit="1" customWidth="1"/>
    <col min="1282" max="1282" width="9.85546875" bestFit="1" customWidth="1"/>
    <col min="1283" max="1283" width="34.140625" bestFit="1" customWidth="1"/>
    <col min="1284" max="1284" width="36.7109375" bestFit="1" customWidth="1"/>
    <col min="1285" max="1285" width="13.42578125" bestFit="1" customWidth="1"/>
    <col min="1286" max="1286" width="11.42578125" bestFit="1" customWidth="1"/>
    <col min="1287" max="1287" width="9" bestFit="1" customWidth="1"/>
    <col min="1288" max="1288" width="10.140625" bestFit="1" customWidth="1"/>
    <col min="1289" max="1289" width="9.42578125" bestFit="1" customWidth="1"/>
    <col min="1290" max="1290" width="6.28515625" bestFit="1" customWidth="1"/>
    <col min="1538" max="1538" width="9.85546875" bestFit="1" customWidth="1"/>
    <col min="1539" max="1539" width="34.140625" bestFit="1" customWidth="1"/>
    <col min="1540" max="1540" width="36.7109375" bestFit="1" customWidth="1"/>
    <col min="1541" max="1541" width="13.42578125" bestFit="1" customWidth="1"/>
    <col min="1542" max="1542" width="11.42578125" bestFit="1" customWidth="1"/>
    <col min="1543" max="1543" width="9" bestFit="1" customWidth="1"/>
    <col min="1544" max="1544" width="10.140625" bestFit="1" customWidth="1"/>
    <col min="1545" max="1545" width="9.42578125" bestFit="1" customWidth="1"/>
    <col min="1546" max="1546" width="6.28515625" bestFit="1" customWidth="1"/>
    <col min="1794" max="1794" width="9.85546875" bestFit="1" customWidth="1"/>
    <col min="1795" max="1795" width="34.140625" bestFit="1" customWidth="1"/>
    <col min="1796" max="1796" width="36.7109375" bestFit="1" customWidth="1"/>
    <col min="1797" max="1797" width="13.42578125" bestFit="1" customWidth="1"/>
    <col min="1798" max="1798" width="11.42578125" bestFit="1" customWidth="1"/>
    <col min="1799" max="1799" width="9" bestFit="1" customWidth="1"/>
    <col min="1800" max="1800" width="10.140625" bestFit="1" customWidth="1"/>
    <col min="1801" max="1801" width="9.42578125" bestFit="1" customWidth="1"/>
    <col min="1802" max="1802" width="6.28515625" bestFit="1" customWidth="1"/>
    <col min="2050" max="2050" width="9.85546875" bestFit="1" customWidth="1"/>
    <col min="2051" max="2051" width="34.140625" bestFit="1" customWidth="1"/>
    <col min="2052" max="2052" width="36.7109375" bestFit="1" customWidth="1"/>
    <col min="2053" max="2053" width="13.42578125" bestFit="1" customWidth="1"/>
    <col min="2054" max="2054" width="11.42578125" bestFit="1" customWidth="1"/>
    <col min="2055" max="2055" width="9" bestFit="1" customWidth="1"/>
    <col min="2056" max="2056" width="10.140625" bestFit="1" customWidth="1"/>
    <col min="2057" max="2057" width="9.42578125" bestFit="1" customWidth="1"/>
    <col min="2058" max="2058" width="6.28515625" bestFit="1" customWidth="1"/>
    <col min="2306" max="2306" width="9.85546875" bestFit="1" customWidth="1"/>
    <col min="2307" max="2307" width="34.140625" bestFit="1" customWidth="1"/>
    <col min="2308" max="2308" width="36.7109375" bestFit="1" customWidth="1"/>
    <col min="2309" max="2309" width="13.42578125" bestFit="1" customWidth="1"/>
    <col min="2310" max="2310" width="11.42578125" bestFit="1" customWidth="1"/>
    <col min="2311" max="2311" width="9" bestFit="1" customWidth="1"/>
    <col min="2312" max="2312" width="10.140625" bestFit="1" customWidth="1"/>
    <col min="2313" max="2313" width="9.42578125" bestFit="1" customWidth="1"/>
    <col min="2314" max="2314" width="6.28515625" bestFit="1" customWidth="1"/>
    <col min="2562" max="2562" width="9.85546875" bestFit="1" customWidth="1"/>
    <col min="2563" max="2563" width="34.140625" bestFit="1" customWidth="1"/>
    <col min="2564" max="2564" width="36.7109375" bestFit="1" customWidth="1"/>
    <col min="2565" max="2565" width="13.42578125" bestFit="1" customWidth="1"/>
    <col min="2566" max="2566" width="11.42578125" bestFit="1" customWidth="1"/>
    <col min="2567" max="2567" width="9" bestFit="1" customWidth="1"/>
    <col min="2568" max="2568" width="10.140625" bestFit="1" customWidth="1"/>
    <col min="2569" max="2569" width="9.42578125" bestFit="1" customWidth="1"/>
    <col min="2570" max="2570" width="6.28515625" bestFit="1" customWidth="1"/>
    <col min="2818" max="2818" width="9.85546875" bestFit="1" customWidth="1"/>
    <col min="2819" max="2819" width="34.140625" bestFit="1" customWidth="1"/>
    <col min="2820" max="2820" width="36.7109375" bestFit="1" customWidth="1"/>
    <col min="2821" max="2821" width="13.42578125" bestFit="1" customWidth="1"/>
    <col min="2822" max="2822" width="11.42578125" bestFit="1" customWidth="1"/>
    <col min="2823" max="2823" width="9" bestFit="1" customWidth="1"/>
    <col min="2824" max="2824" width="10.140625" bestFit="1" customWidth="1"/>
    <col min="2825" max="2825" width="9.42578125" bestFit="1" customWidth="1"/>
    <col min="2826" max="2826" width="6.28515625" bestFit="1" customWidth="1"/>
    <col min="3074" max="3074" width="9.85546875" bestFit="1" customWidth="1"/>
    <col min="3075" max="3075" width="34.140625" bestFit="1" customWidth="1"/>
    <col min="3076" max="3076" width="36.7109375" bestFit="1" customWidth="1"/>
    <col min="3077" max="3077" width="13.42578125" bestFit="1" customWidth="1"/>
    <col min="3078" max="3078" width="11.42578125" bestFit="1" customWidth="1"/>
    <col min="3079" max="3079" width="9" bestFit="1" customWidth="1"/>
    <col min="3080" max="3080" width="10.140625" bestFit="1" customWidth="1"/>
    <col min="3081" max="3081" width="9.42578125" bestFit="1" customWidth="1"/>
    <col min="3082" max="3082" width="6.28515625" bestFit="1" customWidth="1"/>
    <col min="3330" max="3330" width="9.85546875" bestFit="1" customWidth="1"/>
    <col min="3331" max="3331" width="34.140625" bestFit="1" customWidth="1"/>
    <col min="3332" max="3332" width="36.7109375" bestFit="1" customWidth="1"/>
    <col min="3333" max="3333" width="13.42578125" bestFit="1" customWidth="1"/>
    <col min="3334" max="3334" width="11.42578125" bestFit="1" customWidth="1"/>
    <col min="3335" max="3335" width="9" bestFit="1" customWidth="1"/>
    <col min="3336" max="3336" width="10.140625" bestFit="1" customWidth="1"/>
    <col min="3337" max="3337" width="9.42578125" bestFit="1" customWidth="1"/>
    <col min="3338" max="3338" width="6.28515625" bestFit="1" customWidth="1"/>
    <col min="3586" max="3586" width="9.85546875" bestFit="1" customWidth="1"/>
    <col min="3587" max="3587" width="34.140625" bestFit="1" customWidth="1"/>
    <col min="3588" max="3588" width="36.7109375" bestFit="1" customWidth="1"/>
    <col min="3589" max="3589" width="13.42578125" bestFit="1" customWidth="1"/>
    <col min="3590" max="3590" width="11.42578125" bestFit="1" customWidth="1"/>
    <col min="3591" max="3591" width="9" bestFit="1" customWidth="1"/>
    <col min="3592" max="3592" width="10.140625" bestFit="1" customWidth="1"/>
    <col min="3593" max="3593" width="9.42578125" bestFit="1" customWidth="1"/>
    <col min="3594" max="3594" width="6.28515625" bestFit="1" customWidth="1"/>
    <col min="3842" max="3842" width="9.85546875" bestFit="1" customWidth="1"/>
    <col min="3843" max="3843" width="34.140625" bestFit="1" customWidth="1"/>
    <col min="3844" max="3844" width="36.7109375" bestFit="1" customWidth="1"/>
    <col min="3845" max="3845" width="13.42578125" bestFit="1" customWidth="1"/>
    <col min="3846" max="3846" width="11.42578125" bestFit="1" customWidth="1"/>
    <col min="3847" max="3847" width="9" bestFit="1" customWidth="1"/>
    <col min="3848" max="3848" width="10.140625" bestFit="1" customWidth="1"/>
    <col min="3849" max="3849" width="9.42578125" bestFit="1" customWidth="1"/>
    <col min="3850" max="3850" width="6.28515625" bestFit="1" customWidth="1"/>
    <col min="4098" max="4098" width="9.85546875" bestFit="1" customWidth="1"/>
    <col min="4099" max="4099" width="34.140625" bestFit="1" customWidth="1"/>
    <col min="4100" max="4100" width="36.7109375" bestFit="1" customWidth="1"/>
    <col min="4101" max="4101" width="13.42578125" bestFit="1" customWidth="1"/>
    <col min="4102" max="4102" width="11.42578125" bestFit="1" customWidth="1"/>
    <col min="4103" max="4103" width="9" bestFit="1" customWidth="1"/>
    <col min="4104" max="4104" width="10.140625" bestFit="1" customWidth="1"/>
    <col min="4105" max="4105" width="9.42578125" bestFit="1" customWidth="1"/>
    <col min="4106" max="4106" width="6.28515625" bestFit="1" customWidth="1"/>
    <col min="4354" max="4354" width="9.85546875" bestFit="1" customWidth="1"/>
    <col min="4355" max="4355" width="34.140625" bestFit="1" customWidth="1"/>
    <col min="4356" max="4356" width="36.7109375" bestFit="1" customWidth="1"/>
    <col min="4357" max="4357" width="13.42578125" bestFit="1" customWidth="1"/>
    <col min="4358" max="4358" width="11.42578125" bestFit="1" customWidth="1"/>
    <col min="4359" max="4359" width="9" bestFit="1" customWidth="1"/>
    <col min="4360" max="4360" width="10.140625" bestFit="1" customWidth="1"/>
    <col min="4361" max="4361" width="9.42578125" bestFit="1" customWidth="1"/>
    <col min="4362" max="4362" width="6.28515625" bestFit="1" customWidth="1"/>
    <col min="4610" max="4610" width="9.85546875" bestFit="1" customWidth="1"/>
    <col min="4611" max="4611" width="34.140625" bestFit="1" customWidth="1"/>
    <col min="4612" max="4612" width="36.7109375" bestFit="1" customWidth="1"/>
    <col min="4613" max="4613" width="13.42578125" bestFit="1" customWidth="1"/>
    <col min="4614" max="4614" width="11.42578125" bestFit="1" customWidth="1"/>
    <col min="4615" max="4615" width="9" bestFit="1" customWidth="1"/>
    <col min="4616" max="4616" width="10.140625" bestFit="1" customWidth="1"/>
    <col min="4617" max="4617" width="9.42578125" bestFit="1" customWidth="1"/>
    <col min="4618" max="4618" width="6.28515625" bestFit="1" customWidth="1"/>
    <col min="4866" max="4866" width="9.85546875" bestFit="1" customWidth="1"/>
    <col min="4867" max="4867" width="34.140625" bestFit="1" customWidth="1"/>
    <col min="4868" max="4868" width="36.7109375" bestFit="1" customWidth="1"/>
    <col min="4869" max="4869" width="13.42578125" bestFit="1" customWidth="1"/>
    <col min="4870" max="4870" width="11.42578125" bestFit="1" customWidth="1"/>
    <col min="4871" max="4871" width="9" bestFit="1" customWidth="1"/>
    <col min="4872" max="4872" width="10.140625" bestFit="1" customWidth="1"/>
    <col min="4873" max="4873" width="9.42578125" bestFit="1" customWidth="1"/>
    <col min="4874" max="4874" width="6.28515625" bestFit="1" customWidth="1"/>
    <col min="5122" max="5122" width="9.85546875" bestFit="1" customWidth="1"/>
    <col min="5123" max="5123" width="34.140625" bestFit="1" customWidth="1"/>
    <col min="5124" max="5124" width="36.7109375" bestFit="1" customWidth="1"/>
    <col min="5125" max="5125" width="13.42578125" bestFit="1" customWidth="1"/>
    <col min="5126" max="5126" width="11.42578125" bestFit="1" customWidth="1"/>
    <col min="5127" max="5127" width="9" bestFit="1" customWidth="1"/>
    <col min="5128" max="5128" width="10.140625" bestFit="1" customWidth="1"/>
    <col min="5129" max="5129" width="9.42578125" bestFit="1" customWidth="1"/>
    <col min="5130" max="5130" width="6.28515625" bestFit="1" customWidth="1"/>
    <col min="5378" max="5378" width="9.85546875" bestFit="1" customWidth="1"/>
    <col min="5379" max="5379" width="34.140625" bestFit="1" customWidth="1"/>
    <col min="5380" max="5380" width="36.7109375" bestFit="1" customWidth="1"/>
    <col min="5381" max="5381" width="13.42578125" bestFit="1" customWidth="1"/>
    <col min="5382" max="5382" width="11.42578125" bestFit="1" customWidth="1"/>
    <col min="5383" max="5383" width="9" bestFit="1" customWidth="1"/>
    <col min="5384" max="5384" width="10.140625" bestFit="1" customWidth="1"/>
    <col min="5385" max="5385" width="9.42578125" bestFit="1" customWidth="1"/>
    <col min="5386" max="5386" width="6.28515625" bestFit="1" customWidth="1"/>
    <col min="5634" max="5634" width="9.85546875" bestFit="1" customWidth="1"/>
    <col min="5635" max="5635" width="34.140625" bestFit="1" customWidth="1"/>
    <col min="5636" max="5636" width="36.7109375" bestFit="1" customWidth="1"/>
    <col min="5637" max="5637" width="13.42578125" bestFit="1" customWidth="1"/>
    <col min="5638" max="5638" width="11.42578125" bestFit="1" customWidth="1"/>
    <col min="5639" max="5639" width="9" bestFit="1" customWidth="1"/>
    <col min="5640" max="5640" width="10.140625" bestFit="1" customWidth="1"/>
    <col min="5641" max="5641" width="9.42578125" bestFit="1" customWidth="1"/>
    <col min="5642" max="5642" width="6.28515625" bestFit="1" customWidth="1"/>
    <col min="5890" max="5890" width="9.85546875" bestFit="1" customWidth="1"/>
    <col min="5891" max="5891" width="34.140625" bestFit="1" customWidth="1"/>
    <col min="5892" max="5892" width="36.7109375" bestFit="1" customWidth="1"/>
    <col min="5893" max="5893" width="13.42578125" bestFit="1" customWidth="1"/>
    <col min="5894" max="5894" width="11.42578125" bestFit="1" customWidth="1"/>
    <col min="5895" max="5895" width="9" bestFit="1" customWidth="1"/>
    <col min="5896" max="5896" width="10.140625" bestFit="1" customWidth="1"/>
    <col min="5897" max="5897" width="9.42578125" bestFit="1" customWidth="1"/>
    <col min="5898" max="5898" width="6.28515625" bestFit="1" customWidth="1"/>
    <col min="6146" max="6146" width="9.85546875" bestFit="1" customWidth="1"/>
    <col min="6147" max="6147" width="34.140625" bestFit="1" customWidth="1"/>
    <col min="6148" max="6148" width="36.7109375" bestFit="1" customWidth="1"/>
    <col min="6149" max="6149" width="13.42578125" bestFit="1" customWidth="1"/>
    <col min="6150" max="6150" width="11.42578125" bestFit="1" customWidth="1"/>
    <col min="6151" max="6151" width="9" bestFit="1" customWidth="1"/>
    <col min="6152" max="6152" width="10.140625" bestFit="1" customWidth="1"/>
    <col min="6153" max="6153" width="9.42578125" bestFit="1" customWidth="1"/>
    <col min="6154" max="6154" width="6.28515625" bestFit="1" customWidth="1"/>
    <col min="6402" max="6402" width="9.85546875" bestFit="1" customWidth="1"/>
    <col min="6403" max="6403" width="34.140625" bestFit="1" customWidth="1"/>
    <col min="6404" max="6404" width="36.7109375" bestFit="1" customWidth="1"/>
    <col min="6405" max="6405" width="13.42578125" bestFit="1" customWidth="1"/>
    <col min="6406" max="6406" width="11.42578125" bestFit="1" customWidth="1"/>
    <col min="6407" max="6407" width="9" bestFit="1" customWidth="1"/>
    <col min="6408" max="6408" width="10.140625" bestFit="1" customWidth="1"/>
    <col min="6409" max="6409" width="9.42578125" bestFit="1" customWidth="1"/>
    <col min="6410" max="6410" width="6.28515625" bestFit="1" customWidth="1"/>
    <col min="6658" max="6658" width="9.85546875" bestFit="1" customWidth="1"/>
    <col min="6659" max="6659" width="34.140625" bestFit="1" customWidth="1"/>
    <col min="6660" max="6660" width="36.7109375" bestFit="1" customWidth="1"/>
    <col min="6661" max="6661" width="13.42578125" bestFit="1" customWidth="1"/>
    <col min="6662" max="6662" width="11.42578125" bestFit="1" customWidth="1"/>
    <col min="6663" max="6663" width="9" bestFit="1" customWidth="1"/>
    <col min="6664" max="6664" width="10.140625" bestFit="1" customWidth="1"/>
    <col min="6665" max="6665" width="9.42578125" bestFit="1" customWidth="1"/>
    <col min="6666" max="6666" width="6.28515625" bestFit="1" customWidth="1"/>
    <col min="6914" max="6914" width="9.85546875" bestFit="1" customWidth="1"/>
    <col min="6915" max="6915" width="34.140625" bestFit="1" customWidth="1"/>
    <col min="6916" max="6916" width="36.7109375" bestFit="1" customWidth="1"/>
    <col min="6917" max="6917" width="13.42578125" bestFit="1" customWidth="1"/>
    <col min="6918" max="6918" width="11.42578125" bestFit="1" customWidth="1"/>
    <col min="6919" max="6919" width="9" bestFit="1" customWidth="1"/>
    <col min="6920" max="6920" width="10.140625" bestFit="1" customWidth="1"/>
    <col min="6921" max="6921" width="9.42578125" bestFit="1" customWidth="1"/>
    <col min="6922" max="6922" width="6.28515625" bestFit="1" customWidth="1"/>
    <col min="7170" max="7170" width="9.85546875" bestFit="1" customWidth="1"/>
    <col min="7171" max="7171" width="34.140625" bestFit="1" customWidth="1"/>
    <col min="7172" max="7172" width="36.7109375" bestFit="1" customWidth="1"/>
    <col min="7173" max="7173" width="13.42578125" bestFit="1" customWidth="1"/>
    <col min="7174" max="7174" width="11.42578125" bestFit="1" customWidth="1"/>
    <col min="7175" max="7175" width="9" bestFit="1" customWidth="1"/>
    <col min="7176" max="7176" width="10.140625" bestFit="1" customWidth="1"/>
    <col min="7177" max="7177" width="9.42578125" bestFit="1" customWidth="1"/>
    <col min="7178" max="7178" width="6.28515625" bestFit="1" customWidth="1"/>
    <col min="7426" max="7426" width="9.85546875" bestFit="1" customWidth="1"/>
    <col min="7427" max="7427" width="34.140625" bestFit="1" customWidth="1"/>
    <col min="7428" max="7428" width="36.7109375" bestFit="1" customWidth="1"/>
    <col min="7429" max="7429" width="13.42578125" bestFit="1" customWidth="1"/>
    <col min="7430" max="7430" width="11.42578125" bestFit="1" customWidth="1"/>
    <col min="7431" max="7431" width="9" bestFit="1" customWidth="1"/>
    <col min="7432" max="7432" width="10.140625" bestFit="1" customWidth="1"/>
    <col min="7433" max="7433" width="9.42578125" bestFit="1" customWidth="1"/>
    <col min="7434" max="7434" width="6.28515625" bestFit="1" customWidth="1"/>
    <col min="7682" max="7682" width="9.85546875" bestFit="1" customWidth="1"/>
    <col min="7683" max="7683" width="34.140625" bestFit="1" customWidth="1"/>
    <col min="7684" max="7684" width="36.7109375" bestFit="1" customWidth="1"/>
    <col min="7685" max="7685" width="13.42578125" bestFit="1" customWidth="1"/>
    <col min="7686" max="7686" width="11.42578125" bestFit="1" customWidth="1"/>
    <col min="7687" max="7687" width="9" bestFit="1" customWidth="1"/>
    <col min="7688" max="7688" width="10.140625" bestFit="1" customWidth="1"/>
    <col min="7689" max="7689" width="9.42578125" bestFit="1" customWidth="1"/>
    <col min="7690" max="7690" width="6.28515625" bestFit="1" customWidth="1"/>
    <col min="7938" max="7938" width="9.85546875" bestFit="1" customWidth="1"/>
    <col min="7939" max="7939" width="34.140625" bestFit="1" customWidth="1"/>
    <col min="7940" max="7940" width="36.7109375" bestFit="1" customWidth="1"/>
    <col min="7941" max="7941" width="13.42578125" bestFit="1" customWidth="1"/>
    <col min="7942" max="7942" width="11.42578125" bestFit="1" customWidth="1"/>
    <col min="7943" max="7943" width="9" bestFit="1" customWidth="1"/>
    <col min="7944" max="7944" width="10.140625" bestFit="1" customWidth="1"/>
    <col min="7945" max="7945" width="9.42578125" bestFit="1" customWidth="1"/>
    <col min="7946" max="7946" width="6.28515625" bestFit="1" customWidth="1"/>
    <col min="8194" max="8194" width="9.85546875" bestFit="1" customWidth="1"/>
    <col min="8195" max="8195" width="34.140625" bestFit="1" customWidth="1"/>
    <col min="8196" max="8196" width="36.7109375" bestFit="1" customWidth="1"/>
    <col min="8197" max="8197" width="13.42578125" bestFit="1" customWidth="1"/>
    <col min="8198" max="8198" width="11.42578125" bestFit="1" customWidth="1"/>
    <col min="8199" max="8199" width="9" bestFit="1" customWidth="1"/>
    <col min="8200" max="8200" width="10.140625" bestFit="1" customWidth="1"/>
    <col min="8201" max="8201" width="9.42578125" bestFit="1" customWidth="1"/>
    <col min="8202" max="8202" width="6.28515625" bestFit="1" customWidth="1"/>
    <col min="8450" max="8450" width="9.85546875" bestFit="1" customWidth="1"/>
    <col min="8451" max="8451" width="34.140625" bestFit="1" customWidth="1"/>
    <col min="8452" max="8452" width="36.7109375" bestFit="1" customWidth="1"/>
    <col min="8453" max="8453" width="13.42578125" bestFit="1" customWidth="1"/>
    <col min="8454" max="8454" width="11.42578125" bestFit="1" customWidth="1"/>
    <col min="8455" max="8455" width="9" bestFit="1" customWidth="1"/>
    <col min="8456" max="8456" width="10.140625" bestFit="1" customWidth="1"/>
    <col min="8457" max="8457" width="9.42578125" bestFit="1" customWidth="1"/>
    <col min="8458" max="8458" width="6.28515625" bestFit="1" customWidth="1"/>
    <col min="8706" max="8706" width="9.85546875" bestFit="1" customWidth="1"/>
    <col min="8707" max="8707" width="34.140625" bestFit="1" customWidth="1"/>
    <col min="8708" max="8708" width="36.7109375" bestFit="1" customWidth="1"/>
    <col min="8709" max="8709" width="13.42578125" bestFit="1" customWidth="1"/>
    <col min="8710" max="8710" width="11.42578125" bestFit="1" customWidth="1"/>
    <col min="8711" max="8711" width="9" bestFit="1" customWidth="1"/>
    <col min="8712" max="8712" width="10.140625" bestFit="1" customWidth="1"/>
    <col min="8713" max="8713" width="9.42578125" bestFit="1" customWidth="1"/>
    <col min="8714" max="8714" width="6.28515625" bestFit="1" customWidth="1"/>
    <col min="8962" max="8962" width="9.85546875" bestFit="1" customWidth="1"/>
    <col min="8963" max="8963" width="34.140625" bestFit="1" customWidth="1"/>
    <col min="8964" max="8964" width="36.7109375" bestFit="1" customWidth="1"/>
    <col min="8965" max="8965" width="13.42578125" bestFit="1" customWidth="1"/>
    <col min="8966" max="8966" width="11.42578125" bestFit="1" customWidth="1"/>
    <col min="8967" max="8967" width="9" bestFit="1" customWidth="1"/>
    <col min="8968" max="8968" width="10.140625" bestFit="1" customWidth="1"/>
    <col min="8969" max="8969" width="9.42578125" bestFit="1" customWidth="1"/>
    <col min="8970" max="8970" width="6.28515625" bestFit="1" customWidth="1"/>
    <col min="9218" max="9218" width="9.85546875" bestFit="1" customWidth="1"/>
    <col min="9219" max="9219" width="34.140625" bestFit="1" customWidth="1"/>
    <col min="9220" max="9220" width="36.7109375" bestFit="1" customWidth="1"/>
    <col min="9221" max="9221" width="13.42578125" bestFit="1" customWidth="1"/>
    <col min="9222" max="9222" width="11.42578125" bestFit="1" customWidth="1"/>
    <col min="9223" max="9223" width="9" bestFit="1" customWidth="1"/>
    <col min="9224" max="9224" width="10.140625" bestFit="1" customWidth="1"/>
    <col min="9225" max="9225" width="9.42578125" bestFit="1" customWidth="1"/>
    <col min="9226" max="9226" width="6.28515625" bestFit="1" customWidth="1"/>
    <col min="9474" max="9474" width="9.85546875" bestFit="1" customWidth="1"/>
    <col min="9475" max="9475" width="34.140625" bestFit="1" customWidth="1"/>
    <col min="9476" max="9476" width="36.7109375" bestFit="1" customWidth="1"/>
    <col min="9477" max="9477" width="13.42578125" bestFit="1" customWidth="1"/>
    <col min="9478" max="9478" width="11.42578125" bestFit="1" customWidth="1"/>
    <col min="9479" max="9479" width="9" bestFit="1" customWidth="1"/>
    <col min="9480" max="9480" width="10.140625" bestFit="1" customWidth="1"/>
    <col min="9481" max="9481" width="9.42578125" bestFit="1" customWidth="1"/>
    <col min="9482" max="9482" width="6.28515625" bestFit="1" customWidth="1"/>
    <col min="9730" max="9730" width="9.85546875" bestFit="1" customWidth="1"/>
    <col min="9731" max="9731" width="34.140625" bestFit="1" customWidth="1"/>
    <col min="9732" max="9732" width="36.7109375" bestFit="1" customWidth="1"/>
    <col min="9733" max="9733" width="13.42578125" bestFit="1" customWidth="1"/>
    <col min="9734" max="9734" width="11.42578125" bestFit="1" customWidth="1"/>
    <col min="9735" max="9735" width="9" bestFit="1" customWidth="1"/>
    <col min="9736" max="9736" width="10.140625" bestFit="1" customWidth="1"/>
    <col min="9737" max="9737" width="9.42578125" bestFit="1" customWidth="1"/>
    <col min="9738" max="9738" width="6.28515625" bestFit="1" customWidth="1"/>
    <col min="9986" max="9986" width="9.85546875" bestFit="1" customWidth="1"/>
    <col min="9987" max="9987" width="34.140625" bestFit="1" customWidth="1"/>
    <col min="9988" max="9988" width="36.7109375" bestFit="1" customWidth="1"/>
    <col min="9989" max="9989" width="13.42578125" bestFit="1" customWidth="1"/>
    <col min="9990" max="9990" width="11.42578125" bestFit="1" customWidth="1"/>
    <col min="9991" max="9991" width="9" bestFit="1" customWidth="1"/>
    <col min="9992" max="9992" width="10.140625" bestFit="1" customWidth="1"/>
    <col min="9993" max="9993" width="9.42578125" bestFit="1" customWidth="1"/>
    <col min="9994" max="9994" width="6.28515625" bestFit="1" customWidth="1"/>
    <col min="10242" max="10242" width="9.85546875" bestFit="1" customWidth="1"/>
    <col min="10243" max="10243" width="34.140625" bestFit="1" customWidth="1"/>
    <col min="10244" max="10244" width="36.7109375" bestFit="1" customWidth="1"/>
    <col min="10245" max="10245" width="13.42578125" bestFit="1" customWidth="1"/>
    <col min="10246" max="10246" width="11.42578125" bestFit="1" customWidth="1"/>
    <col min="10247" max="10247" width="9" bestFit="1" customWidth="1"/>
    <col min="10248" max="10248" width="10.140625" bestFit="1" customWidth="1"/>
    <col min="10249" max="10249" width="9.42578125" bestFit="1" customWidth="1"/>
    <col min="10250" max="10250" width="6.28515625" bestFit="1" customWidth="1"/>
    <col min="10498" max="10498" width="9.85546875" bestFit="1" customWidth="1"/>
    <col min="10499" max="10499" width="34.140625" bestFit="1" customWidth="1"/>
    <col min="10500" max="10500" width="36.7109375" bestFit="1" customWidth="1"/>
    <col min="10501" max="10501" width="13.42578125" bestFit="1" customWidth="1"/>
    <col min="10502" max="10502" width="11.42578125" bestFit="1" customWidth="1"/>
    <col min="10503" max="10503" width="9" bestFit="1" customWidth="1"/>
    <col min="10504" max="10504" width="10.140625" bestFit="1" customWidth="1"/>
    <col min="10505" max="10505" width="9.42578125" bestFit="1" customWidth="1"/>
    <col min="10506" max="10506" width="6.28515625" bestFit="1" customWidth="1"/>
    <col min="10754" max="10754" width="9.85546875" bestFit="1" customWidth="1"/>
    <col min="10755" max="10755" width="34.140625" bestFit="1" customWidth="1"/>
    <col min="10756" max="10756" width="36.7109375" bestFit="1" customWidth="1"/>
    <col min="10757" max="10757" width="13.42578125" bestFit="1" customWidth="1"/>
    <col min="10758" max="10758" width="11.42578125" bestFit="1" customWidth="1"/>
    <col min="10759" max="10759" width="9" bestFit="1" customWidth="1"/>
    <col min="10760" max="10760" width="10.140625" bestFit="1" customWidth="1"/>
    <col min="10761" max="10761" width="9.42578125" bestFit="1" customWidth="1"/>
    <col min="10762" max="10762" width="6.28515625" bestFit="1" customWidth="1"/>
    <col min="11010" max="11010" width="9.85546875" bestFit="1" customWidth="1"/>
    <col min="11011" max="11011" width="34.140625" bestFit="1" customWidth="1"/>
    <col min="11012" max="11012" width="36.7109375" bestFit="1" customWidth="1"/>
    <col min="11013" max="11013" width="13.42578125" bestFit="1" customWidth="1"/>
    <col min="11014" max="11014" width="11.42578125" bestFit="1" customWidth="1"/>
    <col min="11015" max="11015" width="9" bestFit="1" customWidth="1"/>
    <col min="11016" max="11016" width="10.140625" bestFit="1" customWidth="1"/>
    <col min="11017" max="11017" width="9.42578125" bestFit="1" customWidth="1"/>
    <col min="11018" max="11018" width="6.28515625" bestFit="1" customWidth="1"/>
    <col min="11266" max="11266" width="9.85546875" bestFit="1" customWidth="1"/>
    <col min="11267" max="11267" width="34.140625" bestFit="1" customWidth="1"/>
    <col min="11268" max="11268" width="36.7109375" bestFit="1" customWidth="1"/>
    <col min="11269" max="11269" width="13.42578125" bestFit="1" customWidth="1"/>
    <col min="11270" max="11270" width="11.42578125" bestFit="1" customWidth="1"/>
    <col min="11271" max="11271" width="9" bestFit="1" customWidth="1"/>
    <col min="11272" max="11272" width="10.140625" bestFit="1" customWidth="1"/>
    <col min="11273" max="11273" width="9.42578125" bestFit="1" customWidth="1"/>
    <col min="11274" max="11274" width="6.28515625" bestFit="1" customWidth="1"/>
    <col min="11522" max="11522" width="9.85546875" bestFit="1" customWidth="1"/>
    <col min="11523" max="11523" width="34.140625" bestFit="1" customWidth="1"/>
    <col min="11524" max="11524" width="36.7109375" bestFit="1" customWidth="1"/>
    <col min="11525" max="11525" width="13.42578125" bestFit="1" customWidth="1"/>
    <col min="11526" max="11526" width="11.42578125" bestFit="1" customWidth="1"/>
    <col min="11527" max="11527" width="9" bestFit="1" customWidth="1"/>
    <col min="11528" max="11528" width="10.140625" bestFit="1" customWidth="1"/>
    <col min="11529" max="11529" width="9.42578125" bestFit="1" customWidth="1"/>
    <col min="11530" max="11530" width="6.28515625" bestFit="1" customWidth="1"/>
    <col min="11778" max="11778" width="9.85546875" bestFit="1" customWidth="1"/>
    <col min="11779" max="11779" width="34.140625" bestFit="1" customWidth="1"/>
    <col min="11780" max="11780" width="36.7109375" bestFit="1" customWidth="1"/>
    <col min="11781" max="11781" width="13.42578125" bestFit="1" customWidth="1"/>
    <col min="11782" max="11782" width="11.42578125" bestFit="1" customWidth="1"/>
    <col min="11783" max="11783" width="9" bestFit="1" customWidth="1"/>
    <col min="11784" max="11784" width="10.140625" bestFit="1" customWidth="1"/>
    <col min="11785" max="11785" width="9.42578125" bestFit="1" customWidth="1"/>
    <col min="11786" max="11786" width="6.28515625" bestFit="1" customWidth="1"/>
    <col min="12034" max="12034" width="9.85546875" bestFit="1" customWidth="1"/>
    <col min="12035" max="12035" width="34.140625" bestFit="1" customWidth="1"/>
    <col min="12036" max="12036" width="36.7109375" bestFit="1" customWidth="1"/>
    <col min="12037" max="12037" width="13.42578125" bestFit="1" customWidth="1"/>
    <col min="12038" max="12038" width="11.42578125" bestFit="1" customWidth="1"/>
    <col min="12039" max="12039" width="9" bestFit="1" customWidth="1"/>
    <col min="12040" max="12040" width="10.140625" bestFit="1" customWidth="1"/>
    <col min="12041" max="12041" width="9.42578125" bestFit="1" customWidth="1"/>
    <col min="12042" max="12042" width="6.28515625" bestFit="1" customWidth="1"/>
    <col min="12290" max="12290" width="9.85546875" bestFit="1" customWidth="1"/>
    <col min="12291" max="12291" width="34.140625" bestFit="1" customWidth="1"/>
    <col min="12292" max="12292" width="36.7109375" bestFit="1" customWidth="1"/>
    <col min="12293" max="12293" width="13.42578125" bestFit="1" customWidth="1"/>
    <col min="12294" max="12294" width="11.42578125" bestFit="1" customWidth="1"/>
    <col min="12295" max="12295" width="9" bestFit="1" customWidth="1"/>
    <col min="12296" max="12296" width="10.140625" bestFit="1" customWidth="1"/>
    <col min="12297" max="12297" width="9.42578125" bestFit="1" customWidth="1"/>
    <col min="12298" max="12298" width="6.28515625" bestFit="1" customWidth="1"/>
    <col min="12546" max="12546" width="9.85546875" bestFit="1" customWidth="1"/>
    <col min="12547" max="12547" width="34.140625" bestFit="1" customWidth="1"/>
    <col min="12548" max="12548" width="36.7109375" bestFit="1" customWidth="1"/>
    <col min="12549" max="12549" width="13.42578125" bestFit="1" customWidth="1"/>
    <col min="12550" max="12550" width="11.42578125" bestFit="1" customWidth="1"/>
    <col min="12551" max="12551" width="9" bestFit="1" customWidth="1"/>
    <col min="12552" max="12552" width="10.140625" bestFit="1" customWidth="1"/>
    <col min="12553" max="12553" width="9.42578125" bestFit="1" customWidth="1"/>
    <col min="12554" max="12554" width="6.28515625" bestFit="1" customWidth="1"/>
    <col min="12802" max="12802" width="9.85546875" bestFit="1" customWidth="1"/>
    <col min="12803" max="12803" width="34.140625" bestFit="1" customWidth="1"/>
    <col min="12804" max="12804" width="36.7109375" bestFit="1" customWidth="1"/>
    <col min="12805" max="12805" width="13.42578125" bestFit="1" customWidth="1"/>
    <col min="12806" max="12806" width="11.42578125" bestFit="1" customWidth="1"/>
    <col min="12807" max="12807" width="9" bestFit="1" customWidth="1"/>
    <col min="12808" max="12808" width="10.140625" bestFit="1" customWidth="1"/>
    <col min="12809" max="12809" width="9.42578125" bestFit="1" customWidth="1"/>
    <col min="12810" max="12810" width="6.28515625" bestFit="1" customWidth="1"/>
    <col min="13058" max="13058" width="9.85546875" bestFit="1" customWidth="1"/>
    <col min="13059" max="13059" width="34.140625" bestFit="1" customWidth="1"/>
    <col min="13060" max="13060" width="36.7109375" bestFit="1" customWidth="1"/>
    <col min="13061" max="13061" width="13.42578125" bestFit="1" customWidth="1"/>
    <col min="13062" max="13062" width="11.42578125" bestFit="1" customWidth="1"/>
    <col min="13063" max="13063" width="9" bestFit="1" customWidth="1"/>
    <col min="13064" max="13064" width="10.140625" bestFit="1" customWidth="1"/>
    <col min="13065" max="13065" width="9.42578125" bestFit="1" customWidth="1"/>
    <col min="13066" max="13066" width="6.28515625" bestFit="1" customWidth="1"/>
    <col min="13314" max="13314" width="9.85546875" bestFit="1" customWidth="1"/>
    <col min="13315" max="13315" width="34.140625" bestFit="1" customWidth="1"/>
    <col min="13316" max="13316" width="36.7109375" bestFit="1" customWidth="1"/>
    <col min="13317" max="13317" width="13.42578125" bestFit="1" customWidth="1"/>
    <col min="13318" max="13318" width="11.42578125" bestFit="1" customWidth="1"/>
    <col min="13319" max="13319" width="9" bestFit="1" customWidth="1"/>
    <col min="13320" max="13320" width="10.140625" bestFit="1" customWidth="1"/>
    <col min="13321" max="13321" width="9.42578125" bestFit="1" customWidth="1"/>
    <col min="13322" max="13322" width="6.28515625" bestFit="1" customWidth="1"/>
    <col min="13570" max="13570" width="9.85546875" bestFit="1" customWidth="1"/>
    <col min="13571" max="13571" width="34.140625" bestFit="1" customWidth="1"/>
    <col min="13572" max="13572" width="36.7109375" bestFit="1" customWidth="1"/>
    <col min="13573" max="13573" width="13.42578125" bestFit="1" customWidth="1"/>
    <col min="13574" max="13574" width="11.42578125" bestFit="1" customWidth="1"/>
    <col min="13575" max="13575" width="9" bestFit="1" customWidth="1"/>
    <col min="13576" max="13576" width="10.140625" bestFit="1" customWidth="1"/>
    <col min="13577" max="13577" width="9.42578125" bestFit="1" customWidth="1"/>
    <col min="13578" max="13578" width="6.28515625" bestFit="1" customWidth="1"/>
    <col min="13826" max="13826" width="9.85546875" bestFit="1" customWidth="1"/>
    <col min="13827" max="13827" width="34.140625" bestFit="1" customWidth="1"/>
    <col min="13828" max="13828" width="36.7109375" bestFit="1" customWidth="1"/>
    <col min="13829" max="13829" width="13.42578125" bestFit="1" customWidth="1"/>
    <col min="13830" max="13830" width="11.42578125" bestFit="1" customWidth="1"/>
    <col min="13831" max="13831" width="9" bestFit="1" customWidth="1"/>
    <col min="13832" max="13832" width="10.140625" bestFit="1" customWidth="1"/>
    <col min="13833" max="13833" width="9.42578125" bestFit="1" customWidth="1"/>
    <col min="13834" max="13834" width="6.28515625" bestFit="1" customWidth="1"/>
    <col min="14082" max="14082" width="9.85546875" bestFit="1" customWidth="1"/>
    <col min="14083" max="14083" width="34.140625" bestFit="1" customWidth="1"/>
    <col min="14084" max="14084" width="36.7109375" bestFit="1" customWidth="1"/>
    <col min="14085" max="14085" width="13.42578125" bestFit="1" customWidth="1"/>
    <col min="14086" max="14086" width="11.42578125" bestFit="1" customWidth="1"/>
    <col min="14087" max="14087" width="9" bestFit="1" customWidth="1"/>
    <col min="14088" max="14088" width="10.140625" bestFit="1" customWidth="1"/>
    <col min="14089" max="14089" width="9.42578125" bestFit="1" customWidth="1"/>
    <col min="14090" max="14090" width="6.28515625" bestFit="1" customWidth="1"/>
    <col min="14338" max="14338" width="9.85546875" bestFit="1" customWidth="1"/>
    <col min="14339" max="14339" width="34.140625" bestFit="1" customWidth="1"/>
    <col min="14340" max="14340" width="36.7109375" bestFit="1" customWidth="1"/>
    <col min="14341" max="14341" width="13.42578125" bestFit="1" customWidth="1"/>
    <col min="14342" max="14342" width="11.42578125" bestFit="1" customWidth="1"/>
    <col min="14343" max="14343" width="9" bestFit="1" customWidth="1"/>
    <col min="14344" max="14344" width="10.140625" bestFit="1" customWidth="1"/>
    <col min="14345" max="14345" width="9.42578125" bestFit="1" customWidth="1"/>
    <col min="14346" max="14346" width="6.28515625" bestFit="1" customWidth="1"/>
    <col min="14594" max="14594" width="9.85546875" bestFit="1" customWidth="1"/>
    <col min="14595" max="14595" width="34.140625" bestFit="1" customWidth="1"/>
    <col min="14596" max="14596" width="36.7109375" bestFit="1" customWidth="1"/>
    <col min="14597" max="14597" width="13.42578125" bestFit="1" customWidth="1"/>
    <col min="14598" max="14598" width="11.42578125" bestFit="1" customWidth="1"/>
    <col min="14599" max="14599" width="9" bestFit="1" customWidth="1"/>
    <col min="14600" max="14600" width="10.140625" bestFit="1" customWidth="1"/>
    <col min="14601" max="14601" width="9.42578125" bestFit="1" customWidth="1"/>
    <col min="14602" max="14602" width="6.28515625" bestFit="1" customWidth="1"/>
    <col min="14850" max="14850" width="9.85546875" bestFit="1" customWidth="1"/>
    <col min="14851" max="14851" width="34.140625" bestFit="1" customWidth="1"/>
    <col min="14852" max="14852" width="36.7109375" bestFit="1" customWidth="1"/>
    <col min="14853" max="14853" width="13.42578125" bestFit="1" customWidth="1"/>
    <col min="14854" max="14854" width="11.42578125" bestFit="1" customWidth="1"/>
    <col min="14855" max="14855" width="9" bestFit="1" customWidth="1"/>
    <col min="14856" max="14856" width="10.140625" bestFit="1" customWidth="1"/>
    <col min="14857" max="14857" width="9.42578125" bestFit="1" customWidth="1"/>
    <col min="14858" max="14858" width="6.28515625" bestFit="1" customWidth="1"/>
    <col min="15106" max="15106" width="9.85546875" bestFit="1" customWidth="1"/>
    <col min="15107" max="15107" width="34.140625" bestFit="1" customWidth="1"/>
    <col min="15108" max="15108" width="36.7109375" bestFit="1" customWidth="1"/>
    <col min="15109" max="15109" width="13.42578125" bestFit="1" customWidth="1"/>
    <col min="15110" max="15110" width="11.42578125" bestFit="1" customWidth="1"/>
    <col min="15111" max="15111" width="9" bestFit="1" customWidth="1"/>
    <col min="15112" max="15112" width="10.140625" bestFit="1" customWidth="1"/>
    <col min="15113" max="15113" width="9.42578125" bestFit="1" customWidth="1"/>
    <col min="15114" max="15114" width="6.28515625" bestFit="1" customWidth="1"/>
    <col min="15362" max="15362" width="9.85546875" bestFit="1" customWidth="1"/>
    <col min="15363" max="15363" width="34.140625" bestFit="1" customWidth="1"/>
    <col min="15364" max="15364" width="36.7109375" bestFit="1" customWidth="1"/>
    <col min="15365" max="15365" width="13.42578125" bestFit="1" customWidth="1"/>
    <col min="15366" max="15366" width="11.42578125" bestFit="1" customWidth="1"/>
    <col min="15367" max="15367" width="9" bestFit="1" customWidth="1"/>
    <col min="15368" max="15368" width="10.140625" bestFit="1" customWidth="1"/>
    <col min="15369" max="15369" width="9.42578125" bestFit="1" customWidth="1"/>
    <col min="15370" max="15370" width="6.28515625" bestFit="1" customWidth="1"/>
    <col min="15618" max="15618" width="9.85546875" bestFit="1" customWidth="1"/>
    <col min="15619" max="15619" width="34.140625" bestFit="1" customWidth="1"/>
    <col min="15620" max="15620" width="36.7109375" bestFit="1" customWidth="1"/>
    <col min="15621" max="15621" width="13.42578125" bestFit="1" customWidth="1"/>
    <col min="15622" max="15622" width="11.42578125" bestFit="1" customWidth="1"/>
    <col min="15623" max="15623" width="9" bestFit="1" customWidth="1"/>
    <col min="15624" max="15624" width="10.140625" bestFit="1" customWidth="1"/>
    <col min="15625" max="15625" width="9.42578125" bestFit="1" customWidth="1"/>
    <col min="15626" max="15626" width="6.28515625" bestFit="1" customWidth="1"/>
    <col min="15874" max="15874" width="9.85546875" bestFit="1" customWidth="1"/>
    <col min="15875" max="15875" width="34.140625" bestFit="1" customWidth="1"/>
    <col min="15876" max="15876" width="36.7109375" bestFit="1" customWidth="1"/>
    <col min="15877" max="15877" width="13.42578125" bestFit="1" customWidth="1"/>
    <col min="15878" max="15878" width="11.42578125" bestFit="1" customWidth="1"/>
    <col min="15879" max="15879" width="9" bestFit="1" customWidth="1"/>
    <col min="15880" max="15880" width="10.140625" bestFit="1" customWidth="1"/>
    <col min="15881" max="15881" width="9.42578125" bestFit="1" customWidth="1"/>
    <col min="15882" max="15882" width="6.28515625" bestFit="1" customWidth="1"/>
    <col min="16130" max="16130" width="9.85546875" bestFit="1" customWidth="1"/>
    <col min="16131" max="16131" width="34.140625" bestFit="1" customWidth="1"/>
    <col min="16132" max="16132" width="36.7109375" bestFit="1" customWidth="1"/>
    <col min="16133" max="16133" width="13.42578125" bestFit="1" customWidth="1"/>
    <col min="16134" max="16134" width="11.42578125" bestFit="1" customWidth="1"/>
    <col min="16135" max="16135" width="9" bestFit="1" customWidth="1"/>
    <col min="16136" max="16136" width="10.140625" bestFit="1" customWidth="1"/>
    <col min="16137" max="16137" width="9.42578125" bestFit="1" customWidth="1"/>
    <col min="16138" max="16138" width="6.28515625" bestFit="1" customWidth="1"/>
  </cols>
  <sheetData>
    <row r="1" spans="1:9" ht="21.75" thickBot="1">
      <c r="A1" s="14" t="s">
        <v>2861</v>
      </c>
      <c r="H1" s="13"/>
    </row>
    <row r="2" spans="1:9" ht="39" thickBot="1">
      <c r="A2" s="563" t="s">
        <v>1040</v>
      </c>
      <c r="B2" s="564" t="s">
        <v>1041</v>
      </c>
      <c r="C2" s="564" t="s">
        <v>1042</v>
      </c>
      <c r="D2" s="564" t="s">
        <v>1043</v>
      </c>
      <c r="E2" s="564" t="s">
        <v>1273</v>
      </c>
      <c r="F2" s="564" t="s">
        <v>2329</v>
      </c>
      <c r="G2" s="564" t="s">
        <v>1044</v>
      </c>
      <c r="H2" s="564" t="s">
        <v>1271</v>
      </c>
      <c r="I2" s="565" t="s">
        <v>1272</v>
      </c>
    </row>
    <row r="3" spans="1:9">
      <c r="A3" s="36" t="s">
        <v>1208</v>
      </c>
      <c r="B3" s="36" t="s">
        <v>2642</v>
      </c>
      <c r="C3" s="36" t="s">
        <v>1209</v>
      </c>
      <c r="D3" s="607">
        <v>44927</v>
      </c>
      <c r="E3" s="36" t="s">
        <v>2643</v>
      </c>
      <c r="F3" s="37">
        <v>3325</v>
      </c>
      <c r="G3" s="37">
        <v>18910.740000000002</v>
      </c>
      <c r="H3" s="37">
        <v>1600</v>
      </c>
      <c r="I3" s="37">
        <v>20510.740000000002</v>
      </c>
    </row>
    <row r="4" spans="1:9">
      <c r="A4" s="36" t="s">
        <v>2835</v>
      </c>
      <c r="B4" s="36" t="s">
        <v>2836</v>
      </c>
      <c r="C4" s="36" t="s">
        <v>2590</v>
      </c>
      <c r="D4" s="607">
        <v>44936</v>
      </c>
      <c r="E4" s="36" t="s">
        <v>2061</v>
      </c>
      <c r="F4" s="37">
        <v>0</v>
      </c>
      <c r="G4" s="37">
        <v>612.47</v>
      </c>
      <c r="H4" s="37">
        <v>25.58</v>
      </c>
      <c r="I4" s="37">
        <v>638.05000000000007</v>
      </c>
    </row>
    <row r="5" spans="1:9">
      <c r="A5" s="36" t="s">
        <v>2837</v>
      </c>
      <c r="B5" s="36" t="s">
        <v>2505</v>
      </c>
      <c r="C5" s="36" t="s">
        <v>2838</v>
      </c>
      <c r="D5" s="607">
        <v>44944</v>
      </c>
      <c r="E5" s="36" t="s">
        <v>2839</v>
      </c>
      <c r="F5" s="37">
        <v>0</v>
      </c>
      <c r="G5" s="37">
        <v>1612.76</v>
      </c>
      <c r="H5" s="37">
        <v>322.55</v>
      </c>
      <c r="I5" s="37">
        <v>1935.31</v>
      </c>
    </row>
    <row r="6" spans="1:9">
      <c r="A6" s="36" t="s">
        <v>2718</v>
      </c>
      <c r="B6" s="36" t="s">
        <v>2719</v>
      </c>
      <c r="C6" s="36" t="s">
        <v>2720</v>
      </c>
      <c r="D6" s="607">
        <v>44946</v>
      </c>
      <c r="E6" s="36" t="s">
        <v>2721</v>
      </c>
      <c r="F6" s="37">
        <v>130</v>
      </c>
      <c r="G6" s="37">
        <v>4825.1400000000003</v>
      </c>
      <c r="H6" s="37">
        <v>69.33</v>
      </c>
      <c r="I6" s="37">
        <v>4894.47</v>
      </c>
    </row>
    <row r="7" spans="1:9">
      <c r="A7" s="36" t="s">
        <v>2672</v>
      </c>
      <c r="B7" s="36" t="s">
        <v>1936</v>
      </c>
      <c r="C7" s="36" t="s">
        <v>2673</v>
      </c>
      <c r="D7" s="607">
        <v>44958</v>
      </c>
      <c r="E7" s="36" t="s">
        <v>2674</v>
      </c>
      <c r="F7" s="37">
        <v>2430</v>
      </c>
      <c r="G7" s="37">
        <v>22613.1</v>
      </c>
      <c r="H7" s="37">
        <v>5032.87</v>
      </c>
      <c r="I7" s="37">
        <v>27645.97</v>
      </c>
    </row>
    <row r="8" spans="1:9">
      <c r="A8" s="36" t="s">
        <v>2728</v>
      </c>
      <c r="B8" s="36" t="s">
        <v>1918</v>
      </c>
      <c r="C8" s="36" t="s">
        <v>2729</v>
      </c>
      <c r="D8" s="607">
        <v>44959</v>
      </c>
      <c r="E8" s="36" t="s">
        <v>2730</v>
      </c>
      <c r="F8" s="37">
        <v>2979.46</v>
      </c>
      <c r="G8" s="37">
        <v>3887.16</v>
      </c>
      <c r="H8" s="37">
        <v>33225.97</v>
      </c>
      <c r="I8" s="37">
        <v>37113.129999999997</v>
      </c>
    </row>
    <row r="9" spans="1:9">
      <c r="A9" s="36" t="s">
        <v>2731</v>
      </c>
      <c r="B9" s="36" t="s">
        <v>2732</v>
      </c>
      <c r="C9" s="36" t="s">
        <v>2733</v>
      </c>
      <c r="D9" s="607">
        <v>44989</v>
      </c>
      <c r="E9" s="36" t="s">
        <v>2734</v>
      </c>
      <c r="F9" s="37">
        <v>20.7</v>
      </c>
      <c r="G9" s="37">
        <v>603.14</v>
      </c>
      <c r="H9" s="37">
        <v>7.59</v>
      </c>
      <c r="I9" s="37">
        <v>610.73</v>
      </c>
    </row>
    <row r="10" spans="1:9">
      <c r="A10" s="36" t="s">
        <v>2644</v>
      </c>
      <c r="B10" s="36" t="s">
        <v>2645</v>
      </c>
      <c r="C10" s="36" t="s">
        <v>2646</v>
      </c>
      <c r="D10" s="607">
        <v>45001</v>
      </c>
      <c r="E10" s="36" t="s">
        <v>2647</v>
      </c>
      <c r="F10" s="37">
        <v>4634.8999999999996</v>
      </c>
      <c r="G10" s="37">
        <v>1318.78</v>
      </c>
      <c r="H10" s="37">
        <v>0</v>
      </c>
      <c r="I10" s="37">
        <v>1318.78</v>
      </c>
    </row>
    <row r="11" spans="1:9">
      <c r="A11" s="36" t="s">
        <v>2741</v>
      </c>
      <c r="B11" s="36" t="s">
        <v>2276</v>
      </c>
      <c r="C11" s="36" t="s">
        <v>2277</v>
      </c>
      <c r="D11" s="607">
        <v>45023</v>
      </c>
      <c r="E11" s="36" t="s">
        <v>2742</v>
      </c>
      <c r="F11" s="37">
        <v>28.8</v>
      </c>
      <c r="G11" s="37">
        <v>287.41000000000003</v>
      </c>
      <c r="H11" s="37">
        <v>287.41000000000003</v>
      </c>
      <c r="I11" s="37">
        <v>574.82000000000005</v>
      </c>
    </row>
    <row r="12" spans="1:9">
      <c r="A12" s="36" t="s">
        <v>2840</v>
      </c>
      <c r="B12" s="36" t="s">
        <v>2841</v>
      </c>
      <c r="C12" s="36" t="s">
        <v>2842</v>
      </c>
      <c r="D12" s="607">
        <v>45026</v>
      </c>
      <c r="E12" s="36" t="s">
        <v>2843</v>
      </c>
      <c r="F12" s="37">
        <v>0</v>
      </c>
      <c r="G12" s="37">
        <v>3446.61</v>
      </c>
      <c r="H12" s="37">
        <v>268.32</v>
      </c>
      <c r="I12" s="37">
        <v>3714.93</v>
      </c>
    </row>
    <row r="13" spans="1:9">
      <c r="A13" s="36" t="s">
        <v>2675</v>
      </c>
      <c r="B13" s="36" t="s">
        <v>2133</v>
      </c>
      <c r="C13" s="36" t="s">
        <v>2275</v>
      </c>
      <c r="D13" s="607">
        <v>45039</v>
      </c>
      <c r="E13" s="36" t="s">
        <v>2676</v>
      </c>
      <c r="F13" s="37">
        <v>200</v>
      </c>
      <c r="G13" s="37">
        <v>1531.06</v>
      </c>
      <c r="H13" s="37">
        <v>2495.34</v>
      </c>
      <c r="I13" s="37">
        <v>4026.4</v>
      </c>
    </row>
    <row r="14" spans="1:9">
      <c r="A14" s="36" t="s">
        <v>2711</v>
      </c>
      <c r="B14" s="36" t="s">
        <v>420</v>
      </c>
      <c r="C14" s="36" t="s">
        <v>2712</v>
      </c>
      <c r="D14" s="607">
        <v>45043</v>
      </c>
      <c r="E14" s="36" t="s">
        <v>2713</v>
      </c>
      <c r="F14" s="37">
        <v>85.79</v>
      </c>
      <c r="G14" s="37">
        <v>7325.86</v>
      </c>
      <c r="H14" s="37">
        <v>3410.96</v>
      </c>
      <c r="I14" s="37">
        <v>10736.82</v>
      </c>
    </row>
    <row r="15" spans="1:9">
      <c r="A15" s="36" t="s">
        <v>2648</v>
      </c>
      <c r="B15" s="36" t="s">
        <v>2649</v>
      </c>
      <c r="C15" s="36" t="s">
        <v>2650</v>
      </c>
      <c r="D15" s="607">
        <v>45043</v>
      </c>
      <c r="E15" s="36" t="s">
        <v>2651</v>
      </c>
      <c r="F15" s="37">
        <v>98767.63</v>
      </c>
      <c r="G15" s="37">
        <v>54589.54</v>
      </c>
      <c r="H15" s="37">
        <v>0</v>
      </c>
      <c r="I15" s="37">
        <v>54589.54</v>
      </c>
    </row>
    <row r="16" spans="1:9">
      <c r="A16" s="36" t="s">
        <v>2656</v>
      </c>
      <c r="B16" s="36" t="s">
        <v>2298</v>
      </c>
      <c r="C16" s="36" t="s">
        <v>2657</v>
      </c>
      <c r="D16" s="607">
        <v>45047</v>
      </c>
      <c r="E16" s="36" t="s">
        <v>2640</v>
      </c>
      <c r="F16" s="37">
        <v>146.5</v>
      </c>
      <c r="G16" s="37">
        <v>3539.88</v>
      </c>
      <c r="H16" s="37">
        <v>302.06</v>
      </c>
      <c r="I16" s="37">
        <v>3841.94</v>
      </c>
    </row>
    <row r="17" spans="1:9">
      <c r="A17" s="36" t="s">
        <v>2932</v>
      </c>
      <c r="B17" s="36" t="s">
        <v>2933</v>
      </c>
      <c r="C17" s="36" t="s">
        <v>2934</v>
      </c>
      <c r="D17" s="607">
        <v>45054</v>
      </c>
      <c r="E17" s="36" t="s">
        <v>2935</v>
      </c>
      <c r="F17" s="37">
        <v>2644.38</v>
      </c>
      <c r="G17" s="37">
        <v>16107.29</v>
      </c>
      <c r="H17" s="37">
        <v>834.63</v>
      </c>
      <c r="I17" s="37">
        <v>16941.919999999998</v>
      </c>
    </row>
    <row r="18" spans="1:9">
      <c r="A18" s="36" t="s">
        <v>2735</v>
      </c>
      <c r="B18" s="36" t="s">
        <v>1950</v>
      </c>
      <c r="C18" s="36" t="s">
        <v>2736</v>
      </c>
      <c r="D18" s="607">
        <v>45059</v>
      </c>
      <c r="E18" s="36" t="s">
        <v>2737</v>
      </c>
      <c r="F18" s="37">
        <v>262.98</v>
      </c>
      <c r="G18" s="37">
        <v>610.84</v>
      </c>
      <c r="H18" s="37">
        <v>127.67</v>
      </c>
      <c r="I18" s="37">
        <v>738.51</v>
      </c>
    </row>
    <row r="19" spans="1:9">
      <c r="A19" s="36" t="s">
        <v>2782</v>
      </c>
      <c r="B19" s="36" t="s">
        <v>1950</v>
      </c>
      <c r="C19" s="36" t="s">
        <v>2783</v>
      </c>
      <c r="D19" s="607">
        <v>45059</v>
      </c>
      <c r="E19" s="36" t="s">
        <v>2784</v>
      </c>
      <c r="F19" s="37">
        <v>11155.78</v>
      </c>
      <c r="G19" s="37">
        <v>24908.71</v>
      </c>
      <c r="H19" s="37">
        <v>2832.77</v>
      </c>
      <c r="I19" s="37">
        <v>27741.48</v>
      </c>
    </row>
    <row r="20" spans="1:9">
      <c r="A20" s="36" t="s">
        <v>2764</v>
      </c>
      <c r="B20" s="36" t="s">
        <v>2765</v>
      </c>
      <c r="C20" s="36" t="s">
        <v>2766</v>
      </c>
      <c r="D20" s="607">
        <v>45064</v>
      </c>
      <c r="E20" s="36" t="s">
        <v>2767</v>
      </c>
      <c r="F20" s="37">
        <v>2400</v>
      </c>
      <c r="G20" s="37">
        <v>4217.49</v>
      </c>
      <c r="H20" s="37">
        <v>843.5</v>
      </c>
      <c r="I20" s="37">
        <v>5060.99</v>
      </c>
    </row>
    <row r="21" spans="1:9">
      <c r="A21" s="36" t="s">
        <v>2746</v>
      </c>
      <c r="B21" s="36" t="s">
        <v>2747</v>
      </c>
      <c r="C21" s="36" t="s">
        <v>2590</v>
      </c>
      <c r="D21" s="607">
        <v>45072</v>
      </c>
      <c r="E21" s="36" t="s">
        <v>2748</v>
      </c>
      <c r="F21" s="37">
        <v>3</v>
      </c>
      <c r="G21" s="37">
        <v>122.58</v>
      </c>
      <c r="H21" s="37">
        <v>5.12</v>
      </c>
      <c r="I21" s="37">
        <v>127.7</v>
      </c>
    </row>
    <row r="22" spans="1:9">
      <c r="A22" s="36" t="s">
        <v>2768</v>
      </c>
      <c r="B22" s="36" t="s">
        <v>2605</v>
      </c>
      <c r="C22" s="36" t="s">
        <v>2769</v>
      </c>
      <c r="D22" s="607">
        <v>45077</v>
      </c>
      <c r="E22" s="36" t="s">
        <v>2607</v>
      </c>
      <c r="F22" s="37">
        <v>14</v>
      </c>
      <c r="G22" s="37">
        <v>774.03</v>
      </c>
      <c r="H22" s="37">
        <v>4.18</v>
      </c>
      <c r="I22" s="37">
        <v>778.20999999999992</v>
      </c>
    </row>
    <row r="23" spans="1:9">
      <c r="A23" s="36" t="s">
        <v>2738</v>
      </c>
      <c r="B23" s="36" t="s">
        <v>1800</v>
      </c>
      <c r="C23" s="36" t="s">
        <v>2739</v>
      </c>
      <c r="D23" s="607">
        <v>45078</v>
      </c>
      <c r="E23" s="36" t="s">
        <v>2740</v>
      </c>
      <c r="F23" s="37">
        <v>10.29</v>
      </c>
      <c r="G23" s="37">
        <v>1100.28</v>
      </c>
      <c r="H23" s="37">
        <v>888.1</v>
      </c>
      <c r="I23" s="37">
        <v>1988.38</v>
      </c>
    </row>
    <row r="24" spans="1:9">
      <c r="A24" s="36" t="s">
        <v>2762</v>
      </c>
      <c r="B24" s="36" t="s">
        <v>2298</v>
      </c>
      <c r="C24" s="36" t="s">
        <v>2763</v>
      </c>
      <c r="D24" s="607">
        <v>45078</v>
      </c>
      <c r="E24" s="36" t="s">
        <v>2640</v>
      </c>
      <c r="F24" s="37">
        <v>16</v>
      </c>
      <c r="G24" s="37">
        <v>1518.71</v>
      </c>
      <c r="H24" s="37">
        <v>4.76</v>
      </c>
      <c r="I24" s="37">
        <v>1523.47</v>
      </c>
    </row>
    <row r="25" spans="1:9">
      <c r="A25" s="36" t="s">
        <v>2833</v>
      </c>
      <c r="B25" s="36" t="s">
        <v>2709</v>
      </c>
      <c r="C25" s="36" t="s">
        <v>2278</v>
      </c>
      <c r="D25" s="607">
        <v>45079</v>
      </c>
      <c r="E25" s="36" t="s">
        <v>2834</v>
      </c>
      <c r="F25" s="37">
        <v>578</v>
      </c>
      <c r="G25" s="37">
        <v>0</v>
      </c>
      <c r="H25" s="37">
        <v>0</v>
      </c>
      <c r="I25" s="37">
        <v>0</v>
      </c>
    </row>
    <row r="26" spans="1:9">
      <c r="A26" s="36" t="s">
        <v>2725</v>
      </c>
      <c r="B26" s="36" t="s">
        <v>2274</v>
      </c>
      <c r="C26" s="36" t="s">
        <v>2726</v>
      </c>
      <c r="D26" s="607">
        <v>45080</v>
      </c>
      <c r="E26" s="36" t="s">
        <v>2727</v>
      </c>
      <c r="F26" s="37">
        <v>9.27</v>
      </c>
      <c r="G26" s="37">
        <v>981.95</v>
      </c>
      <c r="H26" s="37">
        <v>696.98</v>
      </c>
      <c r="I26" s="37">
        <v>1678.93</v>
      </c>
    </row>
    <row r="27" spans="1:9">
      <c r="A27" s="36" t="s">
        <v>2714</v>
      </c>
      <c r="B27" s="36" t="s">
        <v>2715</v>
      </c>
      <c r="C27" s="36" t="s">
        <v>2716</v>
      </c>
      <c r="D27" s="607">
        <v>45083</v>
      </c>
      <c r="E27" s="36" t="s">
        <v>2717</v>
      </c>
      <c r="F27" s="37">
        <v>12.11</v>
      </c>
      <c r="G27" s="37">
        <v>1264.6300000000001</v>
      </c>
      <c r="H27" s="37">
        <v>687.12000000000012</v>
      </c>
      <c r="I27" s="37">
        <v>1951.75</v>
      </c>
    </row>
    <row r="28" spans="1:9">
      <c r="A28" s="36" t="s">
        <v>2759</v>
      </c>
      <c r="B28" s="36" t="s">
        <v>2760</v>
      </c>
      <c r="C28" s="36" t="s">
        <v>2590</v>
      </c>
      <c r="D28" s="607">
        <v>45085</v>
      </c>
      <c r="E28" s="36" t="s">
        <v>2761</v>
      </c>
      <c r="F28" s="37">
        <v>3</v>
      </c>
      <c r="G28" s="37">
        <v>115.34</v>
      </c>
      <c r="H28" s="37">
        <v>4.82</v>
      </c>
      <c r="I28" s="37">
        <v>120.16</v>
      </c>
    </row>
    <row r="29" spans="1:9">
      <c r="A29" s="36" t="s">
        <v>2844</v>
      </c>
      <c r="B29" s="36" t="s">
        <v>2845</v>
      </c>
      <c r="C29" s="36" t="s">
        <v>2846</v>
      </c>
      <c r="D29" s="607">
        <v>45087</v>
      </c>
      <c r="E29" s="36" t="s">
        <v>2847</v>
      </c>
      <c r="F29" s="37">
        <v>0</v>
      </c>
      <c r="G29" s="37">
        <v>2.78</v>
      </c>
      <c r="H29" s="37">
        <v>93.74</v>
      </c>
      <c r="I29" s="37">
        <v>96.52</v>
      </c>
    </row>
    <row r="30" spans="1:9">
      <c r="A30" s="36" t="s">
        <v>2770</v>
      </c>
      <c r="B30" s="36" t="s">
        <v>2771</v>
      </c>
      <c r="C30" s="36" t="s">
        <v>2590</v>
      </c>
      <c r="D30" s="607">
        <v>45087</v>
      </c>
      <c r="E30" s="36" t="s">
        <v>2772</v>
      </c>
      <c r="F30" s="37">
        <v>3</v>
      </c>
      <c r="G30" s="37">
        <v>114.22</v>
      </c>
      <c r="H30" s="37">
        <v>4.7699999999999996</v>
      </c>
      <c r="I30" s="37">
        <v>118.99</v>
      </c>
    </row>
    <row r="31" spans="1:9">
      <c r="A31" s="36" t="s">
        <v>2756</v>
      </c>
      <c r="B31" s="36" t="s">
        <v>2757</v>
      </c>
      <c r="C31" s="36" t="s">
        <v>2590</v>
      </c>
      <c r="D31" s="607">
        <v>45087</v>
      </c>
      <c r="E31" s="36" t="s">
        <v>2758</v>
      </c>
      <c r="F31" s="37">
        <v>3</v>
      </c>
      <c r="G31" s="37">
        <v>114.22</v>
      </c>
      <c r="H31" s="37">
        <v>4.7699999999999996</v>
      </c>
      <c r="I31" s="37">
        <v>118.99</v>
      </c>
    </row>
    <row r="32" spans="1:9">
      <c r="A32" s="36" t="s">
        <v>2752</v>
      </c>
      <c r="B32" s="36" t="s">
        <v>2753</v>
      </c>
      <c r="C32" s="36" t="s">
        <v>2754</v>
      </c>
      <c r="D32" s="607">
        <v>45090</v>
      </c>
      <c r="E32" s="36" t="s">
        <v>2755</v>
      </c>
      <c r="F32" s="37">
        <v>36.83</v>
      </c>
      <c r="G32" s="37">
        <v>1381.7</v>
      </c>
      <c r="H32" s="37">
        <v>57.7</v>
      </c>
      <c r="I32" s="37">
        <v>1439.4</v>
      </c>
    </row>
    <row r="33" spans="1:9">
      <c r="A33" s="36" t="s">
        <v>2791</v>
      </c>
      <c r="B33" s="36" t="s">
        <v>1956</v>
      </c>
      <c r="C33" s="36" t="s">
        <v>2792</v>
      </c>
      <c r="D33" s="607">
        <v>45094</v>
      </c>
      <c r="E33" s="36" t="s">
        <v>2793</v>
      </c>
      <c r="F33" s="37">
        <v>9289</v>
      </c>
      <c r="G33" s="37">
        <v>29546.63</v>
      </c>
      <c r="H33" s="37">
        <v>2489.34</v>
      </c>
      <c r="I33" s="37">
        <v>32035.97</v>
      </c>
    </row>
    <row r="34" spans="1:9">
      <c r="A34" s="36" t="s">
        <v>2848</v>
      </c>
      <c r="B34" s="36" t="s">
        <v>2305</v>
      </c>
      <c r="C34" s="36" t="s">
        <v>2849</v>
      </c>
      <c r="D34" s="607">
        <v>45103</v>
      </c>
      <c r="E34" s="36" t="s">
        <v>2850</v>
      </c>
      <c r="F34" s="37">
        <v>0</v>
      </c>
      <c r="G34" s="37">
        <v>308.94000000000011</v>
      </c>
      <c r="H34" s="37">
        <v>308.94000000000011</v>
      </c>
      <c r="I34" s="37">
        <v>617.88000000000011</v>
      </c>
    </row>
    <row r="35" spans="1:9">
      <c r="A35" s="36" t="s">
        <v>2785</v>
      </c>
      <c r="B35" s="36" t="s">
        <v>2786</v>
      </c>
      <c r="C35" s="36" t="s">
        <v>2787</v>
      </c>
      <c r="D35" s="607">
        <v>45114</v>
      </c>
      <c r="E35" s="36" t="s">
        <v>2788</v>
      </c>
      <c r="F35" s="37">
        <v>1728</v>
      </c>
      <c r="G35" s="37">
        <v>9665.3700000000008</v>
      </c>
      <c r="H35" s="37">
        <v>3413.7</v>
      </c>
      <c r="I35" s="37">
        <v>13079.07</v>
      </c>
    </row>
    <row r="36" spans="1:9">
      <c r="A36" s="36" t="s">
        <v>2749</v>
      </c>
      <c r="B36" s="36" t="s">
        <v>2060</v>
      </c>
      <c r="C36" s="36" t="s">
        <v>2750</v>
      </c>
      <c r="D36" s="607">
        <v>45117</v>
      </c>
      <c r="E36" s="36" t="s">
        <v>2751</v>
      </c>
      <c r="F36" s="37">
        <v>500</v>
      </c>
      <c r="G36" s="37">
        <v>1843.03</v>
      </c>
      <c r="H36" s="37">
        <v>489.04</v>
      </c>
      <c r="I36" s="37">
        <v>2332.0700000000002</v>
      </c>
    </row>
    <row r="37" spans="1:9">
      <c r="A37" s="36" t="s">
        <v>2665</v>
      </c>
      <c r="B37" s="36" t="s">
        <v>2666</v>
      </c>
      <c r="C37" s="36" t="s">
        <v>2667</v>
      </c>
      <c r="D37" s="607">
        <v>45118</v>
      </c>
      <c r="E37" s="36" t="s">
        <v>2668</v>
      </c>
      <c r="F37" s="37">
        <v>4182.5</v>
      </c>
      <c r="G37" s="37">
        <v>17190.46</v>
      </c>
      <c r="H37" s="37">
        <v>0</v>
      </c>
      <c r="I37" s="37">
        <v>17190.46</v>
      </c>
    </row>
    <row r="38" spans="1:9">
      <c r="A38" s="36" t="s">
        <v>2743</v>
      </c>
      <c r="B38" s="36" t="s">
        <v>1902</v>
      </c>
      <c r="C38" s="36" t="s">
        <v>2744</v>
      </c>
      <c r="D38" s="607">
        <v>45121</v>
      </c>
      <c r="E38" s="36" t="s">
        <v>2745</v>
      </c>
      <c r="F38" s="37">
        <v>2624</v>
      </c>
      <c r="G38" s="37">
        <v>2715.07</v>
      </c>
      <c r="H38" s="37">
        <v>543.01</v>
      </c>
      <c r="I38" s="37">
        <v>3258.08</v>
      </c>
    </row>
    <row r="39" spans="1:9">
      <c r="A39" s="36" t="s">
        <v>2722</v>
      </c>
      <c r="B39" s="36" t="s">
        <v>2305</v>
      </c>
      <c r="C39" s="36" t="s">
        <v>2723</v>
      </c>
      <c r="D39" s="607">
        <v>45126</v>
      </c>
      <c r="E39" s="36" t="s">
        <v>2724</v>
      </c>
      <c r="F39" s="37">
        <v>90.43</v>
      </c>
      <c r="G39" s="37">
        <v>5133.49</v>
      </c>
      <c r="H39" s="37">
        <v>12715.87</v>
      </c>
      <c r="I39" s="37">
        <v>17849.36</v>
      </c>
    </row>
    <row r="40" spans="1:9">
      <c r="A40" s="36" t="s">
        <v>2779</v>
      </c>
      <c r="B40" s="36" t="s">
        <v>2780</v>
      </c>
      <c r="C40" s="36" t="s">
        <v>2590</v>
      </c>
      <c r="D40" s="607">
        <v>45127</v>
      </c>
      <c r="E40" s="36" t="s">
        <v>2781</v>
      </c>
      <c r="F40" s="37">
        <v>3</v>
      </c>
      <c r="G40" s="37">
        <v>91.93</v>
      </c>
      <c r="H40" s="37">
        <v>3.84</v>
      </c>
      <c r="I40" s="37">
        <v>95.77000000000001</v>
      </c>
    </row>
    <row r="41" spans="1:9">
      <c r="A41" s="36" t="s">
        <v>2851</v>
      </c>
      <c r="B41" s="36" t="s">
        <v>2554</v>
      </c>
      <c r="C41" s="36" t="s">
        <v>2852</v>
      </c>
      <c r="D41" s="607">
        <v>45128</v>
      </c>
      <c r="E41" s="36" t="s">
        <v>2853</v>
      </c>
      <c r="F41" s="37">
        <v>0</v>
      </c>
      <c r="G41" s="37">
        <v>100.15</v>
      </c>
      <c r="H41" s="37">
        <v>300</v>
      </c>
      <c r="I41" s="37">
        <v>400.15</v>
      </c>
    </row>
    <row r="42" spans="1:9">
      <c r="A42" s="36" t="s">
        <v>2773</v>
      </c>
      <c r="B42" s="36" t="s">
        <v>2774</v>
      </c>
      <c r="C42" s="36" t="s">
        <v>2590</v>
      </c>
      <c r="D42" s="607">
        <v>45129</v>
      </c>
      <c r="E42" s="36" t="s">
        <v>2775</v>
      </c>
      <c r="F42" s="37">
        <v>3</v>
      </c>
      <c r="G42" s="37">
        <v>90.81</v>
      </c>
      <c r="H42" s="37">
        <v>3.79</v>
      </c>
      <c r="I42" s="37">
        <v>94.600000000000009</v>
      </c>
    </row>
    <row r="43" spans="1:9">
      <c r="A43" s="36" t="s">
        <v>2776</v>
      </c>
      <c r="B43" s="36" t="s">
        <v>2777</v>
      </c>
      <c r="C43" s="36" t="s">
        <v>2936</v>
      </c>
      <c r="D43" s="607">
        <v>45133</v>
      </c>
      <c r="E43" s="36" t="s">
        <v>2778</v>
      </c>
      <c r="F43" s="37">
        <v>4</v>
      </c>
      <c r="G43" s="37">
        <v>321.2</v>
      </c>
      <c r="H43" s="37">
        <v>52.27</v>
      </c>
      <c r="I43" s="37">
        <v>373.47</v>
      </c>
    </row>
    <row r="44" spans="1:9">
      <c r="A44" s="36" t="s">
        <v>2680</v>
      </c>
      <c r="B44" s="36" t="s">
        <v>1945</v>
      </c>
      <c r="C44" s="36" t="s">
        <v>2681</v>
      </c>
      <c r="D44" s="607">
        <v>45138</v>
      </c>
      <c r="E44" s="36" t="s">
        <v>2682</v>
      </c>
      <c r="F44" s="37">
        <v>1620</v>
      </c>
      <c r="G44" s="37">
        <v>4168.1400000000003</v>
      </c>
      <c r="H44" s="37">
        <v>1241.25</v>
      </c>
      <c r="I44" s="37">
        <v>5409.39</v>
      </c>
    </row>
    <row r="45" spans="1:9">
      <c r="A45" s="36" t="s">
        <v>2685</v>
      </c>
      <c r="B45" s="36" t="s">
        <v>1916</v>
      </c>
      <c r="C45" s="36" t="s">
        <v>2686</v>
      </c>
      <c r="D45" s="607">
        <v>45138</v>
      </c>
      <c r="E45" s="36" t="s">
        <v>2687</v>
      </c>
      <c r="F45" s="37">
        <v>9268.48</v>
      </c>
      <c r="G45" s="37">
        <v>22562.48</v>
      </c>
      <c r="H45" s="37">
        <v>2026.43</v>
      </c>
      <c r="I45" s="37">
        <v>24588.91</v>
      </c>
    </row>
    <row r="46" spans="1:9">
      <c r="A46" s="36" t="s">
        <v>2691</v>
      </c>
      <c r="B46" s="36" t="s">
        <v>1949</v>
      </c>
      <c r="C46" s="36" t="s">
        <v>1959</v>
      </c>
      <c r="D46" s="607">
        <v>45139</v>
      </c>
      <c r="E46" s="36" t="s">
        <v>2692</v>
      </c>
      <c r="F46" s="37">
        <v>338.21</v>
      </c>
      <c r="G46" s="37">
        <v>529.65</v>
      </c>
      <c r="H46" s="37">
        <v>1604.75</v>
      </c>
      <c r="I46" s="37">
        <v>2134.4</v>
      </c>
    </row>
    <row r="47" spans="1:9">
      <c r="A47" s="36" t="s">
        <v>2805</v>
      </c>
      <c r="B47" s="36" t="s">
        <v>2305</v>
      </c>
      <c r="C47" s="36" t="s">
        <v>2806</v>
      </c>
      <c r="D47" s="607">
        <v>45170</v>
      </c>
      <c r="E47" s="36" t="s">
        <v>2807</v>
      </c>
      <c r="F47" s="37">
        <v>500</v>
      </c>
      <c r="G47" s="37">
        <v>554.26</v>
      </c>
      <c r="H47" s="37">
        <v>554.26</v>
      </c>
      <c r="I47" s="37">
        <v>1108.52</v>
      </c>
    </row>
    <row r="48" spans="1:9">
      <c r="A48" s="36" t="s">
        <v>2789</v>
      </c>
      <c r="B48" s="36" t="s">
        <v>2591</v>
      </c>
      <c r="C48" s="36" t="s">
        <v>2739</v>
      </c>
      <c r="D48" s="607">
        <v>45175</v>
      </c>
      <c r="E48" s="36" t="s">
        <v>2790</v>
      </c>
      <c r="F48" s="37">
        <v>10.039999999999999</v>
      </c>
      <c r="G48" s="37">
        <v>585.03</v>
      </c>
      <c r="H48" s="37">
        <v>384.66</v>
      </c>
      <c r="I48" s="37">
        <v>969.69</v>
      </c>
    </row>
    <row r="49" spans="1:9">
      <c r="A49" s="36" t="s">
        <v>2854</v>
      </c>
      <c r="B49" s="36" t="s">
        <v>2855</v>
      </c>
      <c r="C49" s="36" t="s">
        <v>2856</v>
      </c>
      <c r="D49" s="607">
        <v>45180</v>
      </c>
      <c r="E49" s="36" t="s">
        <v>2281</v>
      </c>
      <c r="F49" s="37">
        <v>0</v>
      </c>
      <c r="G49" s="37">
        <v>1066.77</v>
      </c>
      <c r="H49" s="37">
        <v>44.55</v>
      </c>
      <c r="I49" s="37">
        <v>1111.32</v>
      </c>
    </row>
    <row r="50" spans="1:9">
      <c r="A50" s="36" t="s">
        <v>2801</v>
      </c>
      <c r="B50" s="36" t="s">
        <v>2802</v>
      </c>
      <c r="C50" s="36" t="s">
        <v>2803</v>
      </c>
      <c r="D50" s="607">
        <v>45182</v>
      </c>
      <c r="E50" s="36" t="s">
        <v>2804</v>
      </c>
      <c r="F50" s="37">
        <v>1.7</v>
      </c>
      <c r="G50" s="37">
        <v>3.96</v>
      </c>
      <c r="H50" s="37">
        <v>108.49</v>
      </c>
      <c r="I50" s="37">
        <v>112.45</v>
      </c>
    </row>
    <row r="51" spans="1:9">
      <c r="A51" s="36" t="s">
        <v>2811</v>
      </c>
      <c r="B51" s="36" t="s">
        <v>2812</v>
      </c>
      <c r="C51" s="36" t="s">
        <v>2813</v>
      </c>
      <c r="D51" s="607">
        <v>45184</v>
      </c>
      <c r="E51" s="36" t="s">
        <v>2814</v>
      </c>
      <c r="F51" s="37">
        <v>500</v>
      </c>
      <c r="G51" s="37">
        <v>401.49</v>
      </c>
      <c r="H51" s="37">
        <v>80.3</v>
      </c>
      <c r="I51" s="37">
        <v>481.79</v>
      </c>
    </row>
    <row r="52" spans="1:9">
      <c r="A52" s="36" t="s">
        <v>2794</v>
      </c>
      <c r="B52" s="36" t="s">
        <v>1807</v>
      </c>
      <c r="C52" s="36" t="s">
        <v>2795</v>
      </c>
      <c r="D52" s="607">
        <v>45189</v>
      </c>
      <c r="E52" s="36" t="s">
        <v>2796</v>
      </c>
      <c r="F52" s="37">
        <v>5083</v>
      </c>
      <c r="G52" s="37">
        <v>10693.38</v>
      </c>
      <c r="H52" s="37">
        <v>633.25</v>
      </c>
      <c r="I52" s="37">
        <v>11326.63</v>
      </c>
    </row>
    <row r="53" spans="1:9">
      <c r="A53" s="36" t="s">
        <v>2808</v>
      </c>
      <c r="B53" s="36" t="s">
        <v>2809</v>
      </c>
      <c r="C53" s="36" t="s">
        <v>2810</v>
      </c>
      <c r="D53" s="607">
        <v>45203</v>
      </c>
      <c r="E53" s="36" t="s">
        <v>2008</v>
      </c>
      <c r="F53" s="37">
        <v>36.83</v>
      </c>
      <c r="G53" s="37">
        <v>608.77</v>
      </c>
      <c r="H53" s="37">
        <v>25.42</v>
      </c>
      <c r="I53" s="37">
        <v>634.18999999999994</v>
      </c>
    </row>
    <row r="54" spans="1:9">
      <c r="A54" s="36" t="s">
        <v>2683</v>
      </c>
      <c r="B54" s="36" t="s">
        <v>1990</v>
      </c>
      <c r="C54" s="36" t="s">
        <v>1143</v>
      </c>
      <c r="D54" s="607">
        <v>45205</v>
      </c>
      <c r="E54" s="36" t="s">
        <v>2684</v>
      </c>
      <c r="F54" s="37">
        <v>1620</v>
      </c>
      <c r="G54" s="37">
        <v>2916.83</v>
      </c>
      <c r="H54" s="37">
        <v>268.14999999999998</v>
      </c>
      <c r="I54" s="37">
        <v>3184.98</v>
      </c>
    </row>
    <row r="55" spans="1:9">
      <c r="A55" s="36" t="s">
        <v>2696</v>
      </c>
      <c r="B55" s="36" t="s">
        <v>1988</v>
      </c>
      <c r="C55" s="36" t="s">
        <v>2697</v>
      </c>
      <c r="D55" s="607">
        <v>45208</v>
      </c>
      <c r="E55" s="36" t="s">
        <v>2698</v>
      </c>
      <c r="F55" s="37">
        <v>32948.5</v>
      </c>
      <c r="G55" s="37">
        <v>36359.279999999999</v>
      </c>
      <c r="H55" s="37">
        <v>4236.5400000000009</v>
      </c>
      <c r="I55" s="37">
        <v>40595.82</v>
      </c>
    </row>
    <row r="56" spans="1:9">
      <c r="A56" s="36" t="s">
        <v>2652</v>
      </c>
      <c r="B56" s="36" t="s">
        <v>1902</v>
      </c>
      <c r="C56" s="36" t="s">
        <v>2653</v>
      </c>
      <c r="D56" s="607">
        <v>45216</v>
      </c>
      <c r="E56" s="36" t="s">
        <v>2654</v>
      </c>
      <c r="F56" s="37">
        <v>241277.86</v>
      </c>
      <c r="G56" s="37">
        <v>141331.45000000001</v>
      </c>
      <c r="H56" s="37">
        <v>0</v>
      </c>
      <c r="I56" s="37">
        <v>141331.45000000001</v>
      </c>
    </row>
    <row r="57" spans="1:9">
      <c r="A57" s="36" t="s">
        <v>2677</v>
      </c>
      <c r="B57" s="36" t="s">
        <v>2139</v>
      </c>
      <c r="C57" s="36" t="s">
        <v>2678</v>
      </c>
      <c r="D57" s="607">
        <v>45216</v>
      </c>
      <c r="E57" s="36" t="s">
        <v>2679</v>
      </c>
      <c r="F57" s="37">
        <v>23401.71</v>
      </c>
      <c r="G57" s="37">
        <v>19450.21</v>
      </c>
      <c r="H57" s="37">
        <v>6246.58</v>
      </c>
      <c r="I57" s="37">
        <v>25696.79</v>
      </c>
    </row>
    <row r="58" spans="1:9">
      <c r="A58" s="36" t="s">
        <v>2818</v>
      </c>
      <c r="B58" s="36" t="s">
        <v>2203</v>
      </c>
      <c r="C58" s="36" t="s">
        <v>2819</v>
      </c>
      <c r="D58" s="607">
        <v>45224</v>
      </c>
      <c r="E58" s="36" t="s">
        <v>2820</v>
      </c>
      <c r="F58" s="37">
        <v>300.45999999999998</v>
      </c>
      <c r="G58" s="37">
        <v>1860.02</v>
      </c>
      <c r="H58" s="37">
        <v>1222.03</v>
      </c>
      <c r="I58" s="37">
        <v>3082.05</v>
      </c>
    </row>
    <row r="59" spans="1:9">
      <c r="A59" s="36" t="s">
        <v>2857</v>
      </c>
      <c r="B59" s="36" t="s">
        <v>2858</v>
      </c>
      <c r="C59" s="36" t="s">
        <v>2859</v>
      </c>
      <c r="D59" s="607">
        <v>45236</v>
      </c>
      <c r="E59" s="36" t="s">
        <v>2860</v>
      </c>
      <c r="F59" s="37">
        <v>0</v>
      </c>
      <c r="G59" s="37">
        <v>857.23</v>
      </c>
      <c r="H59" s="37">
        <v>35.799999999999997</v>
      </c>
      <c r="I59" s="37">
        <v>893.03</v>
      </c>
    </row>
    <row r="60" spans="1:9">
      <c r="A60" s="36" t="s">
        <v>2699</v>
      </c>
      <c r="B60" s="36" t="s">
        <v>2279</v>
      </c>
      <c r="C60" s="36" t="s">
        <v>2280</v>
      </c>
      <c r="D60" s="607">
        <v>45236</v>
      </c>
      <c r="E60" s="36" t="s">
        <v>2700</v>
      </c>
      <c r="F60" s="37">
        <v>401</v>
      </c>
      <c r="G60" s="37">
        <v>1451.01</v>
      </c>
      <c r="H60" s="37">
        <v>642.16</v>
      </c>
      <c r="I60" s="37">
        <v>2093.17</v>
      </c>
    </row>
    <row r="61" spans="1:9">
      <c r="A61" s="36" t="s">
        <v>2815</v>
      </c>
      <c r="B61" s="36" t="s">
        <v>2591</v>
      </c>
      <c r="C61" s="36" t="s">
        <v>2816</v>
      </c>
      <c r="D61" s="607">
        <v>45238</v>
      </c>
      <c r="E61" s="36" t="s">
        <v>2817</v>
      </c>
      <c r="F61" s="37">
        <v>12.28</v>
      </c>
      <c r="G61" s="37">
        <v>184.29</v>
      </c>
      <c r="H61" s="37">
        <v>177.53</v>
      </c>
      <c r="I61" s="37">
        <v>361.82</v>
      </c>
    </row>
    <row r="62" spans="1:9">
      <c r="A62" s="36" t="s">
        <v>2821</v>
      </c>
      <c r="B62" s="36" t="s">
        <v>1937</v>
      </c>
      <c r="C62" s="36" t="s">
        <v>2822</v>
      </c>
      <c r="D62" s="607">
        <v>45240</v>
      </c>
      <c r="E62" s="36" t="s">
        <v>2937</v>
      </c>
      <c r="F62" s="37">
        <v>5000</v>
      </c>
      <c r="G62" s="37">
        <v>2003.92</v>
      </c>
      <c r="H62" s="37">
        <v>400.78</v>
      </c>
      <c r="I62" s="37">
        <v>2404.6999999999998</v>
      </c>
    </row>
    <row r="63" spans="1:9">
      <c r="A63" s="36" t="s">
        <v>2701</v>
      </c>
      <c r="B63" s="36" t="s">
        <v>2702</v>
      </c>
      <c r="C63" s="36" t="s">
        <v>2703</v>
      </c>
      <c r="D63" s="607">
        <v>45241</v>
      </c>
      <c r="E63" s="36" t="s">
        <v>1952</v>
      </c>
      <c r="F63" s="37">
        <v>1696.2</v>
      </c>
      <c r="G63" s="37">
        <v>5475.73</v>
      </c>
      <c r="H63" s="37">
        <v>6666.8</v>
      </c>
      <c r="I63" s="37">
        <v>12142.53</v>
      </c>
    </row>
    <row r="64" spans="1:9">
      <c r="A64" s="36" t="s">
        <v>2704</v>
      </c>
      <c r="B64" s="36" t="s">
        <v>2702</v>
      </c>
      <c r="C64" s="36" t="s">
        <v>2705</v>
      </c>
      <c r="D64" s="607">
        <v>45241</v>
      </c>
      <c r="E64" s="36" t="s">
        <v>1952</v>
      </c>
      <c r="F64" s="37">
        <v>1696.2</v>
      </c>
      <c r="G64" s="37">
        <v>4433.91</v>
      </c>
      <c r="H64" s="37">
        <v>2076.66</v>
      </c>
      <c r="I64" s="37">
        <v>6510.57</v>
      </c>
    </row>
    <row r="65" spans="1:9">
      <c r="A65" s="36" t="s">
        <v>2823</v>
      </c>
      <c r="B65" s="36" t="s">
        <v>1907</v>
      </c>
      <c r="C65" s="36" t="s">
        <v>2824</v>
      </c>
      <c r="D65" s="607">
        <v>45252</v>
      </c>
      <c r="E65" s="36" t="s">
        <v>2825</v>
      </c>
      <c r="F65" s="37">
        <v>18150</v>
      </c>
      <c r="G65" s="37">
        <v>3702.8</v>
      </c>
      <c r="H65" s="37">
        <v>740.56000000000006</v>
      </c>
      <c r="I65" s="37">
        <v>4443.3600000000006</v>
      </c>
    </row>
    <row r="66" spans="1:9">
      <c r="A66" s="36" t="s">
        <v>2797</v>
      </c>
      <c r="B66" s="36" t="s">
        <v>2798</v>
      </c>
      <c r="C66" s="36" t="s">
        <v>2799</v>
      </c>
      <c r="D66" s="607">
        <v>45254</v>
      </c>
      <c r="E66" s="36" t="s">
        <v>2800</v>
      </c>
      <c r="F66" s="37">
        <v>12.42</v>
      </c>
      <c r="G66" s="37">
        <v>131.16999999999999</v>
      </c>
      <c r="H66" s="37">
        <v>124.93</v>
      </c>
      <c r="I66" s="37">
        <v>256.10000000000002</v>
      </c>
    </row>
    <row r="67" spans="1:9">
      <c r="A67" s="36" t="s">
        <v>2938</v>
      </c>
      <c r="B67" s="36" t="s">
        <v>2505</v>
      </c>
      <c r="C67" s="36" t="s">
        <v>2939</v>
      </c>
      <c r="D67" s="607">
        <v>45256</v>
      </c>
      <c r="E67" s="36" t="s">
        <v>2940</v>
      </c>
      <c r="F67" s="37">
        <v>780</v>
      </c>
      <c r="G67" s="37">
        <v>216.42</v>
      </c>
      <c r="H67" s="37">
        <v>43.28</v>
      </c>
      <c r="I67" s="37">
        <v>259.7</v>
      </c>
    </row>
    <row r="68" spans="1:9">
      <c r="A68" s="36" t="s">
        <v>2693</v>
      </c>
      <c r="B68" s="36" t="s">
        <v>2282</v>
      </c>
      <c r="C68" s="36" t="s">
        <v>2694</v>
      </c>
      <c r="D68" s="607">
        <v>45258</v>
      </c>
      <c r="E68" s="36" t="s">
        <v>2695</v>
      </c>
      <c r="F68" s="37">
        <v>4842.18</v>
      </c>
      <c r="G68" s="37">
        <v>2385.85</v>
      </c>
      <c r="H68" s="37">
        <v>589.64</v>
      </c>
      <c r="I68" s="37">
        <v>2975.49</v>
      </c>
    </row>
    <row r="69" spans="1:9">
      <c r="A69" s="36" t="s">
        <v>2826</v>
      </c>
      <c r="B69" s="36" t="s">
        <v>2827</v>
      </c>
      <c r="C69" s="36" t="s">
        <v>2828</v>
      </c>
      <c r="D69" s="607">
        <v>45261</v>
      </c>
      <c r="E69" s="36" t="s">
        <v>2829</v>
      </c>
      <c r="F69" s="37">
        <v>1620</v>
      </c>
      <c r="G69" s="37">
        <v>1679.64</v>
      </c>
      <c r="H69" s="37">
        <v>0</v>
      </c>
      <c r="I69" s="37">
        <v>1679.64</v>
      </c>
    </row>
    <row r="70" spans="1:9">
      <c r="A70" s="36" t="s">
        <v>2661</v>
      </c>
      <c r="B70" s="36" t="s">
        <v>2662</v>
      </c>
      <c r="C70" s="36" t="s">
        <v>2663</v>
      </c>
      <c r="D70" s="607">
        <v>45290</v>
      </c>
      <c r="E70" s="36" t="s">
        <v>2664</v>
      </c>
      <c r="F70" s="37">
        <v>63055.03</v>
      </c>
      <c r="G70" s="37">
        <v>971.98</v>
      </c>
      <c r="H70" s="37">
        <v>0</v>
      </c>
      <c r="I70" s="37">
        <v>971.98</v>
      </c>
    </row>
    <row r="71" spans="1:9">
      <c r="A71" s="36" t="s">
        <v>2688</v>
      </c>
      <c r="B71" s="36" t="s">
        <v>2689</v>
      </c>
      <c r="C71" s="36" t="s">
        <v>2931</v>
      </c>
      <c r="D71" s="607">
        <v>45290</v>
      </c>
      <c r="E71" s="36" t="s">
        <v>2690</v>
      </c>
      <c r="F71" s="37">
        <v>4654.21</v>
      </c>
      <c r="G71" s="37">
        <v>56.29</v>
      </c>
      <c r="H71" s="37">
        <v>0</v>
      </c>
      <c r="I71" s="37">
        <v>56.29</v>
      </c>
    </row>
  </sheetData>
  <printOptions horizontalCentered="1"/>
  <pageMargins left="0.31496062992125984" right="0.31496062992125984" top="0.35433070866141736" bottom="0.35433070866141736" header="0.31496062992125984" footer="0.31496062992125984"/>
  <pageSetup paperSize="9" scale="5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6">
    <tabColor rgb="FF00B050"/>
  </sheetPr>
  <dimension ref="A1:I142"/>
  <sheetViews>
    <sheetView topLeftCell="A3" zoomScaleNormal="100" workbookViewId="0">
      <selection activeCell="E21" sqref="E21"/>
    </sheetView>
  </sheetViews>
  <sheetFormatPr baseColWidth="10" defaultColWidth="11.42578125" defaultRowHeight="15"/>
  <cols>
    <col min="1" max="1" width="29.28515625" style="51" bestFit="1" customWidth="1"/>
    <col min="2" max="2" width="26.5703125" style="51" customWidth="1"/>
    <col min="3" max="8" width="14.7109375" style="51" customWidth="1"/>
    <col min="9" max="16384" width="11.42578125" style="51"/>
  </cols>
  <sheetData>
    <row r="1" spans="1:9" ht="21">
      <c r="A1" s="49" t="s">
        <v>59</v>
      </c>
      <c r="B1" s="50"/>
      <c r="C1" s="50"/>
      <c r="D1" s="50"/>
      <c r="E1" s="50"/>
      <c r="F1" s="50"/>
    </row>
    <row r="2" spans="1:9">
      <c r="A2" s="52"/>
      <c r="B2" s="50"/>
      <c r="C2" s="50"/>
      <c r="D2" s="50"/>
      <c r="E2" s="50"/>
      <c r="F2" s="50"/>
    </row>
    <row r="3" spans="1:9" ht="18.75">
      <c r="A3" s="53" t="s">
        <v>60</v>
      </c>
      <c r="B3" s="50"/>
      <c r="C3" s="50"/>
      <c r="D3" s="50"/>
      <c r="E3" s="50"/>
      <c r="F3" s="50"/>
    </row>
    <row r="4" spans="1:9">
      <c r="A4" s="52"/>
      <c r="B4" s="50"/>
      <c r="C4" s="50"/>
      <c r="D4" s="50"/>
      <c r="E4" s="50"/>
      <c r="F4" s="50"/>
    </row>
    <row r="5" spans="1:9" ht="15.75">
      <c r="A5" s="54" t="s">
        <v>61</v>
      </c>
      <c r="B5" s="50"/>
      <c r="C5" s="50"/>
      <c r="D5" s="50"/>
      <c r="E5" s="50"/>
      <c r="F5" s="50"/>
    </row>
    <row r="6" spans="1:9">
      <c r="A6" s="55"/>
      <c r="B6" s="50"/>
      <c r="C6" s="50"/>
      <c r="D6" s="50"/>
      <c r="E6" s="50"/>
      <c r="F6" s="50"/>
    </row>
    <row r="7" spans="1:9">
      <c r="A7" s="56" t="s">
        <v>62</v>
      </c>
      <c r="B7" s="50"/>
      <c r="C7" s="50"/>
      <c r="D7" s="50"/>
      <c r="E7" s="50"/>
      <c r="F7" s="50"/>
    </row>
    <row r="8" spans="1:9">
      <c r="A8" s="50"/>
      <c r="B8" s="50"/>
      <c r="C8" s="50"/>
      <c r="D8" s="50"/>
      <c r="E8" s="50"/>
      <c r="F8" s="50"/>
    </row>
    <row r="9" spans="1:9" ht="24">
      <c r="A9" s="48"/>
      <c r="B9" s="48"/>
      <c r="C9" s="494" t="s">
        <v>1274</v>
      </c>
      <c r="D9" s="494" t="s">
        <v>1275</v>
      </c>
      <c r="E9" s="494" t="s">
        <v>1276</v>
      </c>
      <c r="F9" s="59"/>
      <c r="G9" s="59"/>
      <c r="H9" s="60"/>
      <c r="I9" s="60"/>
    </row>
    <row r="10" spans="1:9" ht="15" customHeight="1">
      <c r="A10" s="1034" t="s">
        <v>1277</v>
      </c>
      <c r="B10" s="492" t="s">
        <v>1278</v>
      </c>
      <c r="C10" s="507">
        <v>37497</v>
      </c>
      <c r="D10" s="507"/>
      <c r="E10" s="508">
        <f>SUM(C10:D10)</f>
        <v>37497</v>
      </c>
      <c r="F10" s="59"/>
      <c r="G10" s="59"/>
      <c r="H10" s="60"/>
      <c r="I10" s="60"/>
    </row>
    <row r="11" spans="1:9">
      <c r="A11" s="1034"/>
      <c r="B11" s="492" t="s">
        <v>1279</v>
      </c>
      <c r="C11" s="507">
        <v>31334</v>
      </c>
      <c r="D11" s="509"/>
      <c r="E11" s="508">
        <f>SUM(C11:D11)</f>
        <v>31334</v>
      </c>
      <c r="F11" s="59"/>
      <c r="G11" s="59"/>
      <c r="H11" s="60"/>
      <c r="I11" s="60"/>
    </row>
    <row r="12" spans="1:9">
      <c r="A12" s="1034"/>
      <c r="B12" s="492" t="s">
        <v>1280</v>
      </c>
      <c r="C12" s="606"/>
      <c r="D12" s="592"/>
      <c r="E12" s="593"/>
      <c r="F12" s="591"/>
      <c r="G12" s="59"/>
      <c r="H12" s="60"/>
      <c r="I12" s="60"/>
    </row>
    <row r="13" spans="1:9">
      <c r="A13" s="1034"/>
      <c r="B13" s="65" t="s">
        <v>282</v>
      </c>
      <c r="C13" s="510">
        <f>SUM(C10:C12)</f>
        <v>68831</v>
      </c>
      <c r="D13" s="510"/>
      <c r="E13" s="510">
        <f>SUM(E10:E12)</f>
        <v>68831</v>
      </c>
      <c r="F13" s="59"/>
      <c r="G13" s="59"/>
      <c r="H13" s="60"/>
      <c r="I13" s="60"/>
    </row>
    <row r="14" spans="1:9">
      <c r="A14" s="1034" t="s">
        <v>1281</v>
      </c>
      <c r="B14" s="492" t="s">
        <v>1280</v>
      </c>
      <c r="C14" s="71"/>
      <c r="D14" s="71"/>
      <c r="E14" s="593">
        <v>2024</v>
      </c>
      <c r="F14" s="59"/>
      <c r="G14" s="59"/>
      <c r="H14" s="60"/>
      <c r="I14" s="60"/>
    </row>
    <row r="15" spans="1:9" ht="24">
      <c r="A15" s="1034"/>
      <c r="B15" s="492" t="s">
        <v>1282</v>
      </c>
      <c r="C15" s="71"/>
      <c r="D15" s="71"/>
      <c r="E15" s="508">
        <v>0</v>
      </c>
      <c r="F15" s="59"/>
      <c r="G15" s="59"/>
      <c r="H15" s="60"/>
      <c r="I15" s="60"/>
    </row>
    <row r="16" spans="1:9">
      <c r="A16" s="1034"/>
      <c r="B16" s="492" t="s">
        <v>1283</v>
      </c>
      <c r="C16" s="71"/>
      <c r="D16" s="71"/>
      <c r="E16" s="508">
        <v>0</v>
      </c>
      <c r="F16" s="59"/>
      <c r="G16" s="59"/>
      <c r="H16" s="60"/>
      <c r="I16" s="60"/>
    </row>
    <row r="17" spans="1:9">
      <c r="A17" s="1034"/>
      <c r="B17" s="65" t="s">
        <v>282</v>
      </c>
      <c r="C17" s="510"/>
      <c r="D17" s="510"/>
      <c r="E17" s="510">
        <f>SUM(E14:E16)</f>
        <v>2024</v>
      </c>
      <c r="F17" s="59"/>
      <c r="G17" s="59"/>
      <c r="H17" s="60"/>
      <c r="I17" s="60"/>
    </row>
    <row r="18" spans="1:9" ht="24">
      <c r="A18" s="1037" t="s">
        <v>2477</v>
      </c>
      <c r="B18" s="492" t="s">
        <v>2478</v>
      </c>
      <c r="C18" s="71"/>
      <c r="D18" s="71"/>
      <c r="E18" s="593">
        <v>6842</v>
      </c>
      <c r="F18" s="59"/>
      <c r="G18" s="59"/>
      <c r="H18" s="60"/>
      <c r="I18" s="60"/>
    </row>
    <row r="19" spans="1:9" ht="24">
      <c r="A19" s="1038"/>
      <c r="B19" s="492" t="s">
        <v>2479</v>
      </c>
      <c r="C19" s="71"/>
      <c r="D19" s="71"/>
      <c r="E19" s="508">
        <v>6843</v>
      </c>
      <c r="F19" s="59"/>
      <c r="G19" s="59"/>
      <c r="H19" s="60"/>
      <c r="I19" s="60"/>
    </row>
    <row r="20" spans="1:9">
      <c r="A20" s="1038"/>
      <c r="B20" s="492" t="s">
        <v>2480</v>
      </c>
      <c r="C20" s="71"/>
      <c r="D20" s="71"/>
      <c r="E20" s="508">
        <v>9529</v>
      </c>
      <c r="F20" s="59"/>
      <c r="G20" s="59"/>
      <c r="H20" s="60"/>
      <c r="I20" s="60"/>
    </row>
    <row r="21" spans="1:9">
      <c r="A21" s="1039"/>
      <c r="B21" s="65" t="s">
        <v>282</v>
      </c>
      <c r="C21" s="510"/>
      <c r="D21" s="510"/>
      <c r="E21" s="510">
        <f>SUM(E18:E20)</f>
        <v>23214</v>
      </c>
      <c r="F21" s="59"/>
      <c r="G21" s="59"/>
      <c r="H21" s="60"/>
      <c r="I21" s="60"/>
    </row>
    <row r="22" spans="1:9">
      <c r="A22" s="492" t="s">
        <v>1284</v>
      </c>
      <c r="B22" s="65" t="s">
        <v>282</v>
      </c>
      <c r="C22" s="510"/>
      <c r="D22" s="510"/>
      <c r="E22" s="510">
        <v>0</v>
      </c>
      <c r="F22" s="59"/>
      <c r="G22" s="59"/>
      <c r="H22" s="60"/>
      <c r="I22" s="60"/>
    </row>
    <row r="23" spans="1:9">
      <c r="A23" s="1035" t="s">
        <v>282</v>
      </c>
      <c r="B23" s="1036"/>
      <c r="C23" s="511">
        <f>SUM(C13+C17+C22)</f>
        <v>68831</v>
      </c>
      <c r="D23" s="511"/>
      <c r="E23" s="511">
        <f>SUM(E13+E17+E21+E22)</f>
        <v>94069</v>
      </c>
      <c r="F23" s="59"/>
      <c r="G23" s="59"/>
      <c r="H23" s="60"/>
      <c r="I23" s="60"/>
    </row>
    <row r="24" spans="1:9">
      <c r="B24" s="59"/>
      <c r="C24" s="59"/>
      <c r="D24" s="59"/>
      <c r="E24" s="59"/>
      <c r="F24" s="59"/>
      <c r="G24" s="59"/>
      <c r="H24" s="60"/>
      <c r="I24" s="60"/>
    </row>
    <row r="25" spans="1:9">
      <c r="B25" s="59"/>
      <c r="C25" s="59"/>
      <c r="D25" s="59"/>
      <c r="E25" s="59"/>
      <c r="F25" s="59"/>
      <c r="G25" s="59"/>
      <c r="H25" s="60"/>
      <c r="I25" s="60"/>
    </row>
    <row r="26" spans="1:9">
      <c r="B26" s="59"/>
      <c r="C26" s="59"/>
      <c r="D26" s="59"/>
      <c r="E26" s="59"/>
      <c r="F26" s="59"/>
      <c r="G26" s="59"/>
      <c r="H26" s="60"/>
      <c r="I26" s="60"/>
    </row>
    <row r="27" spans="1:9">
      <c r="B27" s="59"/>
      <c r="C27" s="59"/>
      <c r="D27" s="59"/>
      <c r="E27" s="59"/>
      <c r="F27" s="59"/>
      <c r="G27" s="59"/>
      <c r="H27" s="60"/>
      <c r="I27" s="60"/>
    </row>
    <row r="28" spans="1:9">
      <c r="B28" s="59"/>
      <c r="C28" s="59"/>
      <c r="D28" s="59"/>
      <c r="E28" s="59"/>
      <c r="F28" s="59"/>
      <c r="G28" s="59"/>
      <c r="H28" s="60"/>
      <c r="I28" s="60"/>
    </row>
    <row r="29" spans="1:9">
      <c r="B29" s="60"/>
      <c r="C29" s="60"/>
      <c r="D29" s="60"/>
      <c r="E29" s="60"/>
      <c r="F29" s="60"/>
      <c r="G29" s="60"/>
      <c r="H29" s="60"/>
      <c r="I29" s="60"/>
    </row>
    <row r="30" spans="1:9">
      <c r="B30" s="60"/>
      <c r="C30" s="60"/>
      <c r="D30" s="60"/>
      <c r="E30" s="60"/>
      <c r="F30" s="60"/>
      <c r="G30" s="60"/>
      <c r="H30" s="60"/>
      <c r="I30" s="60"/>
    </row>
    <row r="31" spans="1:9">
      <c r="B31" s="60"/>
      <c r="C31" s="60"/>
      <c r="D31" s="60"/>
      <c r="E31" s="60"/>
      <c r="F31" s="60"/>
      <c r="G31" s="60"/>
      <c r="H31" s="60"/>
      <c r="I31" s="60"/>
    </row>
    <row r="32" spans="1:9">
      <c r="B32" s="60"/>
      <c r="C32" s="60"/>
      <c r="D32" s="60"/>
      <c r="E32" s="60"/>
      <c r="F32" s="60"/>
      <c r="G32" s="60"/>
      <c r="H32" s="60"/>
      <c r="I32" s="60"/>
    </row>
    <row r="33" spans="2:9">
      <c r="B33" s="60"/>
      <c r="C33" s="60"/>
      <c r="D33" s="60"/>
      <c r="E33" s="60"/>
      <c r="F33" s="60"/>
      <c r="G33" s="60"/>
      <c r="H33" s="60"/>
      <c r="I33" s="60"/>
    </row>
    <row r="34" spans="2:9">
      <c r="B34" s="60"/>
      <c r="C34" s="60"/>
      <c r="D34" s="60"/>
      <c r="E34" s="60"/>
      <c r="F34" s="60"/>
      <c r="G34" s="60"/>
      <c r="H34" s="60"/>
      <c r="I34" s="60"/>
    </row>
    <row r="35" spans="2:9">
      <c r="B35" s="60"/>
      <c r="C35" s="60"/>
      <c r="D35" s="60"/>
      <c r="E35" s="60"/>
      <c r="F35" s="60"/>
      <c r="G35" s="60"/>
      <c r="H35" s="60"/>
      <c r="I35" s="60"/>
    </row>
    <row r="36" spans="2:9">
      <c r="B36" s="60"/>
      <c r="C36" s="60"/>
      <c r="D36" s="60"/>
      <c r="E36" s="60"/>
      <c r="F36" s="60"/>
      <c r="G36" s="60"/>
      <c r="H36" s="60"/>
      <c r="I36" s="60"/>
    </row>
    <row r="37" spans="2:9">
      <c r="B37" s="60"/>
      <c r="C37" s="60"/>
      <c r="D37" s="60"/>
      <c r="E37" s="60"/>
      <c r="F37" s="60"/>
      <c r="G37" s="60"/>
      <c r="H37" s="60"/>
      <c r="I37" s="60"/>
    </row>
    <row r="38" spans="2:9">
      <c r="B38" s="60"/>
      <c r="C38" s="60"/>
      <c r="D38" s="60"/>
      <c r="E38" s="60"/>
      <c r="F38" s="60"/>
      <c r="G38" s="60"/>
      <c r="H38" s="60"/>
      <c r="I38" s="60"/>
    </row>
    <row r="39" spans="2:9">
      <c r="B39" s="60"/>
      <c r="C39" s="60"/>
      <c r="D39" s="60"/>
      <c r="E39" s="60"/>
      <c r="F39" s="60"/>
      <c r="G39" s="60"/>
      <c r="H39" s="60"/>
      <c r="I39" s="60"/>
    </row>
    <row r="40" spans="2:9">
      <c r="B40" s="60"/>
      <c r="C40" s="60"/>
      <c r="D40" s="60"/>
      <c r="E40" s="60"/>
      <c r="F40" s="60"/>
      <c r="G40" s="60"/>
      <c r="H40" s="60"/>
      <c r="I40" s="60"/>
    </row>
    <row r="41" spans="2:9">
      <c r="B41" s="60"/>
      <c r="C41" s="60"/>
      <c r="D41" s="60"/>
      <c r="E41" s="60"/>
      <c r="F41" s="60"/>
      <c r="G41" s="60"/>
      <c r="H41" s="60"/>
      <c r="I41" s="60"/>
    </row>
    <row r="42" spans="2:9">
      <c r="B42" s="60"/>
      <c r="C42" s="60"/>
      <c r="D42" s="60"/>
      <c r="E42" s="60"/>
      <c r="F42" s="60"/>
      <c r="G42" s="60"/>
      <c r="H42" s="60"/>
      <c r="I42" s="60"/>
    </row>
    <row r="43" spans="2:9">
      <c r="B43" s="60"/>
      <c r="C43" s="60"/>
      <c r="D43" s="60"/>
      <c r="E43" s="60"/>
      <c r="F43" s="60"/>
      <c r="G43" s="60"/>
      <c r="H43" s="60"/>
      <c r="I43" s="60"/>
    </row>
    <row r="44" spans="2:9">
      <c r="B44" s="60"/>
      <c r="C44" s="60"/>
      <c r="D44" s="60"/>
      <c r="E44" s="60"/>
      <c r="F44" s="60"/>
      <c r="G44" s="60"/>
      <c r="H44" s="60"/>
      <c r="I44" s="60"/>
    </row>
    <row r="45" spans="2:9">
      <c r="B45" s="60"/>
      <c r="C45" s="60"/>
      <c r="D45" s="60"/>
      <c r="E45" s="60"/>
      <c r="F45" s="60"/>
      <c r="G45" s="60"/>
      <c r="H45" s="60"/>
      <c r="I45" s="60"/>
    </row>
    <row r="46" spans="2:9">
      <c r="B46" s="60"/>
      <c r="C46" s="60"/>
      <c r="D46" s="60"/>
      <c r="E46" s="60"/>
      <c r="F46" s="60"/>
      <c r="G46" s="60"/>
      <c r="H46" s="60"/>
      <c r="I46" s="60"/>
    </row>
    <row r="47" spans="2:9">
      <c r="B47" s="60"/>
      <c r="C47" s="60"/>
      <c r="D47" s="60"/>
      <c r="E47" s="60"/>
      <c r="F47" s="60"/>
      <c r="G47" s="60"/>
      <c r="H47" s="60"/>
      <c r="I47" s="60"/>
    </row>
    <row r="48" spans="2:9">
      <c r="B48" s="60"/>
      <c r="C48" s="60"/>
      <c r="D48" s="60"/>
      <c r="E48" s="60"/>
      <c r="F48" s="60"/>
      <c r="G48" s="60"/>
      <c r="H48" s="60"/>
      <c r="I48" s="60"/>
    </row>
    <row r="49" spans="2:9">
      <c r="B49" s="60"/>
      <c r="C49" s="60"/>
      <c r="D49" s="60"/>
      <c r="E49" s="60"/>
      <c r="F49" s="60"/>
      <c r="G49" s="60"/>
      <c r="H49" s="60"/>
      <c r="I49" s="60"/>
    </row>
    <row r="50" spans="2:9">
      <c r="B50" s="60"/>
      <c r="C50" s="60"/>
      <c r="D50" s="60"/>
      <c r="E50" s="60"/>
      <c r="F50" s="60"/>
      <c r="G50" s="60"/>
      <c r="H50" s="60"/>
      <c r="I50" s="60"/>
    </row>
    <row r="51" spans="2:9">
      <c r="B51" s="60"/>
      <c r="C51" s="60"/>
      <c r="D51" s="60"/>
      <c r="E51" s="60"/>
      <c r="F51" s="60"/>
      <c r="G51" s="60"/>
      <c r="H51" s="60"/>
      <c r="I51" s="60"/>
    </row>
    <row r="52" spans="2:9">
      <c r="B52" s="60"/>
      <c r="C52" s="60"/>
      <c r="D52" s="60"/>
      <c r="E52" s="60"/>
      <c r="F52" s="60"/>
      <c r="G52" s="60"/>
      <c r="H52" s="60"/>
      <c r="I52" s="60"/>
    </row>
    <row r="53" spans="2:9">
      <c r="B53" s="60"/>
      <c r="C53" s="60"/>
      <c r="D53" s="60"/>
      <c r="E53" s="60"/>
      <c r="F53" s="60"/>
      <c r="G53" s="60"/>
      <c r="H53" s="60"/>
      <c r="I53" s="60"/>
    </row>
    <row r="54" spans="2:9">
      <c r="B54" s="60"/>
      <c r="C54" s="60"/>
      <c r="D54" s="60"/>
      <c r="E54" s="60"/>
      <c r="F54" s="60"/>
      <c r="G54" s="60"/>
      <c r="H54" s="60"/>
      <c r="I54" s="60"/>
    </row>
    <row r="55" spans="2:9">
      <c r="B55" s="60"/>
      <c r="C55" s="60"/>
      <c r="D55" s="60"/>
      <c r="E55" s="60"/>
      <c r="F55" s="60"/>
      <c r="G55" s="60"/>
      <c r="H55" s="60"/>
      <c r="I55" s="60"/>
    </row>
    <row r="56" spans="2:9">
      <c r="B56" s="60"/>
      <c r="C56" s="60"/>
      <c r="D56" s="60"/>
      <c r="E56" s="60"/>
      <c r="F56" s="60"/>
      <c r="G56" s="60"/>
      <c r="H56" s="60"/>
      <c r="I56" s="60"/>
    </row>
    <row r="57" spans="2:9">
      <c r="B57" s="60"/>
      <c r="C57" s="60"/>
      <c r="D57" s="60"/>
      <c r="E57" s="60"/>
      <c r="F57" s="60"/>
      <c r="G57" s="60"/>
      <c r="H57" s="60"/>
      <c r="I57" s="60"/>
    </row>
    <row r="58" spans="2:9">
      <c r="B58" s="60"/>
      <c r="C58" s="60"/>
      <c r="D58" s="60"/>
      <c r="E58" s="60"/>
      <c r="F58" s="60"/>
      <c r="G58" s="60"/>
      <c r="H58" s="60"/>
      <c r="I58" s="60"/>
    </row>
    <row r="59" spans="2:9">
      <c r="B59" s="60"/>
      <c r="C59" s="60"/>
      <c r="D59" s="60"/>
      <c r="E59" s="60"/>
      <c r="F59" s="60"/>
      <c r="G59" s="60"/>
      <c r="H59" s="60"/>
      <c r="I59" s="60"/>
    </row>
    <row r="60" spans="2:9">
      <c r="B60" s="60"/>
      <c r="C60" s="60"/>
      <c r="D60" s="60"/>
      <c r="E60" s="60"/>
      <c r="F60" s="60"/>
      <c r="G60" s="60"/>
      <c r="H60" s="60"/>
      <c r="I60" s="60"/>
    </row>
    <row r="61" spans="2:9">
      <c r="B61" s="60"/>
      <c r="C61" s="60"/>
      <c r="D61" s="60"/>
      <c r="E61" s="60"/>
      <c r="F61" s="60"/>
      <c r="G61" s="60"/>
      <c r="H61" s="60"/>
      <c r="I61" s="60"/>
    </row>
    <row r="62" spans="2:9">
      <c r="B62" s="60"/>
      <c r="C62" s="60"/>
      <c r="D62" s="60"/>
      <c r="E62" s="60"/>
      <c r="F62" s="60"/>
      <c r="G62" s="60"/>
      <c r="H62" s="60"/>
      <c r="I62" s="60"/>
    </row>
    <row r="63" spans="2:9">
      <c r="B63" s="60"/>
      <c r="C63" s="60"/>
      <c r="D63" s="60"/>
      <c r="E63" s="60"/>
      <c r="F63" s="60"/>
      <c r="G63" s="60"/>
      <c r="H63" s="60"/>
      <c r="I63" s="60"/>
    </row>
    <row r="64" spans="2:9">
      <c r="B64" s="60"/>
      <c r="C64" s="60"/>
      <c r="D64" s="60"/>
      <c r="E64" s="60"/>
      <c r="F64" s="60"/>
      <c r="G64" s="60"/>
      <c r="H64" s="60"/>
      <c r="I64" s="60"/>
    </row>
    <row r="65" spans="2:9">
      <c r="B65" s="60"/>
      <c r="C65" s="60"/>
      <c r="D65" s="60"/>
      <c r="E65" s="60"/>
      <c r="F65" s="60"/>
      <c r="G65" s="60"/>
      <c r="H65" s="60"/>
      <c r="I65" s="60"/>
    </row>
    <row r="66" spans="2:9">
      <c r="B66" s="60"/>
      <c r="C66" s="60"/>
      <c r="D66" s="60"/>
      <c r="E66" s="60"/>
      <c r="F66" s="60"/>
      <c r="G66" s="60"/>
      <c r="H66" s="60"/>
      <c r="I66" s="60"/>
    </row>
    <row r="67" spans="2:9">
      <c r="B67" s="60"/>
      <c r="C67" s="60"/>
      <c r="D67" s="60"/>
      <c r="E67" s="60"/>
      <c r="F67" s="60"/>
      <c r="G67" s="60"/>
      <c r="H67" s="60"/>
      <c r="I67" s="60"/>
    </row>
    <row r="68" spans="2:9">
      <c r="B68" s="60"/>
      <c r="C68" s="60"/>
      <c r="D68" s="60"/>
      <c r="E68" s="60"/>
      <c r="F68" s="60"/>
      <c r="G68" s="60"/>
      <c r="H68" s="60"/>
      <c r="I68" s="60"/>
    </row>
    <row r="69" spans="2:9">
      <c r="B69" s="60"/>
      <c r="C69" s="60"/>
      <c r="D69" s="60"/>
      <c r="E69" s="60"/>
      <c r="F69" s="60"/>
      <c r="G69" s="60"/>
      <c r="H69" s="60"/>
      <c r="I69" s="60"/>
    </row>
    <row r="70" spans="2:9">
      <c r="B70" s="60"/>
      <c r="C70" s="60"/>
      <c r="D70" s="60"/>
      <c r="E70" s="60"/>
      <c r="F70" s="60"/>
      <c r="G70" s="60"/>
      <c r="H70" s="60"/>
      <c r="I70" s="60"/>
    </row>
    <row r="71" spans="2:9">
      <c r="B71" s="60"/>
      <c r="C71" s="60"/>
      <c r="D71" s="60"/>
      <c r="E71" s="60"/>
      <c r="F71" s="60"/>
      <c r="G71" s="60"/>
      <c r="H71" s="60"/>
      <c r="I71" s="60"/>
    </row>
    <row r="72" spans="2:9">
      <c r="B72" s="60"/>
      <c r="C72" s="60"/>
      <c r="D72" s="60"/>
      <c r="E72" s="60"/>
      <c r="F72" s="60"/>
      <c r="G72" s="60"/>
      <c r="H72" s="60"/>
      <c r="I72" s="60"/>
    </row>
    <row r="73" spans="2:9">
      <c r="B73" s="60"/>
      <c r="C73" s="60"/>
      <c r="D73" s="60"/>
      <c r="E73" s="60"/>
      <c r="F73" s="60"/>
      <c r="G73" s="60"/>
      <c r="H73" s="60"/>
      <c r="I73" s="60"/>
    </row>
    <row r="74" spans="2:9">
      <c r="B74" s="60"/>
      <c r="C74" s="60"/>
      <c r="D74" s="60"/>
      <c r="E74" s="60"/>
      <c r="F74" s="60"/>
      <c r="G74" s="60"/>
      <c r="H74" s="60"/>
      <c r="I74" s="60"/>
    </row>
    <row r="75" spans="2:9">
      <c r="B75" s="60"/>
      <c r="C75" s="60"/>
      <c r="D75" s="60"/>
      <c r="E75" s="60"/>
      <c r="F75" s="60"/>
      <c r="G75" s="60"/>
      <c r="H75" s="60"/>
      <c r="I75" s="60"/>
    </row>
    <row r="76" spans="2:9">
      <c r="B76" s="60"/>
      <c r="C76" s="60"/>
      <c r="D76" s="60"/>
      <c r="E76" s="60"/>
      <c r="F76" s="60"/>
      <c r="G76" s="60"/>
      <c r="H76" s="60"/>
      <c r="I76" s="60"/>
    </row>
    <row r="77" spans="2:9">
      <c r="B77" s="60"/>
      <c r="C77" s="60"/>
      <c r="D77" s="60"/>
      <c r="E77" s="60"/>
      <c r="F77" s="60"/>
      <c r="G77" s="60"/>
      <c r="H77" s="60"/>
      <c r="I77" s="60"/>
    </row>
    <row r="78" spans="2:9">
      <c r="B78" s="60"/>
      <c r="C78" s="60"/>
      <c r="D78" s="60"/>
      <c r="E78" s="60"/>
      <c r="F78" s="60"/>
      <c r="G78" s="60"/>
      <c r="H78" s="60"/>
      <c r="I78" s="60"/>
    </row>
    <row r="79" spans="2:9">
      <c r="B79" s="60"/>
      <c r="C79" s="60"/>
      <c r="D79" s="60"/>
      <c r="E79" s="60"/>
      <c r="F79" s="60"/>
      <c r="G79" s="60"/>
      <c r="H79" s="60"/>
      <c r="I79" s="60"/>
    </row>
    <row r="80" spans="2:9">
      <c r="B80" s="60"/>
      <c r="C80" s="60"/>
      <c r="D80" s="60"/>
      <c r="E80" s="60"/>
      <c r="F80" s="60"/>
      <c r="G80" s="60"/>
      <c r="H80" s="60"/>
      <c r="I80" s="60"/>
    </row>
    <row r="81" spans="2:9">
      <c r="B81" s="60"/>
      <c r="C81" s="60"/>
      <c r="D81" s="60"/>
      <c r="E81" s="60"/>
      <c r="F81" s="60"/>
      <c r="G81" s="60"/>
      <c r="H81" s="60"/>
      <c r="I81" s="60"/>
    </row>
    <row r="82" spans="2:9">
      <c r="B82" s="60"/>
      <c r="C82" s="60"/>
      <c r="D82" s="60"/>
      <c r="E82" s="60"/>
      <c r="F82" s="60"/>
      <c r="G82" s="60"/>
      <c r="H82" s="60"/>
      <c r="I82" s="60"/>
    </row>
    <row r="83" spans="2:9">
      <c r="B83" s="60"/>
      <c r="C83" s="60"/>
      <c r="D83" s="60"/>
      <c r="E83" s="60"/>
      <c r="F83" s="60"/>
      <c r="G83" s="60"/>
      <c r="H83" s="60"/>
      <c r="I83" s="60"/>
    </row>
    <row r="84" spans="2:9">
      <c r="B84" s="60"/>
      <c r="C84" s="60"/>
      <c r="D84" s="60"/>
      <c r="E84" s="60"/>
      <c r="F84" s="60"/>
      <c r="G84" s="60"/>
      <c r="H84" s="60"/>
      <c r="I84" s="60"/>
    </row>
    <row r="85" spans="2:9">
      <c r="B85" s="60"/>
      <c r="C85" s="60"/>
      <c r="D85" s="60"/>
      <c r="E85" s="60"/>
      <c r="F85" s="60"/>
      <c r="G85" s="60"/>
      <c r="H85" s="60"/>
      <c r="I85" s="60"/>
    </row>
    <row r="86" spans="2:9">
      <c r="B86" s="60"/>
      <c r="C86" s="60"/>
      <c r="D86" s="60"/>
      <c r="E86" s="60"/>
      <c r="F86" s="60"/>
      <c r="G86" s="60"/>
      <c r="H86" s="60"/>
      <c r="I86" s="60"/>
    </row>
    <row r="87" spans="2:9">
      <c r="B87" s="60"/>
      <c r="C87" s="60"/>
      <c r="D87" s="60"/>
      <c r="E87" s="60"/>
      <c r="F87" s="60"/>
      <c r="G87" s="60"/>
      <c r="H87" s="60"/>
      <c r="I87" s="60"/>
    </row>
    <row r="88" spans="2:9">
      <c r="B88" s="60"/>
      <c r="C88" s="60"/>
      <c r="D88" s="60"/>
      <c r="E88" s="60"/>
      <c r="F88" s="60"/>
      <c r="G88" s="60"/>
      <c r="H88" s="60"/>
      <c r="I88" s="60"/>
    </row>
    <row r="89" spans="2:9">
      <c r="B89" s="60"/>
      <c r="C89" s="60"/>
      <c r="D89" s="60"/>
      <c r="E89" s="60"/>
      <c r="F89" s="60"/>
      <c r="G89" s="60"/>
      <c r="H89" s="60"/>
      <c r="I89" s="60"/>
    </row>
    <row r="90" spans="2:9">
      <c r="B90" s="60"/>
      <c r="C90" s="60"/>
      <c r="D90" s="60"/>
      <c r="E90" s="60"/>
      <c r="F90" s="60"/>
      <c r="G90" s="60"/>
      <c r="H90" s="60"/>
      <c r="I90" s="60"/>
    </row>
    <row r="91" spans="2:9">
      <c r="B91" s="60"/>
      <c r="C91" s="60"/>
      <c r="D91" s="60"/>
      <c r="E91" s="60"/>
      <c r="F91" s="60"/>
      <c r="G91" s="60"/>
      <c r="H91" s="60"/>
      <c r="I91" s="60"/>
    </row>
    <row r="92" spans="2:9">
      <c r="B92" s="60"/>
      <c r="C92" s="60"/>
      <c r="D92" s="60"/>
      <c r="E92" s="60"/>
      <c r="F92" s="60"/>
      <c r="G92" s="60"/>
      <c r="H92" s="60"/>
      <c r="I92" s="60"/>
    </row>
    <row r="93" spans="2:9">
      <c r="B93" s="60"/>
      <c r="C93" s="60"/>
      <c r="D93" s="60"/>
      <c r="E93" s="60"/>
      <c r="F93" s="60"/>
      <c r="G93" s="60"/>
      <c r="H93" s="60"/>
      <c r="I93" s="60"/>
    </row>
    <row r="94" spans="2:9">
      <c r="B94" s="60"/>
      <c r="C94" s="60"/>
      <c r="D94" s="60"/>
      <c r="E94" s="60"/>
      <c r="F94" s="60"/>
      <c r="G94" s="60"/>
      <c r="H94" s="60"/>
      <c r="I94" s="60"/>
    </row>
    <row r="95" spans="2:9">
      <c r="B95" s="60"/>
      <c r="C95" s="60"/>
      <c r="D95" s="60"/>
      <c r="E95" s="60"/>
      <c r="F95" s="60"/>
      <c r="G95" s="60"/>
      <c r="H95" s="60"/>
      <c r="I95" s="60"/>
    </row>
    <row r="96" spans="2:9">
      <c r="B96" s="60"/>
      <c r="C96" s="60"/>
      <c r="D96" s="60"/>
      <c r="E96" s="60"/>
      <c r="F96" s="60"/>
      <c r="G96" s="60"/>
      <c r="H96" s="60"/>
      <c r="I96" s="60"/>
    </row>
    <row r="97" spans="2:9">
      <c r="B97" s="60"/>
      <c r="C97" s="60"/>
      <c r="D97" s="60"/>
      <c r="E97" s="60"/>
      <c r="F97" s="60"/>
      <c r="G97" s="60"/>
      <c r="H97" s="60"/>
      <c r="I97" s="60"/>
    </row>
    <row r="98" spans="2:9">
      <c r="B98" s="60"/>
      <c r="C98" s="60"/>
      <c r="D98" s="60"/>
      <c r="E98" s="60"/>
      <c r="F98" s="60"/>
      <c r="G98" s="60"/>
      <c r="H98" s="60"/>
      <c r="I98" s="60"/>
    </row>
    <row r="99" spans="2:9">
      <c r="B99" s="60"/>
      <c r="C99" s="60"/>
      <c r="D99" s="60"/>
      <c r="E99" s="60"/>
      <c r="F99" s="60"/>
      <c r="G99" s="60"/>
      <c r="H99" s="60"/>
      <c r="I99" s="60"/>
    </row>
    <row r="100" spans="2:9">
      <c r="B100" s="60"/>
      <c r="C100" s="60"/>
      <c r="D100" s="60"/>
      <c r="E100" s="60"/>
      <c r="F100" s="60"/>
      <c r="G100" s="60"/>
      <c r="H100" s="60"/>
      <c r="I100" s="60"/>
    </row>
    <row r="101" spans="2:9">
      <c r="B101" s="60"/>
      <c r="C101" s="60"/>
      <c r="D101" s="60"/>
      <c r="E101" s="60"/>
      <c r="F101" s="60"/>
      <c r="G101" s="60"/>
      <c r="H101" s="60"/>
      <c r="I101" s="60"/>
    </row>
    <row r="102" spans="2:9">
      <c r="B102" s="60"/>
      <c r="C102" s="60"/>
      <c r="D102" s="60"/>
      <c r="E102" s="60"/>
      <c r="F102" s="60"/>
      <c r="G102" s="60"/>
      <c r="H102" s="60"/>
      <c r="I102" s="60"/>
    </row>
    <row r="103" spans="2:9">
      <c r="B103" s="60"/>
      <c r="C103" s="60"/>
      <c r="D103" s="60"/>
      <c r="E103" s="60"/>
      <c r="F103" s="60"/>
      <c r="G103" s="60"/>
      <c r="H103" s="60"/>
      <c r="I103" s="60"/>
    </row>
    <row r="104" spans="2:9">
      <c r="B104" s="60"/>
      <c r="C104" s="60"/>
      <c r="D104" s="60"/>
      <c r="E104" s="60"/>
      <c r="F104" s="60"/>
      <c r="G104" s="60"/>
      <c r="H104" s="60"/>
      <c r="I104" s="60"/>
    </row>
    <row r="105" spans="2:9">
      <c r="B105" s="60"/>
      <c r="C105" s="60"/>
      <c r="D105" s="60"/>
      <c r="E105" s="60"/>
      <c r="F105" s="60"/>
      <c r="G105" s="60"/>
      <c r="H105" s="60"/>
      <c r="I105" s="60"/>
    </row>
    <row r="106" spans="2:9">
      <c r="B106" s="60"/>
      <c r="C106" s="60"/>
      <c r="D106" s="60"/>
      <c r="E106" s="60"/>
      <c r="F106" s="60"/>
      <c r="G106" s="60"/>
      <c r="H106" s="60"/>
      <c r="I106" s="60"/>
    </row>
    <row r="107" spans="2:9">
      <c r="B107" s="60"/>
      <c r="C107" s="60"/>
      <c r="D107" s="60"/>
      <c r="E107" s="60"/>
      <c r="F107" s="60"/>
      <c r="G107" s="60"/>
      <c r="H107" s="60"/>
      <c r="I107" s="60"/>
    </row>
    <row r="108" spans="2:9">
      <c r="B108" s="60"/>
      <c r="C108" s="60"/>
      <c r="D108" s="60"/>
      <c r="E108" s="60"/>
      <c r="F108" s="60"/>
      <c r="G108" s="60"/>
      <c r="H108" s="60"/>
      <c r="I108" s="60"/>
    </row>
    <row r="109" spans="2:9">
      <c r="B109" s="60"/>
      <c r="C109" s="60"/>
      <c r="D109" s="60"/>
      <c r="E109" s="60"/>
      <c r="F109" s="60"/>
      <c r="G109" s="60"/>
      <c r="H109" s="60"/>
      <c r="I109" s="60"/>
    </row>
    <row r="110" spans="2:9">
      <c r="B110" s="60"/>
      <c r="C110" s="60"/>
      <c r="D110" s="60"/>
      <c r="E110" s="60"/>
      <c r="F110" s="60"/>
      <c r="G110" s="60"/>
      <c r="H110" s="60"/>
      <c r="I110" s="60"/>
    </row>
    <row r="111" spans="2:9">
      <c r="B111" s="60"/>
      <c r="C111" s="60"/>
      <c r="D111" s="60"/>
      <c r="E111" s="60"/>
      <c r="F111" s="60"/>
      <c r="G111" s="60"/>
      <c r="H111" s="60"/>
      <c r="I111" s="60"/>
    </row>
    <row r="112" spans="2:9">
      <c r="B112" s="60"/>
      <c r="C112" s="60"/>
      <c r="D112" s="60"/>
      <c r="E112" s="60"/>
      <c r="F112" s="60"/>
      <c r="G112" s="60"/>
      <c r="H112" s="60"/>
      <c r="I112" s="60"/>
    </row>
    <row r="113" spans="2:9">
      <c r="B113" s="60"/>
      <c r="C113" s="60"/>
      <c r="D113" s="60"/>
      <c r="E113" s="60"/>
      <c r="F113" s="60"/>
      <c r="G113" s="60"/>
      <c r="H113" s="60"/>
      <c r="I113" s="60"/>
    </row>
    <row r="114" spans="2:9">
      <c r="B114" s="60"/>
      <c r="C114" s="60"/>
      <c r="D114" s="60"/>
      <c r="E114" s="60"/>
      <c r="F114" s="60"/>
      <c r="G114" s="60"/>
      <c r="H114" s="60"/>
      <c r="I114" s="60"/>
    </row>
    <row r="115" spans="2:9">
      <c r="B115" s="60"/>
      <c r="C115" s="60"/>
      <c r="D115" s="60"/>
      <c r="E115" s="60"/>
      <c r="F115" s="60"/>
      <c r="G115" s="60"/>
      <c r="H115" s="60"/>
      <c r="I115" s="60"/>
    </row>
    <row r="116" spans="2:9">
      <c r="B116" s="60"/>
      <c r="C116" s="60"/>
      <c r="D116" s="60"/>
      <c r="E116" s="60"/>
      <c r="F116" s="60"/>
      <c r="G116" s="60"/>
      <c r="H116" s="60"/>
      <c r="I116" s="60"/>
    </row>
    <row r="117" spans="2:9">
      <c r="B117" s="60"/>
      <c r="C117" s="60"/>
      <c r="D117" s="60"/>
      <c r="E117" s="60"/>
      <c r="F117" s="60"/>
      <c r="G117" s="60"/>
      <c r="H117" s="60"/>
      <c r="I117" s="60"/>
    </row>
    <row r="118" spans="2:9">
      <c r="B118" s="60"/>
      <c r="C118" s="60"/>
      <c r="D118" s="60"/>
      <c r="E118" s="60"/>
      <c r="F118" s="60"/>
      <c r="G118" s="60"/>
      <c r="H118" s="60"/>
      <c r="I118" s="60"/>
    </row>
    <row r="119" spans="2:9">
      <c r="B119" s="60"/>
      <c r="C119" s="60"/>
      <c r="D119" s="60"/>
      <c r="E119" s="60"/>
      <c r="F119" s="60"/>
      <c r="G119" s="60"/>
      <c r="H119" s="60"/>
      <c r="I119" s="60"/>
    </row>
    <row r="120" spans="2:9">
      <c r="B120" s="60"/>
      <c r="C120" s="60"/>
      <c r="D120" s="60"/>
      <c r="E120" s="60"/>
      <c r="F120" s="60"/>
      <c r="G120" s="60"/>
      <c r="H120" s="60"/>
      <c r="I120" s="60"/>
    </row>
    <row r="121" spans="2:9">
      <c r="B121" s="60"/>
      <c r="C121" s="60"/>
      <c r="D121" s="60"/>
      <c r="E121" s="60"/>
      <c r="F121" s="60"/>
      <c r="G121" s="60"/>
      <c r="H121" s="60"/>
      <c r="I121" s="60"/>
    </row>
    <row r="122" spans="2:9">
      <c r="B122" s="60"/>
      <c r="C122" s="60"/>
      <c r="D122" s="60"/>
      <c r="E122" s="60"/>
      <c r="F122" s="60"/>
      <c r="G122" s="60"/>
      <c r="H122" s="60"/>
      <c r="I122" s="60"/>
    </row>
    <row r="123" spans="2:9">
      <c r="B123" s="60"/>
      <c r="C123" s="60"/>
      <c r="D123" s="60"/>
      <c r="E123" s="60"/>
      <c r="F123" s="60"/>
      <c r="G123" s="60"/>
      <c r="H123" s="60"/>
      <c r="I123" s="60"/>
    </row>
    <row r="124" spans="2:9">
      <c r="B124" s="60"/>
      <c r="C124" s="60"/>
      <c r="D124" s="60"/>
      <c r="E124" s="60"/>
      <c r="F124" s="60"/>
      <c r="G124" s="60"/>
      <c r="H124" s="60"/>
      <c r="I124" s="60"/>
    </row>
    <row r="125" spans="2:9">
      <c r="B125" s="60"/>
      <c r="C125" s="60"/>
      <c r="D125" s="60"/>
      <c r="E125" s="60"/>
      <c r="F125" s="60"/>
      <c r="G125" s="60"/>
      <c r="H125" s="60"/>
      <c r="I125" s="60"/>
    </row>
    <row r="126" spans="2:9">
      <c r="B126" s="60"/>
      <c r="C126" s="60"/>
      <c r="D126" s="60"/>
      <c r="E126" s="60"/>
      <c r="F126" s="60"/>
      <c r="G126" s="60"/>
      <c r="H126" s="60"/>
      <c r="I126" s="60"/>
    </row>
    <row r="127" spans="2:9">
      <c r="B127" s="60"/>
      <c r="C127" s="60"/>
      <c r="D127" s="60"/>
      <c r="E127" s="60"/>
      <c r="F127" s="60"/>
      <c r="G127" s="60"/>
      <c r="H127" s="60"/>
      <c r="I127" s="60"/>
    </row>
    <row r="128" spans="2:9">
      <c r="B128" s="60"/>
      <c r="C128" s="60"/>
      <c r="D128" s="60"/>
      <c r="E128" s="60"/>
      <c r="F128" s="60"/>
      <c r="G128" s="60"/>
      <c r="H128" s="60"/>
      <c r="I128" s="60"/>
    </row>
    <row r="129" spans="2:9">
      <c r="B129" s="60"/>
      <c r="C129" s="60"/>
      <c r="D129" s="60"/>
      <c r="E129" s="60"/>
      <c r="F129" s="60"/>
      <c r="G129" s="60"/>
      <c r="H129" s="60"/>
      <c r="I129" s="60"/>
    </row>
    <row r="130" spans="2:9">
      <c r="B130" s="60"/>
      <c r="C130" s="60"/>
      <c r="D130" s="60"/>
      <c r="E130" s="60"/>
      <c r="F130" s="60"/>
      <c r="G130" s="60"/>
      <c r="H130" s="60"/>
      <c r="I130" s="60"/>
    </row>
    <row r="131" spans="2:9">
      <c r="B131" s="60"/>
      <c r="C131" s="60"/>
      <c r="D131" s="60"/>
      <c r="E131" s="60"/>
      <c r="F131" s="60"/>
      <c r="G131" s="60"/>
      <c r="H131" s="60"/>
      <c r="I131" s="60"/>
    </row>
    <row r="132" spans="2:9">
      <c r="B132" s="60"/>
      <c r="C132" s="60"/>
      <c r="D132" s="60"/>
      <c r="E132" s="60"/>
      <c r="F132" s="60"/>
      <c r="G132" s="60"/>
      <c r="H132" s="60"/>
      <c r="I132" s="60"/>
    </row>
    <row r="133" spans="2:9">
      <c r="B133" s="60"/>
      <c r="C133" s="60"/>
      <c r="D133" s="60"/>
      <c r="E133" s="60"/>
      <c r="F133" s="60"/>
      <c r="G133" s="60"/>
      <c r="H133" s="60"/>
      <c r="I133" s="60"/>
    </row>
    <row r="134" spans="2:9">
      <c r="B134" s="60"/>
      <c r="C134" s="60"/>
      <c r="D134" s="60"/>
      <c r="E134" s="60"/>
      <c r="F134" s="60"/>
      <c r="G134" s="60"/>
      <c r="H134" s="60"/>
      <c r="I134" s="60"/>
    </row>
    <row r="135" spans="2:9">
      <c r="B135" s="60"/>
      <c r="C135" s="60"/>
      <c r="D135" s="60"/>
      <c r="E135" s="60"/>
      <c r="F135" s="60"/>
      <c r="G135" s="60"/>
      <c r="H135" s="60"/>
      <c r="I135" s="60"/>
    </row>
    <row r="136" spans="2:9">
      <c r="B136" s="60"/>
      <c r="C136" s="60"/>
      <c r="D136" s="60"/>
      <c r="E136" s="60"/>
      <c r="F136" s="60"/>
      <c r="G136" s="60"/>
      <c r="H136" s="60"/>
      <c r="I136" s="60"/>
    </row>
    <row r="137" spans="2:9">
      <c r="B137" s="60"/>
      <c r="C137" s="60"/>
      <c r="D137" s="60"/>
      <c r="E137" s="60"/>
      <c r="F137" s="60"/>
      <c r="G137" s="60"/>
      <c r="H137" s="60"/>
      <c r="I137" s="60"/>
    </row>
    <row r="138" spans="2:9">
      <c r="B138" s="60"/>
      <c r="C138" s="60"/>
      <c r="D138" s="60"/>
      <c r="E138" s="60"/>
      <c r="F138" s="60"/>
      <c r="G138" s="60"/>
      <c r="H138" s="60"/>
      <c r="I138" s="60"/>
    </row>
    <row r="139" spans="2:9">
      <c r="B139" s="60"/>
      <c r="C139" s="60"/>
      <c r="D139" s="60"/>
      <c r="E139" s="60"/>
      <c r="F139" s="60"/>
      <c r="G139" s="60"/>
      <c r="H139" s="60"/>
      <c r="I139" s="60"/>
    </row>
    <row r="140" spans="2:9">
      <c r="B140" s="60"/>
      <c r="C140" s="60"/>
      <c r="D140" s="60"/>
      <c r="E140" s="60"/>
      <c r="F140" s="60"/>
      <c r="G140" s="60"/>
      <c r="H140" s="60"/>
      <c r="I140" s="60"/>
    </row>
    <row r="141" spans="2:9">
      <c r="B141" s="60"/>
      <c r="C141" s="60"/>
      <c r="D141" s="60"/>
      <c r="E141" s="60"/>
      <c r="F141" s="60"/>
      <c r="G141" s="60"/>
      <c r="H141" s="60"/>
      <c r="I141" s="60"/>
    </row>
    <row r="142" spans="2:9">
      <c r="B142" s="60"/>
      <c r="C142" s="60"/>
      <c r="D142" s="60"/>
      <c r="E142" s="60"/>
      <c r="F142" s="60"/>
      <c r="G142" s="60"/>
      <c r="H142" s="60"/>
      <c r="I142" s="60"/>
    </row>
  </sheetData>
  <mergeCells count="4">
    <mergeCell ref="A10:A13"/>
    <mergeCell ref="A14:A17"/>
    <mergeCell ref="A23:B23"/>
    <mergeCell ref="A18:A21"/>
  </mergeCells>
  <pageMargins left="0.7" right="0.19685039370078738" top="3.9370078740157487E-2" bottom="3.9370078740157487E-2" header="0"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F65"/>
  <sheetViews>
    <sheetView topLeftCell="A31" zoomScale="90" zoomScaleNormal="90" workbookViewId="0">
      <selection activeCell="A16" sqref="A16"/>
    </sheetView>
  </sheetViews>
  <sheetFormatPr baseColWidth="10" defaultColWidth="11.42578125" defaultRowHeight="15"/>
  <cols>
    <col min="1" max="1" width="54.85546875" style="30" bestFit="1" customWidth="1"/>
    <col min="2" max="2" width="15" style="30" customWidth="1"/>
    <col min="3" max="3" width="16.140625" style="30" customWidth="1"/>
    <col min="4" max="4" width="52.28515625" style="30" bestFit="1" customWidth="1"/>
    <col min="5" max="5" width="16.140625" style="30" customWidth="1"/>
    <col min="6" max="6" width="16.28515625" style="30" customWidth="1"/>
    <col min="7" max="16384" width="11.42578125" style="30"/>
  </cols>
  <sheetData>
    <row r="1" spans="1:6" ht="21">
      <c r="A1" s="33" t="s">
        <v>1</v>
      </c>
    </row>
    <row r="2" spans="1:6" ht="18.75">
      <c r="A2" s="34" t="s">
        <v>152</v>
      </c>
    </row>
    <row r="3" spans="1:6">
      <c r="A3" s="30" t="s">
        <v>153</v>
      </c>
    </row>
    <row r="5" spans="1:6">
      <c r="A5" s="765" t="s">
        <v>154</v>
      </c>
      <c r="B5" s="765" t="s">
        <v>2941</v>
      </c>
      <c r="C5" s="765" t="s">
        <v>2942</v>
      </c>
      <c r="D5" s="765" t="s">
        <v>155</v>
      </c>
      <c r="E5" s="765" t="s">
        <v>2941</v>
      </c>
      <c r="F5" s="765" t="s">
        <v>2942</v>
      </c>
    </row>
    <row r="6" spans="1:6">
      <c r="A6" s="766"/>
      <c r="B6" s="767"/>
      <c r="C6" s="767"/>
      <c r="D6" s="766"/>
      <c r="E6" s="767"/>
      <c r="F6" s="767"/>
    </row>
    <row r="7" spans="1:6">
      <c r="A7" s="768" t="s">
        <v>2943</v>
      </c>
      <c r="B7" s="769">
        <v>547269976.86000001</v>
      </c>
      <c r="C7" s="769">
        <v>553175627.72000003</v>
      </c>
      <c r="D7" s="768" t="s">
        <v>2944</v>
      </c>
      <c r="E7" s="770" t="s">
        <v>2945</v>
      </c>
      <c r="F7" s="770" t="s">
        <v>2946</v>
      </c>
    </row>
    <row r="8" spans="1:6">
      <c r="A8" s="766"/>
      <c r="B8" s="771"/>
      <c r="C8" s="771"/>
      <c r="D8" s="766"/>
      <c r="E8" s="767"/>
      <c r="F8" s="767"/>
    </row>
    <row r="9" spans="1:6">
      <c r="A9" s="772" t="s">
        <v>2947</v>
      </c>
      <c r="B9" s="773">
        <v>4227111.8499999996</v>
      </c>
      <c r="C9" s="773">
        <v>4925568.34</v>
      </c>
      <c r="D9" s="772" t="s">
        <v>2948</v>
      </c>
      <c r="E9" s="774" t="s">
        <v>2949</v>
      </c>
      <c r="F9" s="774" t="s">
        <v>2950</v>
      </c>
    </row>
    <row r="10" spans="1:6">
      <c r="A10" s="775" t="s">
        <v>2951</v>
      </c>
      <c r="B10" s="776">
        <v>3130923.17</v>
      </c>
      <c r="C10" s="776">
        <v>3514301.57</v>
      </c>
      <c r="D10" s="777"/>
      <c r="E10" s="767"/>
      <c r="F10" s="767"/>
    </row>
    <row r="11" spans="1:6">
      <c r="A11" s="775" t="s">
        <v>2952</v>
      </c>
      <c r="B11" s="776">
        <v>1096188.68</v>
      </c>
      <c r="C11" s="776">
        <v>1411266.77</v>
      </c>
      <c r="D11" s="778" t="s">
        <v>2953</v>
      </c>
      <c r="E11" s="774" t="s">
        <v>2954</v>
      </c>
      <c r="F11" s="774" t="s">
        <v>2954</v>
      </c>
    </row>
    <row r="12" spans="1:6">
      <c r="A12" s="775" t="s">
        <v>2955</v>
      </c>
      <c r="B12" s="779">
        <v>0</v>
      </c>
      <c r="C12" s="779">
        <v>0</v>
      </c>
      <c r="D12" s="775"/>
      <c r="E12" s="767"/>
      <c r="F12" s="767"/>
    </row>
    <row r="13" spans="1:6">
      <c r="A13" s="766"/>
      <c r="B13" s="771"/>
      <c r="C13" s="771"/>
      <c r="D13" s="778" t="s">
        <v>2956</v>
      </c>
      <c r="E13" s="774" t="s">
        <v>2957</v>
      </c>
      <c r="F13" s="774" t="s">
        <v>2958</v>
      </c>
    </row>
    <row r="14" spans="1:6">
      <c r="A14" s="772" t="s">
        <v>2959</v>
      </c>
      <c r="B14" s="773">
        <v>432087329.93000001</v>
      </c>
      <c r="C14" s="773">
        <v>414364616.05000001</v>
      </c>
      <c r="D14" s="775"/>
      <c r="E14" s="767"/>
      <c r="F14" s="767"/>
    </row>
    <row r="15" spans="1:6">
      <c r="A15" s="775" t="s">
        <v>2960</v>
      </c>
      <c r="B15" s="776">
        <v>160555572.22999999</v>
      </c>
      <c r="C15" s="776">
        <v>152913454.13</v>
      </c>
      <c r="D15" s="778" t="s">
        <v>2961</v>
      </c>
      <c r="E15" s="774" t="s">
        <v>2962</v>
      </c>
      <c r="F15" s="774" t="s">
        <v>2963</v>
      </c>
    </row>
    <row r="16" spans="1:6">
      <c r="A16" s="775" t="s">
        <v>2964</v>
      </c>
      <c r="B16" s="776">
        <v>227190159.21000001</v>
      </c>
      <c r="C16" s="776">
        <v>202409187.75</v>
      </c>
      <c r="D16" s="766"/>
      <c r="E16" s="767"/>
      <c r="F16" s="767"/>
    </row>
    <row r="17" spans="1:6">
      <c r="A17" s="775" t="s">
        <v>2965</v>
      </c>
      <c r="B17" s="776">
        <v>120772.36</v>
      </c>
      <c r="C17" s="776">
        <v>141360.20000000001</v>
      </c>
      <c r="D17" s="772" t="s">
        <v>2966</v>
      </c>
      <c r="E17" s="774" t="s">
        <v>156</v>
      </c>
      <c r="F17" s="774" t="s">
        <v>156</v>
      </c>
    </row>
    <row r="18" spans="1:6">
      <c r="A18" s="775" t="s">
        <v>2967</v>
      </c>
      <c r="B18" s="776">
        <v>42813569.079999998</v>
      </c>
      <c r="C18" s="776">
        <v>57104491.32</v>
      </c>
      <c r="D18" s="777"/>
      <c r="E18" s="767"/>
      <c r="F18" s="767"/>
    </row>
    <row r="19" spans="1:6" ht="25.5">
      <c r="A19" s="775" t="s">
        <v>2968</v>
      </c>
      <c r="B19" s="776">
        <v>1407257.05</v>
      </c>
      <c r="C19" s="776">
        <v>1796122.65</v>
      </c>
      <c r="D19" s="778" t="s">
        <v>2969</v>
      </c>
      <c r="E19" s="774" t="s">
        <v>156</v>
      </c>
      <c r="F19" s="774" t="s">
        <v>156</v>
      </c>
    </row>
    <row r="20" spans="1:6">
      <c r="A20" s="766"/>
      <c r="B20" s="771"/>
      <c r="C20" s="771"/>
      <c r="D20" s="775"/>
      <c r="E20" s="767"/>
      <c r="F20" s="767"/>
    </row>
    <row r="21" spans="1:6">
      <c r="A21" s="772" t="s">
        <v>2970</v>
      </c>
      <c r="B21" s="773">
        <v>97950643.189999998</v>
      </c>
      <c r="C21" s="773">
        <v>99683389.349999994</v>
      </c>
      <c r="D21" s="778" t="s">
        <v>157</v>
      </c>
      <c r="E21" s="774" t="s">
        <v>156</v>
      </c>
      <c r="F21" s="774" t="s">
        <v>156</v>
      </c>
    </row>
    <row r="22" spans="1:6">
      <c r="A22" s="775" t="s">
        <v>2971</v>
      </c>
      <c r="B22" s="776">
        <v>70552934.099999994</v>
      </c>
      <c r="C22" s="776">
        <v>70552934.099999994</v>
      </c>
      <c r="D22" s="775"/>
      <c r="E22" s="767"/>
      <c r="F22" s="767"/>
    </row>
    <row r="23" spans="1:6">
      <c r="A23" s="775" t="s">
        <v>2964</v>
      </c>
      <c r="B23" s="776">
        <v>27397709.09</v>
      </c>
      <c r="C23" s="776">
        <v>29130455.25</v>
      </c>
      <c r="D23" s="778" t="s">
        <v>158</v>
      </c>
      <c r="E23" s="774" t="s">
        <v>156</v>
      </c>
      <c r="F23" s="774" t="s">
        <v>156</v>
      </c>
    </row>
    <row r="24" spans="1:6">
      <c r="A24" s="766"/>
      <c r="B24" s="771"/>
      <c r="C24" s="771"/>
      <c r="D24" s="777"/>
      <c r="E24" s="767"/>
      <c r="F24" s="767"/>
    </row>
    <row r="25" spans="1:6">
      <c r="A25" s="772" t="s">
        <v>2972</v>
      </c>
      <c r="B25" s="773">
        <v>2608823.54</v>
      </c>
      <c r="C25" s="773">
        <v>2682411.77</v>
      </c>
      <c r="D25" s="772" t="s">
        <v>2973</v>
      </c>
      <c r="E25" s="774" t="s">
        <v>2974</v>
      </c>
      <c r="F25" s="774" t="s">
        <v>2975</v>
      </c>
    </row>
    <row r="26" spans="1:6">
      <c r="A26" s="775" t="s">
        <v>2976</v>
      </c>
      <c r="B26" s="779">
        <v>0</v>
      </c>
      <c r="C26" s="779">
        <v>0</v>
      </c>
      <c r="D26" s="777"/>
      <c r="E26" s="767"/>
      <c r="F26" s="767"/>
    </row>
    <row r="27" spans="1:6">
      <c r="A27" s="775" t="s">
        <v>2977</v>
      </c>
      <c r="B27" s="776">
        <v>2608823.54</v>
      </c>
      <c r="C27" s="776">
        <v>2682411.77</v>
      </c>
      <c r="D27" s="768" t="s">
        <v>2978</v>
      </c>
      <c r="E27" s="770" t="s">
        <v>2979</v>
      </c>
      <c r="F27" s="770" t="s">
        <v>2980</v>
      </c>
    </row>
    <row r="28" spans="1:6">
      <c r="A28" s="766"/>
      <c r="B28" s="771"/>
      <c r="C28" s="771"/>
      <c r="D28" s="766"/>
      <c r="E28" s="767"/>
      <c r="F28" s="767"/>
    </row>
    <row r="29" spans="1:6">
      <c r="A29" s="772" t="s">
        <v>2981</v>
      </c>
      <c r="B29" s="773">
        <v>2450840.36</v>
      </c>
      <c r="C29" s="773">
        <v>25347280.530000001</v>
      </c>
      <c r="D29" s="772" t="s">
        <v>2982</v>
      </c>
      <c r="E29" s="774" t="s">
        <v>156</v>
      </c>
      <c r="F29" s="774" t="s">
        <v>156</v>
      </c>
    </row>
    <row r="30" spans="1:6" ht="25.5">
      <c r="A30" s="775" t="s">
        <v>2976</v>
      </c>
      <c r="B30" s="779">
        <v>0</v>
      </c>
      <c r="C30" s="779">
        <v>0</v>
      </c>
      <c r="D30" s="775" t="s">
        <v>2983</v>
      </c>
      <c r="E30" s="767" t="s">
        <v>156</v>
      </c>
      <c r="F30" s="767" t="s">
        <v>156</v>
      </c>
    </row>
    <row r="31" spans="1:6">
      <c r="A31" s="775" t="s">
        <v>2984</v>
      </c>
      <c r="B31" s="776">
        <v>262790.63</v>
      </c>
      <c r="C31" s="776">
        <v>225296.31</v>
      </c>
      <c r="D31" s="775" t="s">
        <v>2985</v>
      </c>
      <c r="E31" s="767" t="s">
        <v>156</v>
      </c>
      <c r="F31" s="767" t="s">
        <v>156</v>
      </c>
    </row>
    <row r="32" spans="1:6" ht="25.5">
      <c r="A32" s="775" t="s">
        <v>2986</v>
      </c>
      <c r="B32" s="779">
        <v>0</v>
      </c>
      <c r="C32" s="779">
        <v>0</v>
      </c>
      <c r="D32" s="775" t="s">
        <v>2987</v>
      </c>
      <c r="E32" s="767" t="s">
        <v>156</v>
      </c>
      <c r="F32" s="767" t="s">
        <v>156</v>
      </c>
    </row>
    <row r="33" spans="1:6">
      <c r="A33" s="775" t="s">
        <v>2988</v>
      </c>
      <c r="B33" s="776">
        <v>2188049.73</v>
      </c>
      <c r="C33" s="776">
        <v>25121984.219999999</v>
      </c>
      <c r="D33" s="766"/>
      <c r="E33" s="767"/>
      <c r="F33" s="767"/>
    </row>
    <row r="34" spans="1:6">
      <c r="A34" s="766"/>
      <c r="B34" s="771"/>
      <c r="C34" s="771"/>
      <c r="D34" s="772" t="s">
        <v>2989</v>
      </c>
      <c r="E34" s="774" t="s">
        <v>2990</v>
      </c>
      <c r="F34" s="774" t="s">
        <v>2991</v>
      </c>
    </row>
    <row r="35" spans="1:6">
      <c r="A35" s="772" t="s">
        <v>2992</v>
      </c>
      <c r="B35" s="773">
        <v>7945227.9900000002</v>
      </c>
      <c r="C35" s="773">
        <v>6172361.6799999997</v>
      </c>
      <c r="D35" s="775" t="s">
        <v>2993</v>
      </c>
      <c r="E35" s="767" t="s">
        <v>156</v>
      </c>
      <c r="F35" s="767" t="s">
        <v>156</v>
      </c>
    </row>
    <row r="36" spans="1:6">
      <c r="A36" s="766"/>
      <c r="B36" s="771"/>
      <c r="C36" s="771"/>
      <c r="D36" s="775" t="s">
        <v>2994</v>
      </c>
      <c r="E36" s="767" t="s">
        <v>156</v>
      </c>
      <c r="F36" s="767" t="s">
        <v>156</v>
      </c>
    </row>
    <row r="37" spans="1:6">
      <c r="A37" s="772" t="s">
        <v>2995</v>
      </c>
      <c r="B37" s="773">
        <v>0</v>
      </c>
      <c r="C37" s="773">
        <v>0</v>
      </c>
      <c r="D37" s="775" t="s">
        <v>2996</v>
      </c>
      <c r="E37" s="767" t="s">
        <v>2990</v>
      </c>
      <c r="F37" s="767" t="s">
        <v>2991</v>
      </c>
    </row>
    <row r="38" spans="1:6">
      <c r="A38" s="766"/>
      <c r="B38" s="771"/>
      <c r="C38" s="771"/>
      <c r="D38" s="777"/>
      <c r="E38" s="767"/>
      <c r="F38" s="767"/>
    </row>
    <row r="39" spans="1:6">
      <c r="A39" s="768" t="s">
        <v>2997</v>
      </c>
      <c r="B39" s="769">
        <v>142314446.37</v>
      </c>
      <c r="C39" s="769">
        <v>122930463.42</v>
      </c>
      <c r="D39" s="772" t="s">
        <v>2998</v>
      </c>
      <c r="E39" s="774" t="s">
        <v>156</v>
      </c>
      <c r="F39" s="774" t="s">
        <v>156</v>
      </c>
    </row>
    <row r="40" spans="1:6">
      <c r="A40" s="766"/>
      <c r="B40" s="771"/>
      <c r="C40" s="771"/>
      <c r="D40" s="777"/>
      <c r="E40" s="767"/>
      <c r="F40" s="767"/>
    </row>
    <row r="41" spans="1:6">
      <c r="A41" s="772" t="s">
        <v>2999</v>
      </c>
      <c r="B41" s="780">
        <v>0</v>
      </c>
      <c r="C41" s="780">
        <v>0</v>
      </c>
      <c r="D41" s="772" t="s">
        <v>3000</v>
      </c>
      <c r="E41" s="774" t="s">
        <v>3001</v>
      </c>
      <c r="F41" s="774" t="s">
        <v>3002</v>
      </c>
    </row>
    <row r="42" spans="1:6">
      <c r="A42" s="766"/>
      <c r="B42" s="771"/>
      <c r="C42" s="771"/>
      <c r="D42" s="777"/>
      <c r="E42" s="767"/>
      <c r="F42" s="767"/>
    </row>
    <row r="43" spans="1:6">
      <c r="A43" s="772" t="s">
        <v>3003</v>
      </c>
      <c r="B43" s="773">
        <v>433901.34</v>
      </c>
      <c r="C43" s="773">
        <v>348789.56</v>
      </c>
      <c r="D43" s="772" t="s">
        <v>3004</v>
      </c>
      <c r="E43" s="774" t="s">
        <v>156</v>
      </c>
      <c r="F43" s="774" t="s">
        <v>156</v>
      </c>
    </row>
    <row r="44" spans="1:6">
      <c r="A44" s="766"/>
      <c r="B44" s="771"/>
      <c r="C44" s="771"/>
      <c r="D44" s="777"/>
      <c r="E44" s="767"/>
      <c r="F44" s="767"/>
    </row>
    <row r="45" spans="1:6">
      <c r="A45" s="772" t="s">
        <v>3005</v>
      </c>
      <c r="B45" s="773">
        <v>10697365.779999999</v>
      </c>
      <c r="C45" s="773">
        <v>15586350.630000001</v>
      </c>
      <c r="D45" s="768" t="s">
        <v>3006</v>
      </c>
      <c r="E45" s="770" t="s">
        <v>3007</v>
      </c>
      <c r="F45" s="770" t="s">
        <v>3008</v>
      </c>
    </row>
    <row r="46" spans="1:6">
      <c r="A46" s="775" t="s">
        <v>3009</v>
      </c>
      <c r="B46" s="776">
        <v>5418250.9199999999</v>
      </c>
      <c r="C46" s="776">
        <v>6572041.5999999996</v>
      </c>
      <c r="D46" s="777"/>
      <c r="E46" s="767"/>
      <c r="F46" s="767"/>
    </row>
    <row r="47" spans="1:6">
      <c r="A47" s="775" t="s">
        <v>3010</v>
      </c>
      <c r="B47" s="779">
        <v>0</v>
      </c>
      <c r="C47" s="776">
        <v>945835.98</v>
      </c>
      <c r="D47" s="766"/>
      <c r="E47" s="767"/>
      <c r="F47" s="767"/>
    </row>
    <row r="48" spans="1:6">
      <c r="A48" s="775" t="s">
        <v>3011</v>
      </c>
      <c r="B48" s="776">
        <v>9610.23</v>
      </c>
      <c r="C48" s="776">
        <v>11876.43</v>
      </c>
      <c r="D48" s="772" t="s">
        <v>3012</v>
      </c>
      <c r="E48" s="774" t="s">
        <v>3013</v>
      </c>
      <c r="F48" s="774" t="s">
        <v>3014</v>
      </c>
    </row>
    <row r="49" spans="1:6" ht="25.5">
      <c r="A49" s="775" t="s">
        <v>3015</v>
      </c>
      <c r="B49" s="779">
        <v>0</v>
      </c>
      <c r="C49" s="779">
        <v>0</v>
      </c>
      <c r="D49" s="766"/>
      <c r="E49" s="767"/>
      <c r="F49" s="767"/>
    </row>
    <row r="50" spans="1:6">
      <c r="A50" s="775" t="s">
        <v>3016</v>
      </c>
      <c r="B50" s="776">
        <v>5269504.63</v>
      </c>
      <c r="C50" s="776">
        <v>8056596.6200000001</v>
      </c>
      <c r="D50" s="772" t="s">
        <v>3017</v>
      </c>
      <c r="E50" s="774" t="s">
        <v>3018</v>
      </c>
      <c r="F50" s="774" t="s">
        <v>3019</v>
      </c>
    </row>
    <row r="51" spans="1:6">
      <c r="A51" s="766"/>
      <c r="B51" s="771"/>
      <c r="C51" s="771"/>
      <c r="D51" s="775" t="s">
        <v>3020</v>
      </c>
      <c r="E51" s="767" t="s">
        <v>156</v>
      </c>
      <c r="F51" s="767" t="s">
        <v>156</v>
      </c>
    </row>
    <row r="52" spans="1:6">
      <c r="A52" s="772" t="s">
        <v>3021</v>
      </c>
      <c r="B52" s="773">
        <v>78239.539999999994</v>
      </c>
      <c r="C52" s="773">
        <v>46400.89</v>
      </c>
      <c r="D52" s="775" t="s">
        <v>3022</v>
      </c>
      <c r="E52" s="767" t="s">
        <v>3023</v>
      </c>
      <c r="F52" s="767" t="s">
        <v>3024</v>
      </c>
    </row>
    <row r="53" spans="1:6">
      <c r="A53" s="766"/>
      <c r="B53" s="771"/>
      <c r="C53" s="771"/>
      <c r="D53" s="775" t="s">
        <v>3025</v>
      </c>
      <c r="E53" s="767" t="s">
        <v>3026</v>
      </c>
      <c r="F53" s="767" t="s">
        <v>3027</v>
      </c>
    </row>
    <row r="54" spans="1:6">
      <c r="A54" s="772" t="s">
        <v>3028</v>
      </c>
      <c r="B54" s="773">
        <v>118831397.95</v>
      </c>
      <c r="C54" s="773">
        <v>97775303.349999994</v>
      </c>
      <c r="D54" s="777"/>
      <c r="E54" s="767"/>
      <c r="F54" s="767"/>
    </row>
    <row r="55" spans="1:6">
      <c r="A55" s="775" t="s">
        <v>2976</v>
      </c>
      <c r="B55" s="779">
        <v>0</v>
      </c>
      <c r="C55" s="779">
        <v>0</v>
      </c>
      <c r="D55" s="772" t="s">
        <v>3029</v>
      </c>
      <c r="E55" s="774" t="s">
        <v>3030</v>
      </c>
      <c r="F55" s="774" t="s">
        <v>3031</v>
      </c>
    </row>
    <row r="56" spans="1:6">
      <c r="A56" s="775" t="s">
        <v>2977</v>
      </c>
      <c r="B56" s="779">
        <v>0</v>
      </c>
      <c r="C56" s="779">
        <v>0</v>
      </c>
      <c r="D56" s="777"/>
      <c r="E56" s="767"/>
      <c r="F56" s="767"/>
    </row>
    <row r="57" spans="1:6">
      <c r="A57" s="775" t="s">
        <v>3032</v>
      </c>
      <c r="B57" s="776">
        <v>118831397.95</v>
      </c>
      <c r="C57" s="776">
        <v>97775303.349999994</v>
      </c>
      <c r="D57" s="772" t="s">
        <v>3033</v>
      </c>
      <c r="E57" s="774" t="s">
        <v>3034</v>
      </c>
      <c r="F57" s="774" t="s">
        <v>3035</v>
      </c>
    </row>
    <row r="58" spans="1:6" ht="13.5" customHeight="1">
      <c r="A58" s="766"/>
      <c r="B58" s="771"/>
      <c r="C58" s="771"/>
      <c r="D58" s="775" t="s">
        <v>3036</v>
      </c>
      <c r="E58" s="767" t="s">
        <v>3037</v>
      </c>
      <c r="F58" s="767" t="s">
        <v>3038</v>
      </c>
    </row>
    <row r="59" spans="1:6" ht="21" customHeight="1">
      <c r="A59" s="772" t="s">
        <v>3039</v>
      </c>
      <c r="B59" s="773">
        <v>14999</v>
      </c>
      <c r="C59" s="780">
        <v>0</v>
      </c>
      <c r="D59" s="775" t="s">
        <v>3040</v>
      </c>
      <c r="E59" s="767" t="s">
        <v>156</v>
      </c>
      <c r="F59" s="767" t="s">
        <v>3041</v>
      </c>
    </row>
    <row r="60" spans="1:6">
      <c r="A60" s="766"/>
      <c r="B60" s="771"/>
      <c r="C60" s="771"/>
      <c r="D60" s="775" t="s">
        <v>3042</v>
      </c>
      <c r="E60" s="767" t="s">
        <v>3043</v>
      </c>
      <c r="F60" s="767" t="s">
        <v>3044</v>
      </c>
    </row>
    <row r="61" spans="1:6">
      <c r="A61" s="772" t="s">
        <v>3045</v>
      </c>
      <c r="B61" s="773">
        <v>12258542.76</v>
      </c>
      <c r="C61" s="773">
        <v>9173618.9900000002</v>
      </c>
      <c r="D61" s="781"/>
      <c r="E61" s="767"/>
      <c r="F61" s="767"/>
    </row>
    <row r="62" spans="1:6">
      <c r="A62" s="775" t="s">
        <v>3046</v>
      </c>
      <c r="B62" s="776">
        <v>12258542.76</v>
      </c>
      <c r="C62" s="776">
        <v>9173618.9900000002</v>
      </c>
      <c r="D62" s="772" t="s">
        <v>3039</v>
      </c>
      <c r="E62" s="774" t="s">
        <v>156</v>
      </c>
      <c r="F62" s="774" t="s">
        <v>156</v>
      </c>
    </row>
    <row r="63" spans="1:6">
      <c r="A63" s="775" t="s">
        <v>3047</v>
      </c>
      <c r="B63" s="779">
        <v>0</v>
      </c>
      <c r="C63" s="779">
        <v>0</v>
      </c>
      <c r="D63" s="781"/>
      <c r="E63" s="767"/>
      <c r="F63" s="767"/>
    </row>
    <row r="64" spans="1:6">
      <c r="A64" s="782"/>
      <c r="B64" s="767"/>
      <c r="C64" s="767"/>
      <c r="D64" s="782"/>
      <c r="E64" s="767"/>
      <c r="F64" s="767"/>
    </row>
    <row r="65" spans="1:6">
      <c r="A65" s="765" t="s">
        <v>3048</v>
      </c>
      <c r="B65" s="783">
        <v>689584423.23000002</v>
      </c>
      <c r="C65" s="783">
        <v>676106091.13999999</v>
      </c>
      <c r="D65" s="765" t="s">
        <v>3049</v>
      </c>
      <c r="E65" s="784" t="s">
        <v>3050</v>
      </c>
      <c r="F65" s="784" t="s">
        <v>3051</v>
      </c>
    </row>
  </sheetData>
  <pageMargins left="0.70866141732283472" right="0.70866141732283472" top="0.74803149606299213" bottom="0.74803149606299213" header="0.31496062992125984" footer="0.31496062992125984"/>
  <pageSetup paperSize="9" scale="4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7">
    <tabColor rgb="FF00B050"/>
  </sheetPr>
  <dimension ref="A1:H146"/>
  <sheetViews>
    <sheetView zoomScale="110" zoomScaleNormal="110" workbookViewId="0">
      <selection activeCell="F12" sqref="F12"/>
    </sheetView>
  </sheetViews>
  <sheetFormatPr baseColWidth="10" defaultColWidth="11.42578125" defaultRowHeight="15"/>
  <cols>
    <col min="1" max="1" width="37.85546875" style="51" customWidth="1"/>
    <col min="2" max="10" width="14.7109375" style="51" customWidth="1"/>
    <col min="11" max="16384" width="11.42578125" style="51"/>
  </cols>
  <sheetData>
    <row r="1" spans="1:8">
      <c r="A1" s="56" t="s">
        <v>1809</v>
      </c>
      <c r="B1" s="50"/>
      <c r="C1" s="50"/>
      <c r="D1" s="50"/>
      <c r="E1" s="50"/>
      <c r="F1" s="50"/>
      <c r="G1" s="50"/>
    </row>
    <row r="2" spans="1:8">
      <c r="A2" s="1042"/>
      <c r="B2" s="1042"/>
      <c r="C2" s="1042"/>
      <c r="D2" s="1042"/>
      <c r="E2" s="1042"/>
      <c r="F2" s="1042"/>
      <c r="G2" s="50"/>
    </row>
    <row r="3" spans="1:8">
      <c r="A3" s="39"/>
      <c r="B3" s="39"/>
      <c r="C3" s="39"/>
      <c r="D3" s="39"/>
      <c r="E3" s="39"/>
      <c r="F3" s="39"/>
      <c r="G3" s="50"/>
    </row>
    <row r="4" spans="1:8" ht="15" customHeight="1">
      <c r="A4" s="1043" t="s">
        <v>1285</v>
      </c>
      <c r="B4" s="1040" t="s">
        <v>1274</v>
      </c>
      <c r="C4" s="1041"/>
      <c r="D4" s="1040" t="s">
        <v>1275</v>
      </c>
      <c r="E4" s="1041"/>
      <c r="F4" s="1043" t="s">
        <v>343</v>
      </c>
      <c r="G4" s="50"/>
    </row>
    <row r="5" spans="1:8" ht="24">
      <c r="A5" s="1044"/>
      <c r="B5" s="494" t="s">
        <v>1286</v>
      </c>
      <c r="C5" s="494" t="s">
        <v>1287</v>
      </c>
      <c r="D5" s="494" t="s">
        <v>1286</v>
      </c>
      <c r="E5" s="494" t="s">
        <v>1287</v>
      </c>
      <c r="F5" s="1044"/>
    </row>
    <row r="6" spans="1:8">
      <c r="A6" s="492" t="s">
        <v>1288</v>
      </c>
      <c r="B6" s="57">
        <v>3706</v>
      </c>
      <c r="C6" s="67">
        <v>1202</v>
      </c>
      <c r="D6" s="67">
        <v>0</v>
      </c>
      <c r="E6" s="67">
        <v>0</v>
      </c>
      <c r="F6" s="68">
        <f>SUM(B6:E6)</f>
        <v>4908</v>
      </c>
    </row>
    <row r="7" spans="1:8">
      <c r="A7" s="492" t="s">
        <v>1289</v>
      </c>
      <c r="B7" s="57">
        <v>13013</v>
      </c>
      <c r="C7" s="67">
        <v>9689</v>
      </c>
      <c r="D7" s="67">
        <v>0</v>
      </c>
      <c r="E7" s="67">
        <v>0</v>
      </c>
      <c r="F7" s="68">
        <f>SUM(B7:E7)</f>
        <v>22702</v>
      </c>
    </row>
    <row r="8" spans="1:8">
      <c r="A8" s="492" t="s">
        <v>1290</v>
      </c>
      <c r="B8" s="57">
        <v>16995</v>
      </c>
      <c r="C8" s="67">
        <v>17030</v>
      </c>
      <c r="D8" s="67">
        <v>0</v>
      </c>
      <c r="E8" s="67">
        <v>0</v>
      </c>
      <c r="F8" s="68">
        <f>SUM(B8:E8)</f>
        <v>34025</v>
      </c>
    </row>
    <row r="9" spans="1:8">
      <c r="A9" s="492" t="s">
        <v>1291</v>
      </c>
      <c r="B9" s="57">
        <v>3783</v>
      </c>
      <c r="C9" s="67">
        <v>3413</v>
      </c>
      <c r="D9" s="67">
        <v>0</v>
      </c>
      <c r="E9" s="67">
        <v>0</v>
      </c>
      <c r="F9" s="68">
        <f>SUM(B9:E9)</f>
        <v>7196</v>
      </c>
    </row>
    <row r="10" spans="1:8">
      <c r="A10" s="44" t="s">
        <v>1039</v>
      </c>
      <c r="B10" s="45">
        <f>SUM(B6:B9)</f>
        <v>37497</v>
      </c>
      <c r="C10" s="45">
        <f>SUM(C6:C9)</f>
        <v>31334</v>
      </c>
      <c r="D10" s="45">
        <f>SUM(D6:D9)</f>
        <v>0</v>
      </c>
      <c r="E10" s="45">
        <f>SUM(E6:E9)</f>
        <v>0</v>
      </c>
      <c r="F10" s="45">
        <f>SUM(F6:F9)</f>
        <v>68831</v>
      </c>
      <c r="G10" s="58"/>
      <c r="H10" s="59"/>
    </row>
    <row r="11" spans="1:8">
      <c r="A11" s="50"/>
      <c r="B11" s="58"/>
      <c r="C11" s="58"/>
      <c r="D11" s="58"/>
      <c r="E11" s="58"/>
      <c r="F11" s="58"/>
      <c r="G11" s="58"/>
      <c r="H11" s="59"/>
    </row>
    <row r="12" spans="1:8">
      <c r="A12" s="50"/>
      <c r="B12" s="58"/>
      <c r="C12" s="58"/>
      <c r="D12" s="58"/>
      <c r="E12" s="58"/>
      <c r="F12" s="58"/>
      <c r="G12" s="58"/>
      <c r="H12" s="59"/>
    </row>
    <row r="13" spans="1:8">
      <c r="A13" s="50"/>
      <c r="B13" s="58"/>
      <c r="C13" s="58"/>
      <c r="D13" s="58"/>
      <c r="E13" s="58"/>
      <c r="F13" s="58"/>
      <c r="G13" s="58"/>
      <c r="H13" s="59"/>
    </row>
    <row r="14" spans="1:8">
      <c r="A14" s="50"/>
      <c r="B14" s="58"/>
      <c r="C14" s="58"/>
      <c r="D14" s="58"/>
      <c r="E14" s="58"/>
      <c r="F14" s="58"/>
      <c r="G14" s="58"/>
      <c r="H14" s="59"/>
    </row>
    <row r="15" spans="1:8">
      <c r="A15" s="50"/>
      <c r="B15" s="58"/>
      <c r="C15" s="58"/>
      <c r="D15" s="58"/>
      <c r="E15" s="58"/>
      <c r="F15" s="58"/>
      <c r="G15" s="58"/>
      <c r="H15" s="59"/>
    </row>
    <row r="16" spans="1:8">
      <c r="B16" s="59"/>
      <c r="C16" s="59"/>
      <c r="D16" s="59"/>
      <c r="E16" s="59"/>
      <c r="F16" s="59"/>
      <c r="G16" s="59"/>
      <c r="H16" s="59"/>
    </row>
    <row r="17" spans="2:8">
      <c r="B17" s="59"/>
      <c r="C17" s="59"/>
      <c r="D17" s="59"/>
      <c r="E17" s="59"/>
      <c r="F17" s="59"/>
      <c r="G17" s="59"/>
      <c r="H17" s="59"/>
    </row>
    <row r="18" spans="2:8">
      <c r="B18" s="59"/>
      <c r="C18" s="59"/>
      <c r="D18" s="59"/>
      <c r="E18" s="59"/>
      <c r="F18" s="59"/>
      <c r="G18" s="59"/>
      <c r="H18" s="59"/>
    </row>
    <row r="19" spans="2:8">
      <c r="B19" s="59"/>
      <c r="C19" s="59"/>
      <c r="D19" s="59"/>
      <c r="E19" s="59"/>
      <c r="F19" s="59"/>
      <c r="G19" s="59"/>
      <c r="H19" s="59"/>
    </row>
    <row r="20" spans="2:8">
      <c r="B20" s="59"/>
      <c r="C20" s="59"/>
      <c r="D20" s="59"/>
      <c r="E20" s="59"/>
      <c r="F20" s="59"/>
      <c r="G20" s="59"/>
      <c r="H20" s="59"/>
    </row>
    <row r="21" spans="2:8">
      <c r="B21" s="59"/>
      <c r="C21" s="59"/>
      <c r="D21" s="59"/>
      <c r="E21" s="59"/>
      <c r="F21" s="59"/>
      <c r="G21" s="59"/>
      <c r="H21" s="59"/>
    </row>
    <row r="22" spans="2:8">
      <c r="B22" s="59"/>
      <c r="C22" s="59"/>
      <c r="D22" s="59"/>
      <c r="E22" s="59"/>
      <c r="F22" s="59"/>
      <c r="G22" s="59"/>
      <c r="H22" s="59"/>
    </row>
    <row r="23" spans="2:8">
      <c r="B23" s="59"/>
      <c r="C23" s="59"/>
      <c r="D23" s="59"/>
      <c r="E23" s="59"/>
      <c r="F23" s="59"/>
      <c r="G23" s="59"/>
      <c r="H23" s="59"/>
    </row>
    <row r="24" spans="2:8">
      <c r="B24" s="59"/>
      <c r="C24" s="59"/>
      <c r="D24" s="59"/>
      <c r="E24" s="59"/>
      <c r="F24" s="59"/>
      <c r="G24" s="59"/>
      <c r="H24" s="59"/>
    </row>
    <row r="25" spans="2:8">
      <c r="B25" s="59"/>
      <c r="C25" s="59"/>
      <c r="D25" s="59"/>
      <c r="E25" s="59"/>
      <c r="F25" s="59"/>
      <c r="G25" s="59"/>
      <c r="H25" s="59"/>
    </row>
    <row r="26" spans="2:8">
      <c r="B26" s="59"/>
      <c r="C26" s="59"/>
      <c r="D26" s="59"/>
      <c r="E26" s="59"/>
      <c r="F26" s="59"/>
      <c r="G26" s="59"/>
      <c r="H26" s="59"/>
    </row>
    <row r="27" spans="2:8">
      <c r="B27" s="59"/>
      <c r="C27" s="59"/>
      <c r="D27" s="59"/>
      <c r="E27" s="59"/>
      <c r="F27" s="59"/>
      <c r="G27" s="59"/>
      <c r="H27" s="59"/>
    </row>
    <row r="28" spans="2:8">
      <c r="B28" s="59"/>
      <c r="C28" s="59"/>
      <c r="D28" s="59"/>
      <c r="E28" s="59"/>
      <c r="F28" s="59"/>
      <c r="G28" s="59"/>
      <c r="H28" s="59"/>
    </row>
    <row r="29" spans="2:8">
      <c r="B29" s="59"/>
      <c r="C29" s="59"/>
      <c r="D29" s="59"/>
      <c r="E29" s="59"/>
      <c r="F29" s="59"/>
      <c r="G29" s="59"/>
      <c r="H29" s="59"/>
    </row>
    <row r="30" spans="2:8">
      <c r="B30" s="59"/>
      <c r="C30" s="59"/>
      <c r="D30" s="59"/>
      <c r="E30" s="59"/>
      <c r="F30" s="59"/>
      <c r="G30" s="59"/>
      <c r="H30" s="59"/>
    </row>
    <row r="31" spans="2:8">
      <c r="B31" s="59"/>
      <c r="C31" s="59"/>
      <c r="D31" s="59"/>
      <c r="E31" s="59"/>
      <c r="F31" s="59"/>
      <c r="G31" s="59"/>
      <c r="H31" s="59"/>
    </row>
    <row r="32" spans="2:8">
      <c r="B32" s="59"/>
      <c r="C32" s="59"/>
      <c r="D32" s="59"/>
      <c r="E32" s="59"/>
      <c r="F32" s="59"/>
      <c r="G32" s="59"/>
      <c r="H32" s="59"/>
    </row>
    <row r="33" spans="2:8">
      <c r="B33" s="59"/>
      <c r="C33" s="59"/>
      <c r="D33" s="59"/>
      <c r="E33" s="59"/>
      <c r="F33" s="59"/>
      <c r="G33" s="59"/>
      <c r="H33" s="59"/>
    </row>
    <row r="34" spans="2:8">
      <c r="B34" s="59"/>
      <c r="C34" s="59"/>
      <c r="D34" s="59"/>
      <c r="E34" s="59"/>
      <c r="F34" s="59"/>
      <c r="G34" s="59"/>
      <c r="H34" s="59"/>
    </row>
    <row r="35" spans="2:8">
      <c r="B35" s="59"/>
      <c r="C35" s="59"/>
      <c r="D35" s="59"/>
      <c r="E35" s="59"/>
      <c r="F35" s="59"/>
      <c r="G35" s="59"/>
      <c r="H35" s="59"/>
    </row>
    <row r="36" spans="2:8">
      <c r="B36" s="59"/>
      <c r="C36" s="59"/>
      <c r="D36" s="59"/>
      <c r="E36" s="59"/>
      <c r="F36" s="59"/>
      <c r="G36" s="59"/>
      <c r="H36" s="59"/>
    </row>
    <row r="37" spans="2:8">
      <c r="B37" s="59"/>
      <c r="C37" s="59"/>
      <c r="D37" s="59"/>
      <c r="E37" s="59"/>
      <c r="F37" s="59"/>
      <c r="G37" s="59"/>
      <c r="H37" s="59"/>
    </row>
    <row r="38" spans="2:8">
      <c r="B38" s="59"/>
      <c r="C38" s="59"/>
      <c r="D38" s="59"/>
      <c r="E38" s="59"/>
      <c r="F38" s="59"/>
      <c r="G38" s="59"/>
      <c r="H38" s="59"/>
    </row>
    <row r="39" spans="2:8">
      <c r="B39" s="59"/>
      <c r="C39" s="59"/>
      <c r="D39" s="59"/>
      <c r="E39" s="59"/>
      <c r="F39" s="59"/>
      <c r="G39" s="59"/>
      <c r="H39" s="59"/>
    </row>
    <row r="40" spans="2:8">
      <c r="B40" s="59"/>
      <c r="C40" s="59"/>
      <c r="D40" s="59"/>
      <c r="E40" s="59"/>
      <c r="F40" s="59"/>
      <c r="G40" s="59"/>
      <c r="H40" s="59"/>
    </row>
    <row r="41" spans="2:8">
      <c r="B41" s="59"/>
      <c r="C41" s="59"/>
      <c r="D41" s="59"/>
      <c r="E41" s="59"/>
      <c r="F41" s="59"/>
      <c r="G41" s="59"/>
      <c r="H41" s="59"/>
    </row>
    <row r="42" spans="2:8">
      <c r="B42" s="59"/>
      <c r="C42" s="59"/>
      <c r="D42" s="59"/>
      <c r="E42" s="59"/>
      <c r="F42" s="59"/>
      <c r="G42" s="59"/>
      <c r="H42" s="59"/>
    </row>
    <row r="43" spans="2:8">
      <c r="B43" s="59"/>
      <c r="C43" s="59"/>
      <c r="D43" s="59"/>
      <c r="E43" s="59"/>
      <c r="F43" s="59"/>
      <c r="G43" s="59"/>
      <c r="H43" s="59"/>
    </row>
    <row r="44" spans="2:8">
      <c r="B44" s="59"/>
      <c r="C44" s="59"/>
      <c r="D44" s="59"/>
      <c r="E44" s="59"/>
      <c r="F44" s="59"/>
      <c r="G44" s="59"/>
      <c r="H44" s="59"/>
    </row>
    <row r="45" spans="2:8">
      <c r="B45" s="59"/>
      <c r="C45" s="59"/>
      <c r="D45" s="59"/>
      <c r="E45" s="59"/>
      <c r="F45" s="59"/>
      <c r="G45" s="59"/>
      <c r="H45" s="59"/>
    </row>
    <row r="46" spans="2:8">
      <c r="B46" s="59"/>
      <c r="C46" s="59"/>
      <c r="D46" s="59"/>
      <c r="E46" s="59"/>
      <c r="F46" s="59"/>
      <c r="G46" s="59"/>
      <c r="H46" s="59"/>
    </row>
    <row r="47" spans="2:8">
      <c r="B47" s="59"/>
      <c r="C47" s="59"/>
      <c r="D47" s="59"/>
      <c r="E47" s="59"/>
      <c r="F47" s="59"/>
      <c r="G47" s="59"/>
      <c r="H47" s="59"/>
    </row>
    <row r="48" spans="2:8">
      <c r="B48" s="59"/>
      <c r="C48" s="59"/>
      <c r="D48" s="59"/>
      <c r="E48" s="59"/>
      <c r="F48" s="59"/>
      <c r="G48" s="59"/>
      <c r="H48" s="59"/>
    </row>
    <row r="49" spans="2:8">
      <c r="B49" s="59"/>
      <c r="C49" s="59"/>
      <c r="D49" s="59"/>
      <c r="E49" s="59"/>
      <c r="F49" s="59"/>
      <c r="G49" s="59"/>
      <c r="H49" s="59"/>
    </row>
    <row r="50" spans="2:8">
      <c r="B50" s="59"/>
      <c r="C50" s="59"/>
      <c r="D50" s="59"/>
      <c r="E50" s="59"/>
      <c r="F50" s="59"/>
      <c r="G50" s="59"/>
      <c r="H50" s="59"/>
    </row>
    <row r="51" spans="2:8">
      <c r="B51" s="59"/>
      <c r="C51" s="59"/>
      <c r="D51" s="59"/>
      <c r="E51" s="59"/>
      <c r="F51" s="59"/>
      <c r="G51" s="59"/>
      <c r="H51" s="59"/>
    </row>
    <row r="52" spans="2:8">
      <c r="B52" s="59"/>
      <c r="C52" s="59"/>
      <c r="D52" s="59"/>
      <c r="E52" s="59"/>
      <c r="F52" s="59"/>
      <c r="G52" s="59"/>
      <c r="H52" s="59"/>
    </row>
    <row r="53" spans="2:8">
      <c r="B53" s="59"/>
      <c r="C53" s="59"/>
      <c r="D53" s="59"/>
      <c r="E53" s="59"/>
      <c r="F53" s="59"/>
      <c r="G53" s="59"/>
      <c r="H53" s="59"/>
    </row>
    <row r="54" spans="2:8">
      <c r="B54" s="59"/>
      <c r="C54" s="59"/>
      <c r="D54" s="59"/>
      <c r="E54" s="59"/>
      <c r="F54" s="59"/>
      <c r="G54" s="59"/>
      <c r="H54" s="59"/>
    </row>
    <row r="55" spans="2:8">
      <c r="B55" s="59"/>
      <c r="C55" s="59"/>
      <c r="D55" s="59"/>
      <c r="E55" s="59"/>
      <c r="F55" s="59"/>
      <c r="G55" s="59"/>
      <c r="H55" s="59"/>
    </row>
    <row r="56" spans="2:8">
      <c r="B56" s="59"/>
      <c r="C56" s="59"/>
      <c r="D56" s="59"/>
      <c r="E56" s="59"/>
      <c r="F56" s="59"/>
      <c r="G56" s="59"/>
      <c r="H56" s="59"/>
    </row>
    <row r="57" spans="2:8">
      <c r="B57" s="59"/>
      <c r="C57" s="59"/>
      <c r="D57" s="59"/>
      <c r="E57" s="59"/>
      <c r="F57" s="59"/>
      <c r="G57" s="59"/>
      <c r="H57" s="59"/>
    </row>
    <row r="58" spans="2:8">
      <c r="B58" s="59"/>
      <c r="C58" s="59"/>
      <c r="D58" s="59"/>
      <c r="E58" s="59"/>
      <c r="F58" s="59"/>
      <c r="G58" s="59"/>
      <c r="H58" s="59"/>
    </row>
    <row r="59" spans="2:8">
      <c r="B59" s="59"/>
      <c r="C59" s="59"/>
      <c r="D59" s="59"/>
      <c r="E59" s="59"/>
      <c r="F59" s="59"/>
      <c r="G59" s="59"/>
      <c r="H59" s="59"/>
    </row>
    <row r="60" spans="2:8">
      <c r="B60" s="59"/>
      <c r="C60" s="59"/>
      <c r="D60" s="59"/>
      <c r="E60" s="59"/>
      <c r="F60" s="59"/>
      <c r="G60" s="59"/>
      <c r="H60" s="59"/>
    </row>
    <row r="61" spans="2:8">
      <c r="B61" s="59"/>
      <c r="C61" s="59"/>
      <c r="D61" s="59"/>
      <c r="E61" s="59"/>
      <c r="F61" s="59"/>
      <c r="G61" s="59"/>
      <c r="H61" s="59"/>
    </row>
    <row r="62" spans="2:8">
      <c r="B62" s="59"/>
      <c r="C62" s="59"/>
      <c r="D62" s="59"/>
      <c r="E62" s="59"/>
      <c r="F62" s="59"/>
      <c r="G62" s="59"/>
      <c r="H62" s="59"/>
    </row>
    <row r="63" spans="2:8">
      <c r="B63" s="59"/>
      <c r="C63" s="59"/>
      <c r="D63" s="59"/>
      <c r="E63" s="59"/>
      <c r="F63" s="59"/>
      <c r="G63" s="59"/>
      <c r="H63" s="59"/>
    </row>
    <row r="64" spans="2:8">
      <c r="B64" s="59"/>
      <c r="C64" s="59"/>
      <c r="D64" s="59"/>
      <c r="E64" s="59"/>
      <c r="F64" s="59"/>
      <c r="G64" s="59"/>
      <c r="H64" s="59"/>
    </row>
    <row r="65" spans="2:8">
      <c r="B65" s="59"/>
      <c r="C65" s="59"/>
      <c r="D65" s="59"/>
      <c r="E65" s="59"/>
      <c r="F65" s="59"/>
      <c r="G65" s="59"/>
      <c r="H65" s="59"/>
    </row>
    <row r="66" spans="2:8">
      <c r="B66" s="59"/>
      <c r="C66" s="59"/>
      <c r="D66" s="59"/>
      <c r="E66" s="59"/>
      <c r="F66" s="59"/>
      <c r="G66" s="59"/>
      <c r="H66" s="59"/>
    </row>
    <row r="67" spans="2:8">
      <c r="B67" s="59"/>
      <c r="C67" s="59"/>
      <c r="D67" s="59"/>
      <c r="E67" s="59"/>
      <c r="F67" s="59"/>
      <c r="G67" s="59"/>
      <c r="H67" s="59"/>
    </row>
    <row r="68" spans="2:8">
      <c r="B68" s="59"/>
      <c r="C68" s="59"/>
      <c r="D68" s="59"/>
      <c r="E68" s="59"/>
      <c r="F68" s="59"/>
      <c r="G68" s="59"/>
      <c r="H68" s="59"/>
    </row>
    <row r="69" spans="2:8">
      <c r="B69" s="59"/>
      <c r="C69" s="59"/>
      <c r="D69" s="59"/>
      <c r="E69" s="59"/>
      <c r="F69" s="59"/>
      <c r="G69" s="59"/>
      <c r="H69" s="59"/>
    </row>
    <row r="70" spans="2:8">
      <c r="B70" s="59"/>
      <c r="C70" s="59"/>
      <c r="D70" s="59"/>
      <c r="E70" s="59"/>
      <c r="F70" s="59"/>
      <c r="G70" s="59"/>
      <c r="H70" s="59"/>
    </row>
    <row r="71" spans="2:8">
      <c r="B71" s="59"/>
      <c r="C71" s="59"/>
      <c r="D71" s="59"/>
      <c r="E71" s="59"/>
      <c r="F71" s="59"/>
      <c r="G71" s="59"/>
      <c r="H71" s="59"/>
    </row>
    <row r="72" spans="2:8">
      <c r="B72" s="59"/>
      <c r="C72" s="59"/>
      <c r="D72" s="59"/>
      <c r="E72" s="59"/>
      <c r="F72" s="59"/>
      <c r="G72" s="59"/>
      <c r="H72" s="59"/>
    </row>
    <row r="73" spans="2:8">
      <c r="B73" s="59"/>
      <c r="C73" s="59"/>
      <c r="D73" s="59"/>
      <c r="E73" s="59"/>
      <c r="F73" s="59"/>
      <c r="G73" s="59"/>
      <c r="H73" s="59"/>
    </row>
    <row r="74" spans="2:8">
      <c r="B74" s="59"/>
      <c r="C74" s="59"/>
      <c r="D74" s="59"/>
      <c r="E74" s="59"/>
      <c r="F74" s="59"/>
      <c r="G74" s="59"/>
      <c r="H74" s="59"/>
    </row>
    <row r="75" spans="2:8">
      <c r="B75" s="59"/>
      <c r="C75" s="59"/>
      <c r="D75" s="59"/>
      <c r="E75" s="59"/>
      <c r="F75" s="59"/>
      <c r="G75" s="59"/>
      <c r="H75" s="59"/>
    </row>
    <row r="76" spans="2:8">
      <c r="B76" s="59"/>
      <c r="C76" s="59"/>
      <c r="D76" s="59"/>
      <c r="E76" s="59"/>
      <c r="F76" s="59"/>
      <c r="G76" s="59"/>
      <c r="H76" s="59"/>
    </row>
    <row r="77" spans="2:8">
      <c r="B77" s="59"/>
      <c r="C77" s="59"/>
      <c r="D77" s="59"/>
      <c r="E77" s="59"/>
      <c r="F77" s="59"/>
      <c r="G77" s="59"/>
      <c r="H77" s="59"/>
    </row>
    <row r="78" spans="2:8">
      <c r="B78" s="59"/>
      <c r="C78" s="59"/>
      <c r="D78" s="59"/>
      <c r="E78" s="59"/>
      <c r="F78" s="59"/>
      <c r="G78" s="59"/>
      <c r="H78" s="59"/>
    </row>
    <row r="79" spans="2:8">
      <c r="B79" s="59"/>
      <c r="C79" s="59"/>
      <c r="D79" s="59"/>
      <c r="E79" s="59"/>
      <c r="F79" s="59"/>
      <c r="G79" s="59"/>
      <c r="H79" s="59"/>
    </row>
    <row r="80" spans="2:8">
      <c r="B80" s="59"/>
      <c r="C80" s="59"/>
      <c r="D80" s="59"/>
      <c r="E80" s="59"/>
      <c r="F80" s="59"/>
      <c r="G80" s="59"/>
      <c r="H80" s="59"/>
    </row>
    <row r="81" spans="2:8">
      <c r="B81" s="59"/>
      <c r="C81" s="59"/>
      <c r="D81" s="59"/>
      <c r="E81" s="59"/>
      <c r="F81" s="59"/>
      <c r="G81" s="59"/>
      <c r="H81" s="59"/>
    </row>
    <row r="82" spans="2:8">
      <c r="B82" s="59"/>
      <c r="C82" s="59"/>
      <c r="D82" s="59"/>
      <c r="E82" s="59"/>
      <c r="F82" s="59"/>
      <c r="G82" s="59"/>
      <c r="H82" s="59"/>
    </row>
    <row r="83" spans="2:8">
      <c r="B83" s="59"/>
      <c r="C83" s="59"/>
      <c r="D83" s="59"/>
      <c r="E83" s="59"/>
      <c r="F83" s="59"/>
      <c r="G83" s="59"/>
      <c r="H83" s="59"/>
    </row>
    <row r="84" spans="2:8">
      <c r="B84" s="59"/>
      <c r="C84" s="59"/>
      <c r="D84" s="59"/>
      <c r="E84" s="59"/>
      <c r="F84" s="59"/>
      <c r="G84" s="59"/>
      <c r="H84" s="59"/>
    </row>
    <row r="85" spans="2:8">
      <c r="B85" s="59"/>
      <c r="C85" s="59"/>
      <c r="D85" s="59"/>
      <c r="E85" s="59"/>
      <c r="F85" s="59"/>
      <c r="G85" s="59"/>
      <c r="H85" s="59"/>
    </row>
    <row r="86" spans="2:8">
      <c r="B86" s="59"/>
      <c r="C86" s="59"/>
      <c r="D86" s="59"/>
      <c r="E86" s="59"/>
      <c r="F86" s="59"/>
      <c r="G86" s="59"/>
      <c r="H86" s="59"/>
    </row>
    <row r="87" spans="2:8">
      <c r="B87" s="59"/>
      <c r="C87" s="59"/>
      <c r="D87" s="59"/>
      <c r="E87" s="59"/>
      <c r="F87" s="59"/>
      <c r="G87" s="59"/>
      <c r="H87" s="59"/>
    </row>
    <row r="88" spans="2:8">
      <c r="B88" s="59"/>
      <c r="C88" s="59"/>
      <c r="D88" s="59"/>
      <c r="E88" s="59"/>
      <c r="F88" s="59"/>
      <c r="G88" s="59"/>
      <c r="H88" s="59"/>
    </row>
    <row r="89" spans="2:8">
      <c r="B89" s="59"/>
      <c r="C89" s="59"/>
      <c r="D89" s="59"/>
      <c r="E89" s="59"/>
      <c r="F89" s="59"/>
      <c r="G89" s="59"/>
      <c r="H89" s="59"/>
    </row>
    <row r="90" spans="2:8">
      <c r="B90" s="59"/>
      <c r="C90" s="59"/>
      <c r="D90" s="59"/>
      <c r="E90" s="59"/>
      <c r="F90" s="59"/>
      <c r="G90" s="59"/>
      <c r="H90" s="59"/>
    </row>
    <row r="91" spans="2:8">
      <c r="B91" s="59"/>
      <c r="C91" s="59"/>
      <c r="D91" s="59"/>
      <c r="E91" s="59"/>
      <c r="F91" s="59"/>
      <c r="G91" s="59"/>
      <c r="H91" s="59"/>
    </row>
    <row r="92" spans="2:8">
      <c r="B92" s="59"/>
      <c r="C92" s="59"/>
      <c r="D92" s="59"/>
      <c r="E92" s="59"/>
      <c r="F92" s="59"/>
      <c r="G92" s="59"/>
      <c r="H92" s="59"/>
    </row>
    <row r="93" spans="2:8">
      <c r="B93" s="59"/>
      <c r="C93" s="59"/>
      <c r="D93" s="59"/>
      <c r="E93" s="59"/>
      <c r="F93" s="59"/>
      <c r="G93" s="59"/>
      <c r="H93" s="59"/>
    </row>
    <row r="94" spans="2:8">
      <c r="B94" s="59"/>
      <c r="C94" s="59"/>
      <c r="D94" s="59"/>
      <c r="E94" s="59"/>
      <c r="F94" s="59"/>
      <c r="G94" s="59"/>
      <c r="H94" s="59"/>
    </row>
    <row r="95" spans="2:8">
      <c r="B95" s="59"/>
      <c r="C95" s="59"/>
      <c r="D95" s="59"/>
      <c r="E95" s="59"/>
      <c r="F95" s="59"/>
      <c r="G95" s="59"/>
      <c r="H95" s="59"/>
    </row>
    <row r="96" spans="2:8">
      <c r="B96" s="59"/>
      <c r="C96" s="59"/>
      <c r="D96" s="59"/>
      <c r="E96" s="59"/>
      <c r="F96" s="59"/>
      <c r="G96" s="59"/>
      <c r="H96" s="59"/>
    </row>
    <row r="97" spans="2:8">
      <c r="B97" s="59"/>
      <c r="C97" s="59"/>
      <c r="D97" s="59"/>
      <c r="E97" s="59"/>
      <c r="F97" s="59"/>
      <c r="G97" s="59"/>
      <c r="H97" s="59"/>
    </row>
    <row r="98" spans="2:8">
      <c r="B98" s="59"/>
      <c r="C98" s="59"/>
      <c r="D98" s="59"/>
      <c r="E98" s="59"/>
      <c r="F98" s="59"/>
      <c r="G98" s="59"/>
      <c r="H98" s="59"/>
    </row>
    <row r="99" spans="2:8">
      <c r="B99" s="59"/>
      <c r="C99" s="59"/>
      <c r="D99" s="59"/>
      <c r="E99" s="59"/>
      <c r="F99" s="59"/>
      <c r="G99" s="59"/>
      <c r="H99" s="59"/>
    </row>
    <row r="100" spans="2:8">
      <c r="B100" s="59"/>
      <c r="C100" s="59"/>
      <c r="D100" s="59"/>
      <c r="E100" s="59"/>
      <c r="F100" s="59"/>
      <c r="G100" s="59"/>
      <c r="H100" s="59"/>
    </row>
    <row r="101" spans="2:8">
      <c r="B101" s="59"/>
      <c r="C101" s="59"/>
      <c r="D101" s="59"/>
      <c r="E101" s="59"/>
      <c r="F101" s="59"/>
      <c r="G101" s="59"/>
      <c r="H101" s="59"/>
    </row>
    <row r="102" spans="2:8">
      <c r="B102" s="59"/>
      <c r="C102" s="59"/>
      <c r="D102" s="59"/>
      <c r="E102" s="59"/>
      <c r="F102" s="59"/>
      <c r="G102" s="59"/>
      <c r="H102" s="59"/>
    </row>
    <row r="103" spans="2:8">
      <c r="B103" s="59"/>
      <c r="C103" s="59"/>
      <c r="D103" s="59"/>
      <c r="E103" s="59"/>
      <c r="F103" s="59"/>
      <c r="G103" s="59"/>
      <c r="H103" s="59"/>
    </row>
    <row r="104" spans="2:8">
      <c r="B104" s="59"/>
      <c r="C104" s="59"/>
      <c r="D104" s="59"/>
      <c r="E104" s="59"/>
      <c r="F104" s="59"/>
      <c r="G104" s="59"/>
      <c r="H104" s="59"/>
    </row>
    <row r="105" spans="2:8">
      <c r="B105" s="59"/>
      <c r="C105" s="59"/>
      <c r="D105" s="59"/>
      <c r="E105" s="59"/>
      <c r="F105" s="59"/>
      <c r="G105" s="59"/>
      <c r="H105" s="59"/>
    </row>
    <row r="106" spans="2:8">
      <c r="B106" s="59"/>
      <c r="C106" s="59"/>
      <c r="D106" s="59"/>
      <c r="E106" s="59"/>
      <c r="F106" s="59"/>
      <c r="G106" s="59"/>
      <c r="H106" s="59"/>
    </row>
    <row r="107" spans="2:8">
      <c r="B107" s="59"/>
      <c r="C107" s="59"/>
      <c r="D107" s="59"/>
      <c r="E107" s="59"/>
      <c r="F107" s="59"/>
      <c r="G107" s="59"/>
      <c r="H107" s="59"/>
    </row>
    <row r="108" spans="2:8">
      <c r="B108" s="59"/>
      <c r="C108" s="59"/>
      <c r="D108" s="59"/>
      <c r="E108" s="59"/>
      <c r="F108" s="59"/>
      <c r="G108" s="59"/>
      <c r="H108" s="59"/>
    </row>
    <row r="109" spans="2:8">
      <c r="B109" s="59"/>
      <c r="C109" s="59"/>
      <c r="D109" s="59"/>
      <c r="E109" s="59"/>
      <c r="F109" s="59"/>
      <c r="G109" s="59"/>
      <c r="H109" s="59"/>
    </row>
    <row r="110" spans="2:8">
      <c r="B110" s="59"/>
      <c r="C110" s="59"/>
      <c r="D110" s="59"/>
      <c r="E110" s="59"/>
      <c r="F110" s="59"/>
      <c r="G110" s="59"/>
      <c r="H110" s="59"/>
    </row>
    <row r="111" spans="2:8">
      <c r="B111" s="59"/>
      <c r="C111" s="59"/>
      <c r="D111" s="59"/>
      <c r="E111" s="59"/>
      <c r="F111" s="59"/>
      <c r="G111" s="59"/>
      <c r="H111" s="59"/>
    </row>
    <row r="112" spans="2:8">
      <c r="B112" s="59"/>
      <c r="C112" s="59"/>
      <c r="D112" s="59"/>
      <c r="E112" s="59"/>
      <c r="F112" s="59"/>
      <c r="G112" s="59"/>
      <c r="H112" s="59"/>
    </row>
    <row r="113" spans="2:8">
      <c r="B113" s="59"/>
      <c r="C113" s="59"/>
      <c r="D113" s="59"/>
      <c r="E113" s="59"/>
      <c r="F113" s="59"/>
      <c r="G113" s="59"/>
      <c r="H113" s="59"/>
    </row>
    <row r="114" spans="2:8">
      <c r="B114" s="59"/>
      <c r="C114" s="59"/>
      <c r="D114" s="59"/>
      <c r="E114" s="59"/>
      <c r="F114" s="59"/>
      <c r="G114" s="59"/>
      <c r="H114" s="59"/>
    </row>
    <row r="115" spans="2:8">
      <c r="B115" s="59"/>
      <c r="C115" s="59"/>
      <c r="D115" s="59"/>
      <c r="E115" s="59"/>
      <c r="F115" s="59"/>
      <c r="G115" s="59"/>
      <c r="H115" s="59"/>
    </row>
    <row r="116" spans="2:8">
      <c r="B116" s="59"/>
      <c r="C116" s="59"/>
      <c r="D116" s="59"/>
      <c r="E116" s="59"/>
      <c r="F116" s="59"/>
      <c r="G116" s="59"/>
      <c r="H116" s="59"/>
    </row>
    <row r="117" spans="2:8">
      <c r="B117" s="59"/>
      <c r="C117" s="59"/>
      <c r="D117" s="59"/>
      <c r="E117" s="59"/>
      <c r="F117" s="59"/>
      <c r="G117" s="59"/>
      <c r="H117" s="59"/>
    </row>
    <row r="118" spans="2:8">
      <c r="B118" s="59"/>
      <c r="C118" s="59"/>
      <c r="D118" s="59"/>
      <c r="E118" s="59"/>
      <c r="F118" s="59"/>
      <c r="G118" s="59"/>
      <c r="H118" s="59"/>
    </row>
    <row r="119" spans="2:8">
      <c r="B119" s="59"/>
      <c r="C119" s="59"/>
      <c r="D119" s="59"/>
      <c r="E119" s="59"/>
      <c r="F119" s="59"/>
      <c r="G119" s="59"/>
      <c r="H119" s="59"/>
    </row>
    <row r="120" spans="2:8">
      <c r="B120" s="59"/>
      <c r="C120" s="59"/>
      <c r="D120" s="59"/>
      <c r="E120" s="59"/>
      <c r="F120" s="59"/>
      <c r="G120" s="59"/>
      <c r="H120" s="59"/>
    </row>
    <row r="121" spans="2:8">
      <c r="B121" s="59"/>
      <c r="C121" s="59"/>
      <c r="D121" s="59"/>
      <c r="E121" s="59"/>
      <c r="F121" s="59"/>
      <c r="G121" s="59"/>
      <c r="H121" s="59"/>
    </row>
    <row r="122" spans="2:8">
      <c r="B122" s="59"/>
      <c r="C122" s="59"/>
      <c r="D122" s="59"/>
      <c r="E122" s="59"/>
      <c r="F122" s="59"/>
      <c r="G122" s="59"/>
      <c r="H122" s="59"/>
    </row>
    <row r="123" spans="2:8">
      <c r="B123" s="59"/>
      <c r="C123" s="59"/>
      <c r="D123" s="59"/>
      <c r="E123" s="59"/>
      <c r="F123" s="59"/>
      <c r="G123" s="59"/>
      <c r="H123" s="59"/>
    </row>
    <row r="124" spans="2:8">
      <c r="B124" s="59"/>
      <c r="C124" s="59"/>
      <c r="D124" s="59"/>
      <c r="E124" s="59"/>
      <c r="F124" s="59"/>
      <c r="G124" s="59"/>
      <c r="H124" s="59"/>
    </row>
    <row r="125" spans="2:8">
      <c r="B125" s="59"/>
      <c r="C125" s="59"/>
      <c r="D125" s="59"/>
      <c r="E125" s="59"/>
      <c r="F125" s="59"/>
      <c r="G125" s="59"/>
      <c r="H125" s="59"/>
    </row>
    <row r="126" spans="2:8">
      <c r="B126" s="59"/>
      <c r="C126" s="59"/>
      <c r="D126" s="59"/>
      <c r="E126" s="59"/>
      <c r="F126" s="59"/>
      <c r="G126" s="59"/>
      <c r="H126" s="59"/>
    </row>
    <row r="127" spans="2:8">
      <c r="B127" s="59"/>
      <c r="C127" s="59"/>
      <c r="D127" s="59"/>
      <c r="E127" s="59"/>
      <c r="F127" s="59"/>
      <c r="G127" s="59"/>
      <c r="H127" s="59"/>
    </row>
    <row r="128" spans="2:8">
      <c r="B128" s="59"/>
      <c r="C128" s="59"/>
      <c r="D128" s="59"/>
      <c r="E128" s="59"/>
      <c r="F128" s="59"/>
      <c r="G128" s="59"/>
      <c r="H128" s="59"/>
    </row>
    <row r="129" spans="2:8">
      <c r="B129" s="59"/>
      <c r="C129" s="59"/>
      <c r="D129" s="59"/>
      <c r="E129" s="59"/>
      <c r="F129" s="59"/>
      <c r="G129" s="59"/>
      <c r="H129" s="59"/>
    </row>
    <row r="130" spans="2:8">
      <c r="B130" s="59"/>
      <c r="C130" s="59"/>
      <c r="D130" s="59"/>
      <c r="E130" s="59"/>
      <c r="F130" s="59"/>
      <c r="G130" s="59"/>
      <c r="H130" s="59"/>
    </row>
    <row r="131" spans="2:8">
      <c r="B131" s="59"/>
      <c r="C131" s="59"/>
      <c r="D131" s="59"/>
      <c r="E131" s="59"/>
      <c r="F131" s="59"/>
      <c r="G131" s="59"/>
      <c r="H131" s="59"/>
    </row>
    <row r="132" spans="2:8">
      <c r="B132" s="59"/>
      <c r="C132" s="59"/>
      <c r="D132" s="59"/>
      <c r="E132" s="59"/>
      <c r="F132" s="59"/>
      <c r="G132" s="59"/>
      <c r="H132" s="59"/>
    </row>
    <row r="133" spans="2:8">
      <c r="B133" s="59"/>
      <c r="C133" s="59"/>
      <c r="D133" s="59"/>
      <c r="E133" s="59"/>
      <c r="F133" s="59"/>
      <c r="G133" s="59"/>
      <c r="H133" s="59"/>
    </row>
    <row r="134" spans="2:8">
      <c r="B134" s="59"/>
      <c r="C134" s="59"/>
      <c r="D134" s="59"/>
      <c r="E134" s="59"/>
      <c r="F134" s="59"/>
      <c r="G134" s="59"/>
      <c r="H134" s="59"/>
    </row>
    <row r="135" spans="2:8">
      <c r="B135" s="59"/>
      <c r="C135" s="59"/>
      <c r="D135" s="59"/>
      <c r="E135" s="59"/>
      <c r="F135" s="59"/>
      <c r="G135" s="59"/>
      <c r="H135" s="59"/>
    </row>
    <row r="136" spans="2:8">
      <c r="B136" s="59"/>
      <c r="C136" s="59"/>
      <c r="D136" s="59"/>
      <c r="E136" s="59"/>
      <c r="F136" s="59"/>
      <c r="G136" s="59"/>
      <c r="H136" s="59"/>
    </row>
    <row r="137" spans="2:8">
      <c r="B137" s="59"/>
      <c r="C137" s="59"/>
      <c r="D137" s="59"/>
      <c r="E137" s="59"/>
      <c r="F137" s="59"/>
      <c r="G137" s="59"/>
      <c r="H137" s="59"/>
    </row>
    <row r="138" spans="2:8">
      <c r="B138" s="59"/>
      <c r="C138" s="59"/>
      <c r="D138" s="59"/>
      <c r="E138" s="59"/>
      <c r="F138" s="59"/>
      <c r="G138" s="59"/>
      <c r="H138" s="59"/>
    </row>
    <row r="139" spans="2:8">
      <c r="B139" s="59"/>
      <c r="C139" s="59"/>
      <c r="D139" s="59"/>
      <c r="E139" s="59"/>
      <c r="F139" s="59"/>
      <c r="G139" s="59"/>
      <c r="H139" s="59"/>
    </row>
    <row r="140" spans="2:8">
      <c r="B140" s="59"/>
      <c r="C140" s="59"/>
      <c r="D140" s="59"/>
      <c r="E140" s="59"/>
      <c r="F140" s="59"/>
      <c r="G140" s="59"/>
      <c r="H140" s="59"/>
    </row>
    <row r="141" spans="2:8">
      <c r="B141" s="59"/>
      <c r="C141" s="59"/>
      <c r="D141" s="59"/>
      <c r="E141" s="59"/>
      <c r="F141" s="59"/>
      <c r="G141" s="59"/>
      <c r="H141" s="59"/>
    </row>
    <row r="142" spans="2:8">
      <c r="B142" s="59"/>
      <c r="C142" s="59"/>
      <c r="D142" s="59"/>
      <c r="E142" s="59"/>
      <c r="F142" s="59"/>
      <c r="G142" s="59"/>
      <c r="H142" s="59"/>
    </row>
    <row r="143" spans="2:8">
      <c r="B143" s="59"/>
      <c r="C143" s="59"/>
      <c r="D143" s="59"/>
      <c r="E143" s="59"/>
      <c r="F143" s="59"/>
      <c r="G143" s="59"/>
      <c r="H143" s="59"/>
    </row>
    <row r="144" spans="2:8">
      <c r="B144" s="59"/>
      <c r="C144" s="59"/>
      <c r="D144" s="59"/>
      <c r="E144" s="59"/>
      <c r="F144" s="59"/>
      <c r="G144" s="59"/>
      <c r="H144" s="59"/>
    </row>
    <row r="145" spans="2:8">
      <c r="B145" s="59"/>
      <c r="C145" s="59"/>
      <c r="D145" s="59"/>
      <c r="E145" s="59"/>
      <c r="F145" s="59"/>
      <c r="G145" s="59"/>
      <c r="H145" s="59"/>
    </row>
    <row r="146" spans="2:8">
      <c r="B146" s="59"/>
      <c r="C146" s="59"/>
      <c r="D146" s="59"/>
      <c r="E146" s="59"/>
      <c r="F146" s="59"/>
      <c r="G146" s="59"/>
      <c r="H146" s="59"/>
    </row>
  </sheetData>
  <mergeCells count="5">
    <mergeCell ref="B4:C4"/>
    <mergeCell ref="D4:E4"/>
    <mergeCell ref="A2:F2"/>
    <mergeCell ref="F4:F5"/>
    <mergeCell ref="A4:A5"/>
  </mergeCells>
  <pageMargins left="0.7" right="0.19685039370078738" top="3.9370078740157487E-2" bottom="3.9370078740157487E-2" header="0"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tabColor rgb="FF00B050"/>
  </sheetPr>
  <dimension ref="A1:H150"/>
  <sheetViews>
    <sheetView zoomScaleNormal="100" workbookViewId="0">
      <selection activeCell="E30" sqref="E30"/>
    </sheetView>
  </sheetViews>
  <sheetFormatPr baseColWidth="10" defaultColWidth="11.42578125" defaultRowHeight="15"/>
  <cols>
    <col min="1" max="1" width="14.7109375" style="51" customWidth="1"/>
    <col min="2" max="2" width="28.42578125" style="51" customWidth="1"/>
    <col min="3" max="10" width="14.7109375" style="51" customWidth="1"/>
    <col min="11" max="16384" width="11.42578125" style="51"/>
  </cols>
  <sheetData>
    <row r="1" spans="1:5" ht="15.75">
      <c r="A1" s="54" t="s">
        <v>63</v>
      </c>
    </row>
    <row r="4" spans="1:5" ht="24">
      <c r="A4" s="69" t="s">
        <v>1292</v>
      </c>
      <c r="B4" s="70" t="s">
        <v>1293</v>
      </c>
      <c r="C4" s="494" t="s">
        <v>1286</v>
      </c>
      <c r="D4" s="494" t="s">
        <v>1287</v>
      </c>
      <c r="E4" s="495" t="s">
        <v>343</v>
      </c>
    </row>
    <row r="5" spans="1:5" ht="24">
      <c r="A5" s="1034" t="s">
        <v>1274</v>
      </c>
      <c r="B5" s="492" t="s">
        <v>1294</v>
      </c>
      <c r="C5" s="67">
        <v>1061</v>
      </c>
      <c r="D5" s="67">
        <v>937</v>
      </c>
      <c r="E5" s="68">
        <f>SUM(C5:D5)</f>
        <v>1998</v>
      </c>
    </row>
    <row r="6" spans="1:5">
      <c r="A6" s="1034"/>
      <c r="B6" s="492" t="s">
        <v>1295</v>
      </c>
      <c r="C6" s="67">
        <v>21191</v>
      </c>
      <c r="D6" s="67">
        <v>16486</v>
      </c>
      <c r="E6" s="68">
        <f>SUM(C6:D6)</f>
        <v>37677</v>
      </c>
    </row>
    <row r="7" spans="1:5">
      <c r="A7" s="1034"/>
      <c r="B7" s="492" t="s">
        <v>1296</v>
      </c>
      <c r="C7" s="67">
        <v>0</v>
      </c>
      <c r="D7" s="67">
        <v>0</v>
      </c>
      <c r="E7" s="68">
        <f>SUM(C7:D7)</f>
        <v>0</v>
      </c>
    </row>
    <row r="8" spans="1:5">
      <c r="A8" s="1034"/>
      <c r="B8" s="492" t="s">
        <v>1297</v>
      </c>
      <c r="C8" s="67">
        <v>0</v>
      </c>
      <c r="D8" s="67">
        <v>8</v>
      </c>
      <c r="E8" s="68">
        <f>SUM(C8:D8)</f>
        <v>8</v>
      </c>
    </row>
    <row r="9" spans="1:5">
      <c r="A9" s="1034"/>
      <c r="B9" s="65" t="s">
        <v>282</v>
      </c>
      <c r="C9" s="64">
        <f>SUM(C5:C8)</f>
        <v>22252</v>
      </c>
      <c r="D9" s="64">
        <f>SUM(D5:D8)</f>
        <v>17431</v>
      </c>
      <c r="E9" s="64">
        <f>SUM(E5:E8)</f>
        <v>39683</v>
      </c>
    </row>
    <row r="10" spans="1:5" ht="24">
      <c r="A10" s="1034" t="s">
        <v>1275</v>
      </c>
      <c r="B10" s="492" t="s">
        <v>1294</v>
      </c>
      <c r="C10" s="67">
        <v>0</v>
      </c>
      <c r="D10" s="67">
        <v>0</v>
      </c>
      <c r="E10" s="68">
        <f>SUM(C10:D10)</f>
        <v>0</v>
      </c>
    </row>
    <row r="11" spans="1:5">
      <c r="A11" s="1034"/>
      <c r="B11" s="492" t="s">
        <v>1295</v>
      </c>
      <c r="C11" s="67">
        <v>0</v>
      </c>
      <c r="D11" s="67">
        <v>0</v>
      </c>
      <c r="E11" s="68">
        <f>SUM(C11:D11)</f>
        <v>0</v>
      </c>
    </row>
    <row r="12" spans="1:5">
      <c r="A12" s="1034"/>
      <c r="B12" s="492" t="s">
        <v>1296</v>
      </c>
      <c r="C12" s="67">
        <v>0</v>
      </c>
      <c r="D12" s="67">
        <v>0</v>
      </c>
      <c r="E12" s="68">
        <f>SUM(C12:D12)</f>
        <v>0</v>
      </c>
    </row>
    <row r="13" spans="1:5">
      <c r="A13" s="1034"/>
      <c r="B13" s="492" t="s">
        <v>1297</v>
      </c>
      <c r="C13" s="67">
        <v>0</v>
      </c>
      <c r="D13" s="67">
        <v>0</v>
      </c>
      <c r="E13" s="68">
        <f>SUM(C13:D13)</f>
        <v>0</v>
      </c>
    </row>
    <row r="14" spans="1:5">
      <c r="A14" s="1034"/>
      <c r="B14" s="65" t="s">
        <v>282</v>
      </c>
      <c r="C14" s="64">
        <f>SUM(C10:C13)</f>
        <v>0</v>
      </c>
      <c r="D14" s="64">
        <f>SUM(D10:D13)</f>
        <v>0</v>
      </c>
      <c r="E14" s="64">
        <f>SUM(E10:E13)</f>
        <v>0</v>
      </c>
    </row>
    <row r="15" spans="1:5">
      <c r="A15" s="44" t="s">
        <v>282</v>
      </c>
      <c r="B15" s="46"/>
      <c r="C15" s="66">
        <f>C9+C14</f>
        <v>22252</v>
      </c>
      <c r="D15" s="66">
        <f>D9+D14</f>
        <v>17431</v>
      </c>
      <c r="E15" s="66">
        <f>E9+E14</f>
        <v>39683</v>
      </c>
    </row>
    <row r="16" spans="1:5">
      <c r="A16" s="59"/>
      <c r="B16" s="59"/>
      <c r="C16" s="59"/>
    </row>
    <row r="17" spans="2:8">
      <c r="B17" s="59"/>
      <c r="C17" s="59"/>
      <c r="D17" s="59"/>
      <c r="E17" s="59"/>
      <c r="F17" s="59"/>
      <c r="G17" s="59"/>
      <c r="H17" s="59"/>
    </row>
    <row r="18" spans="2:8">
      <c r="B18" s="59"/>
      <c r="C18" s="59"/>
      <c r="D18" s="59"/>
      <c r="E18" s="59"/>
      <c r="F18" s="59"/>
      <c r="G18" s="59"/>
      <c r="H18" s="59"/>
    </row>
    <row r="19" spans="2:8">
      <c r="B19" s="59"/>
      <c r="C19" s="59"/>
      <c r="D19" s="59"/>
      <c r="E19" s="59"/>
      <c r="F19" s="59"/>
      <c r="G19" s="59"/>
      <c r="H19" s="59"/>
    </row>
    <row r="20" spans="2:8">
      <c r="B20" s="59"/>
      <c r="C20" s="59"/>
      <c r="D20" s="59"/>
      <c r="E20" s="59"/>
      <c r="F20" s="59"/>
      <c r="G20" s="59"/>
      <c r="H20" s="59"/>
    </row>
    <row r="21" spans="2:8">
      <c r="B21" s="59"/>
      <c r="C21" s="59"/>
      <c r="D21" s="59"/>
      <c r="E21" s="59"/>
      <c r="F21" s="59"/>
      <c r="G21" s="59"/>
      <c r="H21" s="59"/>
    </row>
    <row r="22" spans="2:8">
      <c r="B22" s="59"/>
      <c r="C22" s="59"/>
      <c r="D22" s="59"/>
      <c r="E22" s="59"/>
      <c r="F22" s="59"/>
      <c r="G22" s="59"/>
      <c r="H22" s="59"/>
    </row>
    <row r="23" spans="2:8">
      <c r="B23" s="59"/>
      <c r="C23" s="59"/>
      <c r="D23" s="59"/>
      <c r="E23" s="59"/>
      <c r="F23" s="59"/>
      <c r="G23" s="59"/>
      <c r="H23" s="59"/>
    </row>
    <row r="24" spans="2:8">
      <c r="B24" s="59"/>
      <c r="C24" s="59"/>
      <c r="D24" s="59"/>
      <c r="E24" s="59"/>
      <c r="F24" s="59"/>
      <c r="G24" s="59"/>
      <c r="H24" s="59"/>
    </row>
    <row r="25" spans="2:8">
      <c r="B25" s="59"/>
      <c r="C25" s="59"/>
      <c r="D25" s="59"/>
      <c r="E25" s="59"/>
      <c r="F25" s="59"/>
      <c r="G25" s="59"/>
      <c r="H25" s="59"/>
    </row>
    <row r="26" spans="2:8">
      <c r="B26" s="59"/>
      <c r="C26" s="59"/>
      <c r="D26" s="59"/>
      <c r="E26" s="59"/>
      <c r="F26" s="59"/>
      <c r="G26" s="59"/>
      <c r="H26" s="59"/>
    </row>
    <row r="27" spans="2:8">
      <c r="B27" s="59"/>
      <c r="C27" s="59"/>
      <c r="D27" s="59"/>
      <c r="E27" s="59"/>
      <c r="F27" s="59"/>
      <c r="G27" s="59"/>
      <c r="H27" s="59"/>
    </row>
    <row r="28" spans="2:8">
      <c r="B28" s="59"/>
      <c r="C28" s="59"/>
      <c r="D28" s="59"/>
      <c r="E28" s="59"/>
      <c r="F28" s="59"/>
      <c r="G28" s="59"/>
      <c r="H28" s="59"/>
    </row>
    <row r="29" spans="2:8">
      <c r="B29" s="59"/>
      <c r="C29" s="59"/>
      <c r="D29" s="59"/>
      <c r="E29" s="59"/>
      <c r="F29" s="59"/>
      <c r="G29" s="59"/>
      <c r="H29" s="59"/>
    </row>
    <row r="30" spans="2:8">
      <c r="B30" s="59"/>
      <c r="C30" s="59"/>
      <c r="D30" s="59"/>
      <c r="E30" s="59"/>
      <c r="F30" s="59"/>
      <c r="G30" s="59"/>
      <c r="H30" s="59"/>
    </row>
    <row r="31" spans="2:8">
      <c r="B31" s="59"/>
      <c r="C31" s="59"/>
      <c r="D31" s="59"/>
      <c r="E31" s="59"/>
      <c r="F31" s="59"/>
      <c r="G31" s="59"/>
      <c r="H31" s="59"/>
    </row>
    <row r="32" spans="2:8">
      <c r="B32" s="59"/>
      <c r="C32" s="59"/>
      <c r="D32" s="59"/>
      <c r="E32" s="59"/>
      <c r="F32" s="59"/>
      <c r="G32" s="59"/>
      <c r="H32" s="59"/>
    </row>
    <row r="33" spans="2:8">
      <c r="B33" s="59"/>
      <c r="C33" s="59"/>
      <c r="D33" s="59"/>
      <c r="E33" s="59"/>
      <c r="F33" s="59"/>
      <c r="G33" s="59"/>
      <c r="H33" s="59"/>
    </row>
    <row r="34" spans="2:8">
      <c r="B34" s="59"/>
      <c r="C34" s="59"/>
      <c r="D34" s="59"/>
      <c r="E34" s="59"/>
      <c r="F34" s="59"/>
      <c r="G34" s="59"/>
      <c r="H34" s="59"/>
    </row>
    <row r="35" spans="2:8">
      <c r="B35" s="59"/>
      <c r="C35" s="59"/>
      <c r="D35" s="59"/>
      <c r="E35" s="59"/>
      <c r="F35" s="59"/>
      <c r="G35" s="59"/>
      <c r="H35" s="59"/>
    </row>
    <row r="36" spans="2:8">
      <c r="B36" s="59"/>
      <c r="C36" s="59"/>
      <c r="D36" s="59"/>
      <c r="E36" s="59"/>
      <c r="F36" s="59"/>
      <c r="G36" s="59"/>
      <c r="H36" s="59"/>
    </row>
    <row r="37" spans="2:8">
      <c r="B37" s="59"/>
      <c r="C37" s="59"/>
      <c r="D37" s="59"/>
      <c r="E37" s="59"/>
      <c r="F37" s="59"/>
      <c r="G37" s="59"/>
      <c r="H37" s="59"/>
    </row>
    <row r="38" spans="2:8">
      <c r="B38" s="59"/>
      <c r="C38" s="59"/>
      <c r="D38" s="59"/>
      <c r="E38" s="59"/>
      <c r="F38" s="59"/>
      <c r="G38" s="59"/>
      <c r="H38" s="59"/>
    </row>
    <row r="39" spans="2:8">
      <c r="B39" s="59"/>
      <c r="C39" s="59"/>
      <c r="D39" s="59"/>
      <c r="E39" s="59"/>
      <c r="F39" s="59"/>
      <c r="G39" s="59"/>
      <c r="H39" s="59"/>
    </row>
    <row r="40" spans="2:8">
      <c r="B40" s="59"/>
      <c r="C40" s="59"/>
      <c r="D40" s="59"/>
      <c r="E40" s="59"/>
      <c r="F40" s="59"/>
      <c r="G40" s="59"/>
      <c r="H40" s="59"/>
    </row>
    <row r="41" spans="2:8">
      <c r="B41" s="59"/>
      <c r="C41" s="59"/>
      <c r="D41" s="59"/>
      <c r="E41" s="59"/>
      <c r="F41" s="59"/>
      <c r="G41" s="59"/>
      <c r="H41" s="59"/>
    </row>
    <row r="42" spans="2:8">
      <c r="B42" s="59"/>
      <c r="C42" s="59"/>
      <c r="D42" s="59"/>
      <c r="E42" s="59"/>
      <c r="F42" s="59"/>
      <c r="G42" s="59"/>
      <c r="H42" s="59"/>
    </row>
    <row r="43" spans="2:8">
      <c r="B43" s="59"/>
      <c r="C43" s="59"/>
      <c r="D43" s="59"/>
      <c r="E43" s="59"/>
      <c r="F43" s="59"/>
      <c r="G43" s="59"/>
      <c r="H43" s="59"/>
    </row>
    <row r="44" spans="2:8">
      <c r="B44" s="59"/>
      <c r="C44" s="59"/>
      <c r="D44" s="59"/>
      <c r="E44" s="59"/>
      <c r="F44" s="59"/>
      <c r="G44" s="59"/>
      <c r="H44" s="59"/>
    </row>
    <row r="45" spans="2:8">
      <c r="B45" s="59"/>
      <c r="C45" s="59"/>
      <c r="D45" s="59"/>
      <c r="E45" s="59"/>
      <c r="F45" s="59"/>
      <c r="G45" s="59"/>
      <c r="H45" s="59"/>
    </row>
    <row r="46" spans="2:8">
      <c r="B46" s="59"/>
      <c r="C46" s="59"/>
      <c r="D46" s="59"/>
      <c r="E46" s="59"/>
      <c r="F46" s="59"/>
      <c r="G46" s="59"/>
      <c r="H46" s="59"/>
    </row>
    <row r="47" spans="2:8">
      <c r="B47" s="59"/>
      <c r="C47" s="59"/>
      <c r="D47" s="59"/>
      <c r="E47" s="59"/>
      <c r="F47" s="59"/>
      <c r="G47" s="59"/>
      <c r="H47" s="59"/>
    </row>
    <row r="48" spans="2:8">
      <c r="B48" s="59"/>
      <c r="C48" s="59"/>
      <c r="D48" s="59"/>
      <c r="E48" s="59"/>
      <c r="F48" s="59"/>
      <c r="G48" s="59"/>
      <c r="H48" s="59"/>
    </row>
    <row r="49" spans="2:8">
      <c r="B49" s="59"/>
      <c r="C49" s="59"/>
      <c r="D49" s="59"/>
      <c r="E49" s="59"/>
      <c r="F49" s="59"/>
      <c r="G49" s="59"/>
      <c r="H49" s="59"/>
    </row>
    <row r="50" spans="2:8">
      <c r="B50" s="59"/>
      <c r="C50" s="59"/>
      <c r="D50" s="59"/>
      <c r="E50" s="59"/>
      <c r="F50" s="59"/>
      <c r="G50" s="59"/>
      <c r="H50" s="59"/>
    </row>
    <row r="51" spans="2:8">
      <c r="B51" s="59"/>
      <c r="C51" s="59"/>
      <c r="D51" s="59"/>
      <c r="E51" s="59"/>
      <c r="F51" s="59"/>
      <c r="G51" s="59"/>
      <c r="H51" s="59"/>
    </row>
    <row r="52" spans="2:8">
      <c r="B52" s="59"/>
      <c r="C52" s="59"/>
      <c r="D52" s="59"/>
      <c r="E52" s="59"/>
      <c r="F52" s="59"/>
      <c r="G52" s="59"/>
      <c r="H52" s="59"/>
    </row>
    <row r="53" spans="2:8">
      <c r="B53" s="59"/>
      <c r="C53" s="59"/>
      <c r="D53" s="59"/>
      <c r="E53" s="59"/>
      <c r="F53" s="59"/>
      <c r="G53" s="59"/>
      <c r="H53" s="59"/>
    </row>
    <row r="54" spans="2:8">
      <c r="B54" s="59"/>
      <c r="C54" s="59"/>
      <c r="D54" s="59"/>
      <c r="E54" s="59"/>
      <c r="F54" s="59"/>
      <c r="G54" s="59"/>
      <c r="H54" s="59"/>
    </row>
    <row r="55" spans="2:8">
      <c r="B55" s="59"/>
      <c r="C55" s="59"/>
      <c r="D55" s="59"/>
      <c r="E55" s="59"/>
      <c r="F55" s="59"/>
      <c r="G55" s="59"/>
      <c r="H55" s="59"/>
    </row>
    <row r="56" spans="2:8">
      <c r="B56" s="59"/>
      <c r="C56" s="59"/>
      <c r="D56" s="59"/>
      <c r="E56" s="59"/>
      <c r="F56" s="59"/>
      <c r="G56" s="59"/>
      <c r="H56" s="59"/>
    </row>
    <row r="57" spans="2:8">
      <c r="B57" s="59"/>
      <c r="C57" s="59"/>
      <c r="D57" s="59"/>
      <c r="E57" s="59"/>
      <c r="F57" s="59"/>
      <c r="G57" s="59"/>
      <c r="H57" s="59"/>
    </row>
    <row r="58" spans="2:8">
      <c r="B58" s="59"/>
      <c r="C58" s="59"/>
      <c r="D58" s="59"/>
      <c r="E58" s="59"/>
      <c r="F58" s="59"/>
      <c r="G58" s="59"/>
      <c r="H58" s="59"/>
    </row>
    <row r="59" spans="2:8">
      <c r="B59" s="59"/>
      <c r="C59" s="59"/>
      <c r="D59" s="59"/>
      <c r="E59" s="59"/>
      <c r="F59" s="59"/>
      <c r="G59" s="59"/>
      <c r="H59" s="59"/>
    </row>
    <row r="60" spans="2:8">
      <c r="B60" s="59"/>
      <c r="C60" s="59"/>
      <c r="D60" s="59"/>
      <c r="E60" s="59"/>
      <c r="F60" s="59"/>
      <c r="G60" s="59"/>
      <c r="H60" s="59"/>
    </row>
    <row r="61" spans="2:8">
      <c r="B61" s="59"/>
      <c r="C61" s="59"/>
      <c r="D61" s="59"/>
      <c r="E61" s="59"/>
      <c r="F61" s="59"/>
      <c r="G61" s="59"/>
      <c r="H61" s="59"/>
    </row>
    <row r="62" spans="2:8">
      <c r="B62" s="59"/>
      <c r="C62" s="59"/>
      <c r="D62" s="59"/>
      <c r="E62" s="59"/>
      <c r="F62" s="59"/>
      <c r="G62" s="59"/>
      <c r="H62" s="59"/>
    </row>
    <row r="63" spans="2:8">
      <c r="B63" s="59"/>
      <c r="C63" s="59"/>
      <c r="D63" s="59"/>
      <c r="E63" s="59"/>
      <c r="F63" s="59"/>
      <c r="G63" s="59"/>
      <c r="H63" s="59"/>
    </row>
    <row r="64" spans="2:8">
      <c r="B64" s="59"/>
      <c r="C64" s="59"/>
      <c r="D64" s="59"/>
      <c r="E64" s="59"/>
      <c r="F64" s="59"/>
      <c r="G64" s="59"/>
      <c r="H64" s="59"/>
    </row>
    <row r="65" spans="2:8">
      <c r="B65" s="59"/>
      <c r="C65" s="59"/>
      <c r="D65" s="59"/>
      <c r="E65" s="59"/>
      <c r="F65" s="59"/>
      <c r="G65" s="59"/>
      <c r="H65" s="59"/>
    </row>
    <row r="66" spans="2:8">
      <c r="B66" s="59"/>
      <c r="C66" s="59"/>
      <c r="D66" s="59"/>
      <c r="E66" s="59"/>
      <c r="F66" s="59"/>
      <c r="G66" s="59"/>
      <c r="H66" s="59"/>
    </row>
    <row r="67" spans="2:8">
      <c r="B67" s="59"/>
      <c r="C67" s="59"/>
      <c r="D67" s="59"/>
      <c r="E67" s="59"/>
      <c r="F67" s="59"/>
      <c r="G67" s="59"/>
      <c r="H67" s="59"/>
    </row>
    <row r="68" spans="2:8">
      <c r="B68" s="59"/>
      <c r="C68" s="59"/>
      <c r="D68" s="59"/>
      <c r="E68" s="59"/>
      <c r="F68" s="59"/>
      <c r="G68" s="59"/>
      <c r="H68" s="59"/>
    </row>
    <row r="69" spans="2:8">
      <c r="B69" s="59"/>
      <c r="C69" s="59"/>
      <c r="D69" s="59"/>
      <c r="E69" s="59"/>
      <c r="F69" s="59"/>
      <c r="G69" s="59"/>
      <c r="H69" s="59"/>
    </row>
    <row r="70" spans="2:8">
      <c r="B70" s="59"/>
      <c r="C70" s="59"/>
      <c r="D70" s="59"/>
      <c r="E70" s="59"/>
      <c r="F70" s="59"/>
      <c r="G70" s="59"/>
      <c r="H70" s="59"/>
    </row>
    <row r="71" spans="2:8">
      <c r="B71" s="59"/>
      <c r="C71" s="59"/>
      <c r="D71" s="59"/>
      <c r="E71" s="59"/>
      <c r="F71" s="59"/>
      <c r="G71" s="59"/>
      <c r="H71" s="59"/>
    </row>
    <row r="72" spans="2:8">
      <c r="B72" s="59"/>
      <c r="C72" s="59"/>
      <c r="D72" s="59"/>
      <c r="E72" s="59"/>
      <c r="F72" s="59"/>
      <c r="G72" s="59"/>
      <c r="H72" s="59"/>
    </row>
    <row r="73" spans="2:8">
      <c r="B73" s="59"/>
      <c r="C73" s="59"/>
      <c r="D73" s="59"/>
      <c r="E73" s="59"/>
      <c r="F73" s="59"/>
      <c r="G73" s="59"/>
      <c r="H73" s="59"/>
    </row>
    <row r="74" spans="2:8">
      <c r="B74" s="59"/>
      <c r="C74" s="59"/>
      <c r="D74" s="59"/>
      <c r="E74" s="59"/>
      <c r="F74" s="59"/>
      <c r="G74" s="59"/>
      <c r="H74" s="59"/>
    </row>
    <row r="75" spans="2:8">
      <c r="B75" s="59"/>
      <c r="C75" s="59"/>
      <c r="D75" s="59"/>
      <c r="E75" s="59"/>
      <c r="F75" s="59"/>
      <c r="G75" s="59"/>
      <c r="H75" s="59"/>
    </row>
    <row r="76" spans="2:8">
      <c r="B76" s="59"/>
      <c r="C76" s="59"/>
      <c r="D76" s="59"/>
      <c r="E76" s="59"/>
      <c r="F76" s="59"/>
      <c r="G76" s="59"/>
      <c r="H76" s="59"/>
    </row>
    <row r="77" spans="2:8">
      <c r="B77" s="59"/>
      <c r="C77" s="59"/>
      <c r="D77" s="59"/>
      <c r="E77" s="59"/>
      <c r="F77" s="59"/>
      <c r="G77" s="59"/>
      <c r="H77" s="59"/>
    </row>
    <row r="78" spans="2:8">
      <c r="B78" s="59"/>
      <c r="C78" s="59"/>
      <c r="D78" s="59"/>
      <c r="E78" s="59"/>
      <c r="F78" s="59"/>
      <c r="G78" s="59"/>
      <c r="H78" s="59"/>
    </row>
    <row r="79" spans="2:8">
      <c r="B79" s="59"/>
      <c r="C79" s="59"/>
      <c r="D79" s="59"/>
      <c r="E79" s="59"/>
      <c r="F79" s="59"/>
      <c r="G79" s="59"/>
      <c r="H79" s="59"/>
    </row>
    <row r="80" spans="2:8">
      <c r="B80" s="59"/>
      <c r="C80" s="59"/>
      <c r="D80" s="59"/>
      <c r="E80" s="59"/>
      <c r="F80" s="59"/>
      <c r="G80" s="59"/>
      <c r="H80" s="59"/>
    </row>
    <row r="81" spans="2:8">
      <c r="B81" s="59"/>
      <c r="C81" s="59"/>
      <c r="D81" s="59"/>
      <c r="E81" s="59"/>
      <c r="F81" s="59"/>
      <c r="G81" s="59"/>
      <c r="H81" s="59"/>
    </row>
    <row r="82" spans="2:8">
      <c r="B82" s="59"/>
      <c r="C82" s="59"/>
      <c r="D82" s="59"/>
      <c r="E82" s="59"/>
      <c r="F82" s="59"/>
      <c r="G82" s="59"/>
      <c r="H82" s="59"/>
    </row>
    <row r="83" spans="2:8">
      <c r="B83" s="59"/>
      <c r="C83" s="59"/>
      <c r="D83" s="59"/>
      <c r="E83" s="59"/>
      <c r="F83" s="59"/>
      <c r="G83" s="59"/>
      <c r="H83" s="59"/>
    </row>
    <row r="84" spans="2:8">
      <c r="B84" s="59"/>
      <c r="C84" s="59"/>
      <c r="D84" s="59"/>
      <c r="E84" s="59"/>
      <c r="F84" s="59"/>
      <c r="G84" s="59"/>
      <c r="H84" s="59"/>
    </row>
    <row r="85" spans="2:8">
      <c r="B85" s="59"/>
      <c r="C85" s="59"/>
      <c r="D85" s="59"/>
      <c r="E85" s="59"/>
      <c r="F85" s="59"/>
      <c r="G85" s="59"/>
      <c r="H85" s="59"/>
    </row>
    <row r="86" spans="2:8">
      <c r="B86" s="59"/>
      <c r="C86" s="59"/>
      <c r="D86" s="59"/>
      <c r="E86" s="59"/>
      <c r="F86" s="59"/>
      <c r="G86" s="59"/>
      <c r="H86" s="59"/>
    </row>
    <row r="87" spans="2:8">
      <c r="B87" s="59"/>
      <c r="C87" s="59"/>
      <c r="D87" s="59"/>
      <c r="E87" s="59"/>
      <c r="F87" s="59"/>
      <c r="G87" s="59"/>
      <c r="H87" s="59"/>
    </row>
    <row r="88" spans="2:8">
      <c r="B88" s="59"/>
      <c r="C88" s="59"/>
      <c r="D88" s="59"/>
      <c r="E88" s="59"/>
      <c r="F88" s="59"/>
      <c r="G88" s="59"/>
      <c r="H88" s="59"/>
    </row>
    <row r="89" spans="2:8">
      <c r="B89" s="59"/>
      <c r="C89" s="59"/>
      <c r="D89" s="59"/>
      <c r="E89" s="59"/>
      <c r="F89" s="59"/>
      <c r="G89" s="59"/>
      <c r="H89" s="59"/>
    </row>
    <row r="90" spans="2:8">
      <c r="B90" s="59"/>
      <c r="C90" s="59"/>
      <c r="D90" s="59"/>
      <c r="E90" s="59"/>
      <c r="F90" s="59"/>
      <c r="G90" s="59"/>
      <c r="H90" s="59"/>
    </row>
    <row r="91" spans="2:8">
      <c r="B91" s="59"/>
      <c r="C91" s="59"/>
      <c r="D91" s="59"/>
      <c r="E91" s="59"/>
      <c r="F91" s="59"/>
      <c r="G91" s="59"/>
      <c r="H91" s="59"/>
    </row>
    <row r="92" spans="2:8">
      <c r="B92" s="59"/>
      <c r="C92" s="59"/>
      <c r="D92" s="59"/>
      <c r="E92" s="59"/>
      <c r="F92" s="59"/>
      <c r="G92" s="59"/>
      <c r="H92" s="59"/>
    </row>
    <row r="93" spans="2:8">
      <c r="B93" s="59"/>
      <c r="C93" s="59"/>
      <c r="D93" s="59"/>
      <c r="E93" s="59"/>
      <c r="F93" s="59"/>
      <c r="G93" s="59"/>
      <c r="H93" s="59"/>
    </row>
    <row r="94" spans="2:8">
      <c r="B94" s="59"/>
      <c r="C94" s="59"/>
      <c r="D94" s="59"/>
      <c r="E94" s="59"/>
      <c r="F94" s="59"/>
      <c r="G94" s="59"/>
      <c r="H94" s="59"/>
    </row>
    <row r="95" spans="2:8">
      <c r="B95" s="59"/>
      <c r="C95" s="59"/>
      <c r="D95" s="59"/>
      <c r="E95" s="59"/>
      <c r="F95" s="59"/>
      <c r="G95" s="59"/>
      <c r="H95" s="59"/>
    </row>
    <row r="96" spans="2:8">
      <c r="B96" s="59"/>
      <c r="C96" s="59"/>
      <c r="D96" s="59"/>
      <c r="E96" s="59"/>
      <c r="F96" s="59"/>
      <c r="G96" s="59"/>
      <c r="H96" s="59"/>
    </row>
    <row r="97" spans="2:8">
      <c r="B97" s="59"/>
      <c r="C97" s="59"/>
      <c r="D97" s="59"/>
      <c r="E97" s="59"/>
      <c r="F97" s="59"/>
      <c r="G97" s="59"/>
      <c r="H97" s="59"/>
    </row>
    <row r="98" spans="2:8">
      <c r="B98" s="59"/>
      <c r="C98" s="59"/>
      <c r="D98" s="59"/>
      <c r="E98" s="59"/>
      <c r="F98" s="59"/>
      <c r="G98" s="59"/>
      <c r="H98" s="59"/>
    </row>
    <row r="99" spans="2:8">
      <c r="B99" s="59"/>
      <c r="C99" s="59"/>
      <c r="D99" s="59"/>
      <c r="E99" s="59"/>
      <c r="F99" s="59"/>
      <c r="G99" s="59"/>
      <c r="H99" s="59"/>
    </row>
    <row r="100" spans="2:8">
      <c r="B100" s="59"/>
      <c r="C100" s="59"/>
      <c r="D100" s="59"/>
      <c r="E100" s="59"/>
      <c r="F100" s="59"/>
      <c r="G100" s="59"/>
      <c r="H100" s="59"/>
    </row>
    <row r="101" spans="2:8">
      <c r="B101" s="59"/>
      <c r="C101" s="59"/>
      <c r="D101" s="59"/>
      <c r="E101" s="59"/>
      <c r="F101" s="59"/>
      <c r="G101" s="59"/>
      <c r="H101" s="59"/>
    </row>
    <row r="102" spans="2:8">
      <c r="B102" s="59"/>
      <c r="C102" s="59"/>
      <c r="D102" s="59"/>
      <c r="E102" s="59"/>
      <c r="F102" s="59"/>
      <c r="G102" s="59"/>
      <c r="H102" s="59"/>
    </row>
    <row r="103" spans="2:8">
      <c r="B103" s="59"/>
      <c r="C103" s="59"/>
      <c r="D103" s="59"/>
      <c r="E103" s="59"/>
      <c r="F103" s="59"/>
      <c r="G103" s="59"/>
      <c r="H103" s="59"/>
    </row>
    <row r="104" spans="2:8">
      <c r="B104" s="59"/>
      <c r="C104" s="59"/>
      <c r="D104" s="59"/>
      <c r="E104" s="59"/>
      <c r="F104" s="59"/>
      <c r="G104" s="59"/>
      <c r="H104" s="59"/>
    </row>
    <row r="105" spans="2:8">
      <c r="B105" s="59"/>
      <c r="C105" s="59"/>
      <c r="D105" s="59"/>
      <c r="E105" s="59"/>
      <c r="F105" s="59"/>
      <c r="G105" s="59"/>
      <c r="H105" s="59"/>
    </row>
    <row r="106" spans="2:8">
      <c r="B106" s="59"/>
      <c r="C106" s="59"/>
      <c r="D106" s="59"/>
      <c r="E106" s="59"/>
      <c r="F106" s="59"/>
      <c r="G106" s="59"/>
      <c r="H106" s="59"/>
    </row>
    <row r="107" spans="2:8">
      <c r="B107" s="59"/>
      <c r="C107" s="59"/>
      <c r="D107" s="59"/>
      <c r="E107" s="59"/>
      <c r="F107" s="59"/>
      <c r="G107" s="59"/>
      <c r="H107" s="59"/>
    </row>
    <row r="108" spans="2:8">
      <c r="B108" s="59"/>
      <c r="C108" s="59"/>
      <c r="D108" s="59"/>
      <c r="E108" s="59"/>
      <c r="F108" s="59"/>
      <c r="G108" s="59"/>
      <c r="H108" s="59"/>
    </row>
    <row r="109" spans="2:8">
      <c r="B109" s="59"/>
      <c r="C109" s="59"/>
      <c r="D109" s="59"/>
      <c r="E109" s="59"/>
      <c r="F109" s="59"/>
      <c r="G109" s="59"/>
      <c r="H109" s="59"/>
    </row>
    <row r="110" spans="2:8">
      <c r="B110" s="59"/>
      <c r="C110" s="59"/>
      <c r="D110" s="59"/>
      <c r="E110" s="59"/>
      <c r="F110" s="59"/>
      <c r="G110" s="59"/>
      <c r="H110" s="59"/>
    </row>
    <row r="111" spans="2:8">
      <c r="B111" s="59"/>
      <c r="C111" s="59"/>
      <c r="D111" s="59"/>
      <c r="E111" s="59"/>
      <c r="F111" s="59"/>
      <c r="G111" s="59"/>
      <c r="H111" s="59"/>
    </row>
    <row r="112" spans="2:8">
      <c r="B112" s="59"/>
      <c r="C112" s="59"/>
      <c r="D112" s="59"/>
      <c r="E112" s="59"/>
      <c r="F112" s="59"/>
      <c r="G112" s="59"/>
      <c r="H112" s="59"/>
    </row>
    <row r="113" spans="2:8">
      <c r="B113" s="59"/>
      <c r="C113" s="59"/>
      <c r="D113" s="59"/>
      <c r="E113" s="59"/>
      <c r="F113" s="59"/>
      <c r="G113" s="59"/>
      <c r="H113" s="59"/>
    </row>
    <row r="114" spans="2:8">
      <c r="B114" s="59"/>
      <c r="C114" s="59"/>
      <c r="D114" s="59"/>
      <c r="E114" s="59"/>
      <c r="F114" s="59"/>
      <c r="G114" s="59"/>
      <c r="H114" s="59"/>
    </row>
    <row r="115" spans="2:8">
      <c r="B115" s="59"/>
      <c r="C115" s="59"/>
      <c r="D115" s="59"/>
      <c r="E115" s="59"/>
      <c r="F115" s="59"/>
      <c r="G115" s="59"/>
      <c r="H115" s="59"/>
    </row>
    <row r="116" spans="2:8">
      <c r="B116" s="59"/>
      <c r="C116" s="59"/>
      <c r="D116" s="59"/>
      <c r="E116" s="59"/>
      <c r="F116" s="59"/>
      <c r="G116" s="59"/>
      <c r="H116" s="59"/>
    </row>
    <row r="117" spans="2:8">
      <c r="B117" s="59"/>
      <c r="C117" s="59"/>
      <c r="D117" s="59"/>
      <c r="E117" s="59"/>
      <c r="F117" s="59"/>
      <c r="G117" s="59"/>
      <c r="H117" s="59"/>
    </row>
    <row r="118" spans="2:8">
      <c r="B118" s="59"/>
      <c r="C118" s="59"/>
      <c r="D118" s="59"/>
      <c r="E118" s="59"/>
      <c r="F118" s="59"/>
      <c r="G118" s="59"/>
      <c r="H118" s="59"/>
    </row>
    <row r="119" spans="2:8">
      <c r="B119" s="59"/>
      <c r="C119" s="59"/>
      <c r="D119" s="59"/>
      <c r="E119" s="59"/>
      <c r="F119" s="59"/>
      <c r="G119" s="59"/>
      <c r="H119" s="59"/>
    </row>
    <row r="120" spans="2:8">
      <c r="B120" s="59"/>
      <c r="C120" s="59"/>
      <c r="D120" s="59"/>
      <c r="E120" s="59"/>
      <c r="F120" s="59"/>
      <c r="G120" s="59"/>
      <c r="H120" s="59"/>
    </row>
    <row r="121" spans="2:8">
      <c r="B121" s="59"/>
      <c r="C121" s="59"/>
      <c r="D121" s="59"/>
      <c r="E121" s="59"/>
      <c r="F121" s="59"/>
      <c r="G121" s="59"/>
      <c r="H121" s="59"/>
    </row>
    <row r="122" spans="2:8">
      <c r="B122" s="59"/>
      <c r="C122" s="59"/>
      <c r="D122" s="59"/>
      <c r="E122" s="59"/>
      <c r="F122" s="59"/>
      <c r="G122" s="59"/>
      <c r="H122" s="59"/>
    </row>
    <row r="123" spans="2:8">
      <c r="B123" s="59"/>
      <c r="C123" s="59"/>
      <c r="D123" s="59"/>
      <c r="E123" s="59"/>
      <c r="F123" s="59"/>
      <c r="G123" s="59"/>
      <c r="H123" s="59"/>
    </row>
    <row r="124" spans="2:8">
      <c r="B124" s="59"/>
      <c r="C124" s="59"/>
      <c r="D124" s="59"/>
      <c r="E124" s="59"/>
      <c r="F124" s="59"/>
      <c r="G124" s="59"/>
      <c r="H124" s="59"/>
    </row>
    <row r="125" spans="2:8">
      <c r="B125" s="59"/>
      <c r="C125" s="59"/>
      <c r="D125" s="59"/>
      <c r="E125" s="59"/>
      <c r="F125" s="59"/>
      <c r="G125" s="59"/>
      <c r="H125" s="59"/>
    </row>
    <row r="126" spans="2:8">
      <c r="B126" s="59"/>
      <c r="C126" s="59"/>
      <c r="D126" s="59"/>
      <c r="E126" s="59"/>
      <c r="F126" s="59"/>
      <c r="G126" s="59"/>
      <c r="H126" s="59"/>
    </row>
    <row r="127" spans="2:8">
      <c r="B127" s="59"/>
      <c r="C127" s="59"/>
      <c r="D127" s="59"/>
      <c r="E127" s="59"/>
      <c r="F127" s="59"/>
      <c r="G127" s="59"/>
      <c r="H127" s="59"/>
    </row>
    <row r="128" spans="2:8">
      <c r="B128" s="59"/>
      <c r="C128" s="59"/>
      <c r="D128" s="59"/>
      <c r="E128" s="59"/>
      <c r="F128" s="59"/>
      <c r="G128" s="59"/>
      <c r="H128" s="59"/>
    </row>
    <row r="129" spans="2:8">
      <c r="B129" s="59"/>
      <c r="C129" s="59"/>
      <c r="D129" s="59"/>
      <c r="E129" s="59"/>
      <c r="F129" s="59"/>
      <c r="G129" s="59"/>
      <c r="H129" s="59"/>
    </row>
    <row r="130" spans="2:8">
      <c r="B130" s="59"/>
      <c r="C130" s="59"/>
      <c r="D130" s="59"/>
      <c r="E130" s="59"/>
      <c r="F130" s="59"/>
      <c r="G130" s="59"/>
      <c r="H130" s="59"/>
    </row>
    <row r="131" spans="2:8">
      <c r="B131" s="59"/>
      <c r="C131" s="59"/>
      <c r="D131" s="59"/>
      <c r="E131" s="59"/>
      <c r="F131" s="59"/>
      <c r="G131" s="59"/>
      <c r="H131" s="59"/>
    </row>
    <row r="132" spans="2:8">
      <c r="B132" s="59"/>
      <c r="C132" s="59"/>
      <c r="D132" s="59"/>
      <c r="E132" s="59"/>
      <c r="F132" s="59"/>
      <c r="G132" s="59"/>
      <c r="H132" s="59"/>
    </row>
    <row r="133" spans="2:8">
      <c r="B133" s="59"/>
      <c r="C133" s="59"/>
      <c r="D133" s="59"/>
      <c r="E133" s="59"/>
      <c r="F133" s="59"/>
      <c r="G133" s="59"/>
      <c r="H133" s="59"/>
    </row>
    <row r="134" spans="2:8">
      <c r="B134" s="59"/>
      <c r="C134" s="59"/>
      <c r="D134" s="59"/>
      <c r="E134" s="59"/>
      <c r="F134" s="59"/>
      <c r="G134" s="59"/>
      <c r="H134" s="59"/>
    </row>
    <row r="135" spans="2:8">
      <c r="B135" s="59"/>
      <c r="C135" s="59"/>
      <c r="D135" s="59"/>
      <c r="E135" s="59"/>
      <c r="F135" s="59"/>
      <c r="G135" s="59"/>
      <c r="H135" s="59"/>
    </row>
    <row r="136" spans="2:8">
      <c r="B136" s="59"/>
      <c r="C136" s="59"/>
      <c r="D136" s="59"/>
      <c r="E136" s="59"/>
      <c r="F136" s="59"/>
      <c r="G136" s="59"/>
      <c r="H136" s="59"/>
    </row>
    <row r="137" spans="2:8">
      <c r="B137" s="59"/>
      <c r="C137" s="59"/>
      <c r="D137" s="59"/>
      <c r="E137" s="59"/>
      <c r="F137" s="59"/>
      <c r="G137" s="59"/>
      <c r="H137" s="59"/>
    </row>
    <row r="138" spans="2:8">
      <c r="B138" s="59"/>
      <c r="C138" s="59"/>
      <c r="D138" s="59"/>
      <c r="E138" s="59"/>
      <c r="F138" s="59"/>
      <c r="G138" s="59"/>
      <c r="H138" s="59"/>
    </row>
    <row r="139" spans="2:8">
      <c r="B139" s="59"/>
      <c r="C139" s="59"/>
      <c r="D139" s="59"/>
      <c r="E139" s="59"/>
      <c r="F139" s="59"/>
      <c r="G139" s="59"/>
      <c r="H139" s="59"/>
    </row>
    <row r="140" spans="2:8">
      <c r="B140" s="59"/>
      <c r="C140" s="59"/>
      <c r="D140" s="59"/>
      <c r="E140" s="59"/>
      <c r="F140" s="59"/>
      <c r="G140" s="59"/>
      <c r="H140" s="59"/>
    </row>
    <row r="141" spans="2:8">
      <c r="B141" s="59"/>
      <c r="C141" s="59"/>
      <c r="D141" s="59"/>
      <c r="E141" s="59"/>
      <c r="F141" s="59"/>
      <c r="G141" s="59"/>
      <c r="H141" s="59"/>
    </row>
    <row r="142" spans="2:8">
      <c r="B142" s="59"/>
      <c r="C142" s="59"/>
      <c r="D142" s="59"/>
      <c r="E142" s="59"/>
      <c r="F142" s="59"/>
      <c r="G142" s="59"/>
      <c r="H142" s="59"/>
    </row>
    <row r="143" spans="2:8">
      <c r="B143" s="59"/>
      <c r="C143" s="59"/>
      <c r="D143" s="59"/>
      <c r="E143" s="59"/>
      <c r="F143" s="59"/>
      <c r="G143" s="59"/>
      <c r="H143" s="59"/>
    </row>
    <row r="144" spans="2:8">
      <c r="B144" s="59"/>
      <c r="C144" s="59"/>
      <c r="D144" s="59"/>
      <c r="E144" s="59"/>
      <c r="F144" s="59"/>
      <c r="G144" s="59"/>
      <c r="H144" s="59"/>
    </row>
    <row r="145" spans="2:8">
      <c r="B145" s="59"/>
      <c r="C145" s="59"/>
      <c r="D145" s="59"/>
      <c r="E145" s="59"/>
      <c r="F145" s="59"/>
      <c r="G145" s="59"/>
      <c r="H145" s="59"/>
    </row>
    <row r="146" spans="2:8">
      <c r="B146" s="59"/>
      <c r="C146" s="59"/>
      <c r="D146" s="59"/>
      <c r="E146" s="59"/>
      <c r="F146" s="59"/>
      <c r="G146" s="59"/>
      <c r="H146" s="59"/>
    </row>
    <row r="147" spans="2:8">
      <c r="B147" s="59"/>
      <c r="C147" s="59"/>
      <c r="D147" s="59"/>
      <c r="E147" s="59"/>
      <c r="F147" s="59"/>
      <c r="G147" s="59"/>
      <c r="H147" s="59"/>
    </row>
    <row r="148" spans="2:8">
      <c r="B148" s="59"/>
      <c r="C148" s="59"/>
      <c r="D148" s="59"/>
      <c r="E148" s="59"/>
      <c r="F148" s="59"/>
      <c r="G148" s="59"/>
      <c r="H148" s="59"/>
    </row>
    <row r="149" spans="2:8">
      <c r="B149" s="59"/>
      <c r="C149" s="59"/>
      <c r="D149" s="59"/>
      <c r="E149" s="59"/>
      <c r="F149" s="59"/>
      <c r="G149" s="59"/>
      <c r="H149" s="59"/>
    </row>
    <row r="150" spans="2:8">
      <c r="B150" s="59"/>
      <c r="C150" s="59"/>
      <c r="D150" s="59"/>
      <c r="E150" s="59"/>
      <c r="F150" s="59"/>
      <c r="G150" s="59"/>
      <c r="H150" s="59"/>
    </row>
  </sheetData>
  <mergeCells count="2">
    <mergeCell ref="A5:A9"/>
    <mergeCell ref="A10:A14"/>
  </mergeCells>
  <pageMargins left="0.7" right="0.19685039370078738" top="3.9370078740157487E-2" bottom="3.9370078740157487E-2" header="0"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29">
    <tabColor rgb="FF00B050"/>
  </sheetPr>
  <dimension ref="A1:M153"/>
  <sheetViews>
    <sheetView topLeftCell="A4" zoomScaleNormal="100" workbookViewId="0">
      <selection activeCell="C13" sqref="C13"/>
    </sheetView>
  </sheetViews>
  <sheetFormatPr baseColWidth="10" defaultColWidth="11.42578125" defaultRowHeight="15"/>
  <cols>
    <col min="1" max="1" width="24.85546875" style="51" customWidth="1"/>
    <col min="2" max="2" width="10.7109375" style="51" customWidth="1"/>
    <col min="3" max="3" width="14" style="51" customWidth="1"/>
    <col min="4" max="4" width="14.140625" style="51" customWidth="1"/>
    <col min="5" max="5" width="15.7109375" style="51" customWidth="1"/>
    <col min="6" max="6" width="19.28515625" style="51" bestFit="1" customWidth="1"/>
    <col min="7" max="7" width="20.28515625" style="51" bestFit="1" customWidth="1"/>
    <col min="8" max="9" width="21.42578125" style="51" bestFit="1" customWidth="1"/>
    <col min="10" max="10" width="17.42578125" style="51" bestFit="1" customWidth="1"/>
    <col min="11" max="12" width="15.7109375" style="51" customWidth="1"/>
    <col min="13" max="16384" width="11.42578125" style="51"/>
  </cols>
  <sheetData>
    <row r="1" spans="1:11" ht="18.75">
      <c r="A1" s="53" t="s">
        <v>64</v>
      </c>
      <c r="B1" s="50"/>
      <c r="C1" s="50"/>
      <c r="D1" s="50"/>
      <c r="E1" s="50"/>
      <c r="F1" s="50"/>
      <c r="G1" s="50"/>
      <c r="H1" s="50"/>
      <c r="I1" s="50"/>
      <c r="J1" s="50"/>
      <c r="K1" s="50"/>
    </row>
    <row r="2" spans="1:11">
      <c r="A2" s="52"/>
      <c r="B2" s="50"/>
      <c r="C2" s="50"/>
      <c r="D2" s="50"/>
      <c r="E2" s="50"/>
      <c r="F2" s="50"/>
      <c r="G2" s="50"/>
      <c r="H2" s="50"/>
      <c r="I2" s="50"/>
      <c r="J2" s="50"/>
      <c r="K2" s="50"/>
    </row>
    <row r="3" spans="1:11" ht="15.75">
      <c r="A3" s="54" t="s">
        <v>65</v>
      </c>
      <c r="B3" s="50"/>
      <c r="C3" s="50"/>
      <c r="D3" s="50"/>
      <c r="E3" s="50"/>
      <c r="F3" s="50"/>
      <c r="G3" s="50"/>
      <c r="H3" s="50"/>
      <c r="I3" s="50"/>
      <c r="J3" s="50"/>
      <c r="K3" s="50"/>
    </row>
    <row r="4" spans="1:11">
      <c r="A4" s="52"/>
      <c r="B4" s="50"/>
      <c r="C4" s="50"/>
      <c r="D4" s="50"/>
      <c r="E4" s="50"/>
      <c r="F4" s="50"/>
      <c r="G4" s="50"/>
      <c r="H4" s="50"/>
      <c r="I4" s="50"/>
      <c r="J4" s="50"/>
      <c r="K4" s="50"/>
    </row>
    <row r="5" spans="1:11">
      <c r="A5" s="56" t="s">
        <v>1298</v>
      </c>
      <c r="B5" s="50"/>
      <c r="C5" s="50"/>
      <c r="D5" s="50"/>
      <c r="E5" s="50"/>
      <c r="F5" s="50"/>
      <c r="G5" s="50"/>
      <c r="H5" s="50"/>
      <c r="I5" s="50"/>
      <c r="J5" s="50"/>
      <c r="K5" s="50"/>
    </row>
    <row r="6" spans="1:11">
      <c r="A6" s="52"/>
      <c r="B6" s="50"/>
      <c r="C6" s="50"/>
      <c r="D6" s="50"/>
      <c r="E6" s="50"/>
      <c r="F6" s="50"/>
      <c r="G6" s="50"/>
      <c r="H6" s="50"/>
      <c r="I6" s="50"/>
      <c r="J6" s="50"/>
      <c r="K6" s="50"/>
    </row>
    <row r="7" spans="1:11">
      <c r="A7" s="39"/>
      <c r="B7" s="39"/>
      <c r="C7" s="39"/>
      <c r="D7" s="39"/>
      <c r="E7" s="39"/>
      <c r="F7" s="39"/>
      <c r="G7" s="39"/>
      <c r="H7" s="39"/>
      <c r="I7" s="39"/>
      <c r="J7" s="39"/>
      <c r="K7" s="50"/>
    </row>
    <row r="8" spans="1:11" ht="36">
      <c r="A8" s="73"/>
      <c r="B8" s="74"/>
      <c r="C8" s="495" t="s">
        <v>343</v>
      </c>
      <c r="D8" s="494" t="s">
        <v>1299</v>
      </c>
      <c r="E8" s="494" t="s">
        <v>1300</v>
      </c>
      <c r="F8" s="494" t="s">
        <v>1301</v>
      </c>
      <c r="G8" s="494" t="s">
        <v>1302</v>
      </c>
      <c r="H8" s="494" t="s">
        <v>1303</v>
      </c>
      <c r="I8" s="494" t="s">
        <v>1304</v>
      </c>
      <c r="K8" s="50"/>
    </row>
    <row r="9" spans="1:11" ht="24">
      <c r="A9" s="1045" t="s">
        <v>1305</v>
      </c>
      <c r="B9" s="492" t="s">
        <v>1306</v>
      </c>
      <c r="C9" s="66">
        <f t="shared" ref="C9:C15" si="0">SUM(D9:I9)</f>
        <v>83</v>
      </c>
      <c r="D9" s="67">
        <v>12</v>
      </c>
      <c r="E9" s="67">
        <v>5</v>
      </c>
      <c r="F9" s="67">
        <v>6</v>
      </c>
      <c r="G9" s="67">
        <v>1</v>
      </c>
      <c r="H9" s="67">
        <v>54</v>
      </c>
      <c r="I9" s="67">
        <v>5</v>
      </c>
    </row>
    <row r="10" spans="1:11">
      <c r="A10" s="1046"/>
      <c r="B10" s="492" t="s">
        <v>1307</v>
      </c>
      <c r="C10" s="66">
        <f t="shared" si="0"/>
        <v>2222582</v>
      </c>
      <c r="D10" s="67">
        <v>18226</v>
      </c>
      <c r="E10" s="67">
        <v>19107</v>
      </c>
      <c r="F10" s="67">
        <v>31843</v>
      </c>
      <c r="G10" s="67">
        <v>21589</v>
      </c>
      <c r="H10" s="67">
        <v>1583364</v>
      </c>
      <c r="I10" s="67">
        <v>548453</v>
      </c>
    </row>
    <row r="11" spans="1:11" ht="24">
      <c r="A11" s="1047" t="s">
        <v>1308</v>
      </c>
      <c r="B11" s="492" t="s">
        <v>1306</v>
      </c>
      <c r="C11" s="66">
        <f t="shared" si="0"/>
        <v>2029</v>
      </c>
      <c r="D11" s="67">
        <v>103</v>
      </c>
      <c r="E11" s="67">
        <v>303</v>
      </c>
      <c r="F11" s="67">
        <v>696</v>
      </c>
      <c r="G11" s="67">
        <v>448</v>
      </c>
      <c r="H11" s="67">
        <v>330</v>
      </c>
      <c r="I11" s="67">
        <v>149</v>
      </c>
    </row>
    <row r="12" spans="1:11">
      <c r="A12" s="1047"/>
      <c r="B12" s="492" t="s">
        <v>1307</v>
      </c>
      <c r="C12" s="66">
        <f t="shared" si="0"/>
        <v>38069687</v>
      </c>
      <c r="D12" s="67">
        <v>211962</v>
      </c>
      <c r="E12" s="67">
        <v>1310764</v>
      </c>
      <c r="F12" s="67">
        <v>4885900</v>
      </c>
      <c r="G12" s="67">
        <v>7976451</v>
      </c>
      <c r="H12" s="67">
        <v>10185339</v>
      </c>
      <c r="I12" s="67">
        <v>13499271</v>
      </c>
    </row>
    <row r="13" spans="1:11" ht="24">
      <c r="A13" s="1048" t="s">
        <v>282</v>
      </c>
      <c r="B13" s="65" t="s">
        <v>1309</v>
      </c>
      <c r="C13" s="66">
        <f t="shared" si="0"/>
        <v>2112</v>
      </c>
      <c r="D13" s="66">
        <f t="shared" ref="D13:I14" si="1">D9+D11</f>
        <v>115</v>
      </c>
      <c r="E13" s="66">
        <f t="shared" si="1"/>
        <v>308</v>
      </c>
      <c r="F13" s="66">
        <f t="shared" si="1"/>
        <v>702</v>
      </c>
      <c r="G13" s="66">
        <f t="shared" si="1"/>
        <v>449</v>
      </c>
      <c r="H13" s="66">
        <f t="shared" si="1"/>
        <v>384</v>
      </c>
      <c r="I13" s="66">
        <f t="shared" si="1"/>
        <v>154</v>
      </c>
    </row>
    <row r="14" spans="1:11">
      <c r="A14" s="1048"/>
      <c r="B14" s="65" t="s">
        <v>1307</v>
      </c>
      <c r="C14" s="66">
        <f t="shared" si="0"/>
        <v>40292269</v>
      </c>
      <c r="D14" s="66">
        <f t="shared" si="1"/>
        <v>230188</v>
      </c>
      <c r="E14" s="66">
        <f t="shared" si="1"/>
        <v>1329871</v>
      </c>
      <c r="F14" s="66">
        <f t="shared" si="1"/>
        <v>4917743</v>
      </c>
      <c r="G14" s="66">
        <f t="shared" si="1"/>
        <v>7998040</v>
      </c>
      <c r="H14" s="66">
        <f t="shared" si="1"/>
        <v>11768703</v>
      </c>
      <c r="I14" s="66">
        <f t="shared" si="1"/>
        <v>14047724</v>
      </c>
    </row>
    <row r="15" spans="1:11" ht="24">
      <c r="A15" s="1049" t="s">
        <v>1310</v>
      </c>
      <c r="B15" s="75" t="s">
        <v>1306</v>
      </c>
      <c r="C15" s="119">
        <f t="shared" si="0"/>
        <v>0.99999999999999989</v>
      </c>
      <c r="D15" s="76">
        <v>5.45E-2</v>
      </c>
      <c r="E15" s="76">
        <v>0.14580000000000001</v>
      </c>
      <c r="F15" s="76">
        <v>0.33239999999999997</v>
      </c>
      <c r="G15" s="76">
        <v>0.21260000000000001</v>
      </c>
      <c r="H15" s="76">
        <v>0.18179999999999999</v>
      </c>
      <c r="I15" s="76">
        <v>7.2900000000000006E-2</v>
      </c>
    </row>
    <row r="16" spans="1:11" ht="21" customHeight="1">
      <c r="A16" s="1049"/>
      <c r="B16" s="75" t="s">
        <v>1307</v>
      </c>
      <c r="C16" s="119">
        <v>1</v>
      </c>
      <c r="D16" s="76">
        <v>5.7000000000000002E-3</v>
      </c>
      <c r="E16" s="76">
        <v>3.3000000000000002E-2</v>
      </c>
      <c r="F16" s="76">
        <v>0.1221</v>
      </c>
      <c r="G16" s="76">
        <v>0.19850000000000001</v>
      </c>
      <c r="H16" s="76">
        <v>0.29210000000000003</v>
      </c>
      <c r="I16" s="76">
        <v>0.34860000000000002</v>
      </c>
    </row>
    <row r="17" spans="1:13">
      <c r="A17" s="72"/>
      <c r="B17" s="60"/>
      <c r="C17" s="60"/>
      <c r="D17" s="60"/>
    </row>
    <row r="18" spans="1:13">
      <c r="A18" s="50"/>
      <c r="B18" s="72"/>
      <c r="C18" s="72"/>
      <c r="D18" s="72"/>
      <c r="E18" s="72"/>
      <c r="F18" s="72"/>
      <c r="G18" s="72"/>
      <c r="H18" s="72"/>
      <c r="I18" s="72"/>
      <c r="J18" s="72"/>
      <c r="K18" s="72"/>
      <c r="L18" s="60"/>
      <c r="M18" s="60"/>
    </row>
    <row r="19" spans="1:13">
      <c r="A19" s="50"/>
      <c r="B19" s="72"/>
      <c r="C19" s="72"/>
      <c r="D19" s="72"/>
      <c r="E19" s="72"/>
      <c r="F19" s="72"/>
      <c r="G19" s="72"/>
      <c r="H19" s="72"/>
      <c r="I19" s="72"/>
      <c r="J19" s="72"/>
      <c r="K19" s="72"/>
      <c r="L19" s="60"/>
      <c r="M19" s="60"/>
    </row>
    <row r="20" spans="1:13">
      <c r="A20" s="50"/>
      <c r="B20" s="72"/>
      <c r="C20" s="72"/>
      <c r="D20" s="72"/>
      <c r="E20" s="72"/>
      <c r="F20" s="72"/>
      <c r="G20" s="72"/>
      <c r="H20" s="72"/>
      <c r="I20" s="72"/>
      <c r="J20" s="72"/>
      <c r="K20" s="72"/>
      <c r="L20" s="60"/>
      <c r="M20" s="60"/>
    </row>
    <row r="21" spans="1:13">
      <c r="A21" s="50"/>
      <c r="B21" s="72"/>
      <c r="C21" s="72"/>
      <c r="D21" s="72"/>
      <c r="E21" s="72"/>
      <c r="F21" s="72"/>
      <c r="G21" s="72"/>
      <c r="H21" s="72"/>
      <c r="I21" s="72"/>
      <c r="J21" s="72"/>
      <c r="K21" s="72"/>
      <c r="L21" s="60"/>
      <c r="M21" s="60"/>
    </row>
    <row r="22" spans="1:13">
      <c r="A22" s="50"/>
      <c r="B22" s="72"/>
      <c r="C22" s="72"/>
      <c r="D22" s="72"/>
      <c r="E22" s="72"/>
      <c r="F22" s="72"/>
      <c r="G22" s="72"/>
      <c r="H22" s="72"/>
      <c r="I22" s="72"/>
      <c r="J22" s="72"/>
      <c r="K22" s="72"/>
      <c r="L22" s="60"/>
      <c r="M22" s="60"/>
    </row>
    <row r="23" spans="1:13">
      <c r="A23" s="50"/>
      <c r="B23" s="72"/>
      <c r="C23" s="72"/>
      <c r="D23" s="72"/>
      <c r="E23" s="72"/>
      <c r="F23" s="72"/>
      <c r="G23" s="72"/>
      <c r="H23" s="72"/>
      <c r="I23" s="72"/>
      <c r="J23" s="72"/>
      <c r="K23" s="72"/>
      <c r="L23" s="60"/>
      <c r="M23" s="60"/>
    </row>
    <row r="24" spans="1:13">
      <c r="A24" s="50"/>
      <c r="B24" s="72"/>
      <c r="C24" s="72"/>
      <c r="D24" s="72"/>
      <c r="E24" s="72"/>
      <c r="F24" s="72"/>
      <c r="G24" s="72"/>
      <c r="H24" s="72"/>
      <c r="I24" s="72"/>
      <c r="J24" s="72"/>
      <c r="K24" s="72"/>
      <c r="L24" s="60"/>
      <c r="M24" s="60"/>
    </row>
    <row r="25" spans="1:13">
      <c r="A25" s="50"/>
      <c r="B25" s="72"/>
      <c r="C25" s="72"/>
      <c r="D25" s="72"/>
      <c r="E25" s="72"/>
      <c r="F25" s="72"/>
      <c r="G25" s="72"/>
      <c r="H25" s="72"/>
      <c r="I25" s="72"/>
      <c r="J25" s="72"/>
      <c r="K25" s="72"/>
      <c r="L25" s="60"/>
      <c r="M25" s="60"/>
    </row>
    <row r="26" spans="1:13">
      <c r="A26" s="50"/>
      <c r="B26" s="72"/>
      <c r="C26" s="72"/>
      <c r="D26" s="72"/>
      <c r="E26" s="72"/>
      <c r="F26" s="72"/>
      <c r="G26" s="72"/>
      <c r="H26" s="72"/>
      <c r="I26" s="72"/>
      <c r="J26" s="72"/>
      <c r="K26" s="72"/>
      <c r="L26" s="60"/>
      <c r="M26" s="60"/>
    </row>
    <row r="27" spans="1:13">
      <c r="A27" s="50"/>
      <c r="B27" s="72"/>
      <c r="C27" s="72"/>
      <c r="D27" s="72"/>
      <c r="E27" s="72"/>
      <c r="F27" s="72"/>
      <c r="G27" s="72"/>
      <c r="H27" s="72"/>
      <c r="I27" s="72"/>
      <c r="J27" s="72"/>
      <c r="K27" s="72"/>
      <c r="L27" s="60"/>
      <c r="M27" s="60"/>
    </row>
    <row r="28" spans="1:13">
      <c r="A28" s="50"/>
      <c r="B28" s="72"/>
      <c r="C28" s="72"/>
      <c r="D28" s="72"/>
      <c r="E28" s="72"/>
      <c r="F28" s="72"/>
      <c r="G28" s="72"/>
      <c r="H28" s="72"/>
      <c r="I28" s="72"/>
      <c r="J28" s="72"/>
      <c r="K28" s="72"/>
      <c r="L28" s="60"/>
      <c r="M28" s="60"/>
    </row>
    <row r="29" spans="1:13">
      <c r="A29" s="50"/>
      <c r="B29" s="72"/>
      <c r="C29" s="72"/>
      <c r="D29" s="72"/>
      <c r="E29" s="72"/>
      <c r="F29" s="72"/>
      <c r="G29" s="72"/>
      <c r="H29" s="72"/>
      <c r="I29" s="72"/>
      <c r="J29" s="72"/>
      <c r="K29" s="72"/>
      <c r="L29" s="60"/>
      <c r="M29" s="60"/>
    </row>
    <row r="30" spans="1:13">
      <c r="B30" s="60"/>
      <c r="C30" s="60"/>
      <c r="D30" s="60"/>
      <c r="E30" s="60"/>
      <c r="F30" s="60"/>
      <c r="G30" s="60"/>
      <c r="H30" s="60"/>
      <c r="I30" s="60"/>
      <c r="J30" s="60"/>
      <c r="K30" s="60"/>
      <c r="L30" s="60"/>
      <c r="M30" s="60"/>
    </row>
    <row r="31" spans="1:13">
      <c r="B31" s="60"/>
      <c r="C31" s="60"/>
      <c r="D31" s="60"/>
      <c r="E31" s="60"/>
      <c r="F31" s="60"/>
      <c r="G31" s="60"/>
      <c r="H31" s="60"/>
      <c r="I31" s="60"/>
      <c r="J31" s="60"/>
      <c r="K31" s="60"/>
      <c r="L31" s="60"/>
      <c r="M31" s="60"/>
    </row>
    <row r="32" spans="1:13">
      <c r="B32" s="60"/>
      <c r="C32" s="60"/>
      <c r="D32" s="60"/>
      <c r="E32" s="60"/>
      <c r="F32" s="60"/>
      <c r="G32" s="60"/>
      <c r="H32" s="60"/>
      <c r="I32" s="60"/>
      <c r="J32" s="60"/>
      <c r="K32" s="60"/>
      <c r="L32" s="60"/>
      <c r="M32" s="60"/>
    </row>
    <row r="33" spans="2:13">
      <c r="B33" s="60"/>
      <c r="C33" s="60"/>
      <c r="D33" s="60"/>
      <c r="E33" s="60"/>
      <c r="F33" s="60"/>
      <c r="G33" s="60"/>
      <c r="H33" s="60"/>
      <c r="I33" s="60"/>
      <c r="J33" s="60"/>
      <c r="K33" s="60"/>
      <c r="L33" s="60"/>
      <c r="M33" s="60"/>
    </row>
    <row r="34" spans="2:13">
      <c r="B34" s="60"/>
      <c r="C34" s="60"/>
      <c r="D34" s="60"/>
      <c r="E34" s="60"/>
      <c r="F34" s="60"/>
      <c r="G34" s="60"/>
      <c r="H34" s="60"/>
      <c r="I34" s="60"/>
      <c r="J34" s="60"/>
      <c r="K34" s="60"/>
      <c r="L34" s="60"/>
      <c r="M34" s="60"/>
    </row>
    <row r="35" spans="2:13">
      <c r="B35" s="60"/>
      <c r="C35" s="60"/>
      <c r="D35" s="60"/>
      <c r="E35" s="60"/>
      <c r="F35" s="60"/>
      <c r="G35" s="60"/>
      <c r="H35" s="60"/>
      <c r="I35" s="60"/>
      <c r="J35" s="60"/>
      <c r="K35" s="60"/>
      <c r="L35" s="60"/>
      <c r="M35" s="60"/>
    </row>
    <row r="36" spans="2:13">
      <c r="B36" s="60"/>
      <c r="C36" s="60"/>
      <c r="D36" s="60"/>
      <c r="E36" s="60"/>
      <c r="F36" s="60"/>
      <c r="G36" s="60"/>
      <c r="H36" s="60"/>
      <c r="I36" s="60"/>
      <c r="J36" s="60"/>
      <c r="K36" s="60"/>
      <c r="L36" s="60"/>
      <c r="M36" s="60"/>
    </row>
    <row r="37" spans="2:13">
      <c r="B37" s="60"/>
      <c r="C37" s="60"/>
      <c r="D37" s="60"/>
      <c r="E37" s="60"/>
      <c r="F37" s="60"/>
      <c r="G37" s="60"/>
      <c r="H37" s="60"/>
      <c r="I37" s="60"/>
      <c r="J37" s="60"/>
      <c r="K37" s="60"/>
      <c r="L37" s="60"/>
      <c r="M37" s="60"/>
    </row>
    <row r="38" spans="2:13">
      <c r="B38" s="60"/>
      <c r="C38" s="60"/>
      <c r="D38" s="60"/>
      <c r="E38" s="60"/>
      <c r="F38" s="60"/>
      <c r="G38" s="60"/>
      <c r="H38" s="60"/>
      <c r="I38" s="60"/>
      <c r="J38" s="60"/>
      <c r="K38" s="60"/>
      <c r="L38" s="60"/>
      <c r="M38" s="60"/>
    </row>
    <row r="39" spans="2:13">
      <c r="B39" s="60"/>
      <c r="C39" s="60"/>
      <c r="D39" s="60"/>
      <c r="E39" s="60"/>
      <c r="F39" s="60"/>
      <c r="G39" s="60"/>
      <c r="H39" s="60"/>
      <c r="I39" s="60"/>
      <c r="J39" s="60"/>
      <c r="K39" s="60"/>
      <c r="L39" s="60"/>
      <c r="M39" s="60"/>
    </row>
    <row r="40" spans="2:13">
      <c r="B40" s="60"/>
      <c r="C40" s="60"/>
      <c r="D40" s="60"/>
      <c r="E40" s="60"/>
      <c r="F40" s="60"/>
      <c r="G40" s="60"/>
      <c r="H40" s="60"/>
      <c r="I40" s="60"/>
      <c r="J40" s="60"/>
      <c r="K40" s="60"/>
      <c r="L40" s="60"/>
      <c r="M40" s="60"/>
    </row>
    <row r="41" spans="2:13">
      <c r="B41" s="60"/>
      <c r="C41" s="60"/>
      <c r="D41" s="60"/>
      <c r="E41" s="60"/>
      <c r="F41" s="60"/>
      <c r="G41" s="60"/>
      <c r="H41" s="60"/>
      <c r="I41" s="60"/>
      <c r="J41" s="60"/>
      <c r="K41" s="60"/>
      <c r="L41" s="60"/>
      <c r="M41" s="60"/>
    </row>
    <row r="42" spans="2:13">
      <c r="B42" s="60"/>
      <c r="C42" s="60"/>
      <c r="D42" s="60"/>
      <c r="E42" s="60"/>
      <c r="F42" s="60"/>
      <c r="G42" s="60"/>
      <c r="H42" s="60"/>
      <c r="I42" s="60"/>
      <c r="J42" s="60"/>
      <c r="K42" s="60"/>
      <c r="L42" s="60"/>
      <c r="M42" s="60"/>
    </row>
    <row r="43" spans="2:13">
      <c r="B43" s="60"/>
      <c r="C43" s="60"/>
      <c r="D43" s="60"/>
      <c r="E43" s="60"/>
      <c r="F43" s="60"/>
      <c r="G43" s="60"/>
      <c r="H43" s="60"/>
      <c r="I43" s="60"/>
      <c r="J43" s="60"/>
      <c r="K43" s="60"/>
      <c r="L43" s="60"/>
      <c r="M43" s="60"/>
    </row>
    <row r="44" spans="2:13">
      <c r="B44" s="60"/>
      <c r="C44" s="60"/>
      <c r="D44" s="60"/>
      <c r="E44" s="60"/>
      <c r="F44" s="60"/>
      <c r="G44" s="60"/>
      <c r="H44" s="60"/>
      <c r="I44" s="60"/>
      <c r="J44" s="60"/>
      <c r="K44" s="60"/>
      <c r="L44" s="60"/>
      <c r="M44" s="60"/>
    </row>
    <row r="45" spans="2:13">
      <c r="B45" s="60"/>
      <c r="C45" s="60"/>
      <c r="D45" s="60"/>
      <c r="E45" s="60"/>
      <c r="F45" s="60"/>
      <c r="G45" s="60"/>
      <c r="H45" s="60"/>
      <c r="I45" s="60"/>
      <c r="J45" s="60"/>
      <c r="K45" s="60"/>
      <c r="L45" s="60"/>
      <c r="M45" s="60"/>
    </row>
    <row r="46" spans="2:13">
      <c r="B46" s="60"/>
      <c r="C46" s="60"/>
      <c r="D46" s="60"/>
      <c r="E46" s="60"/>
      <c r="F46" s="60"/>
      <c r="G46" s="60"/>
      <c r="H46" s="60"/>
      <c r="I46" s="60"/>
      <c r="J46" s="60"/>
      <c r="K46" s="60"/>
      <c r="L46" s="60"/>
      <c r="M46" s="60"/>
    </row>
    <row r="47" spans="2:13">
      <c r="B47" s="60"/>
      <c r="C47" s="60"/>
      <c r="D47" s="60"/>
      <c r="E47" s="60"/>
      <c r="F47" s="60"/>
      <c r="G47" s="60"/>
      <c r="H47" s="60"/>
      <c r="I47" s="60"/>
      <c r="J47" s="60"/>
      <c r="K47" s="60"/>
      <c r="L47" s="60"/>
      <c r="M47" s="60"/>
    </row>
    <row r="48" spans="2:13">
      <c r="B48" s="60"/>
      <c r="C48" s="60"/>
      <c r="D48" s="60"/>
      <c r="E48" s="60"/>
      <c r="F48" s="60"/>
      <c r="G48" s="60"/>
      <c r="H48" s="60"/>
      <c r="I48" s="60"/>
      <c r="J48" s="60"/>
      <c r="K48" s="60"/>
      <c r="L48" s="60"/>
      <c r="M48" s="60"/>
    </row>
    <row r="49" spans="2:13">
      <c r="B49" s="60"/>
      <c r="C49" s="60"/>
      <c r="D49" s="60"/>
      <c r="E49" s="60"/>
      <c r="F49" s="60"/>
      <c r="G49" s="60"/>
      <c r="H49" s="60"/>
      <c r="I49" s="60"/>
      <c r="J49" s="60"/>
      <c r="K49" s="60"/>
      <c r="L49" s="60"/>
      <c r="M49" s="60"/>
    </row>
    <row r="50" spans="2:13">
      <c r="B50" s="60"/>
      <c r="C50" s="60"/>
      <c r="D50" s="60"/>
      <c r="E50" s="60"/>
      <c r="F50" s="60"/>
      <c r="G50" s="60"/>
      <c r="H50" s="60"/>
      <c r="I50" s="60"/>
      <c r="J50" s="60"/>
      <c r="K50" s="60"/>
      <c r="L50" s="60"/>
      <c r="M50" s="60"/>
    </row>
    <row r="51" spans="2:13">
      <c r="B51" s="60"/>
      <c r="C51" s="60"/>
      <c r="D51" s="60"/>
      <c r="E51" s="60"/>
      <c r="F51" s="60"/>
      <c r="G51" s="60"/>
      <c r="H51" s="60"/>
      <c r="I51" s="60"/>
      <c r="J51" s="60"/>
      <c r="K51" s="60"/>
      <c r="L51" s="60"/>
      <c r="M51" s="60"/>
    </row>
    <row r="52" spans="2:13">
      <c r="B52" s="60"/>
      <c r="C52" s="60"/>
      <c r="D52" s="60"/>
      <c r="E52" s="60"/>
      <c r="F52" s="60"/>
      <c r="G52" s="60"/>
      <c r="H52" s="60"/>
      <c r="I52" s="60"/>
      <c r="J52" s="60"/>
      <c r="K52" s="60"/>
      <c r="L52" s="60"/>
      <c r="M52" s="60"/>
    </row>
    <row r="53" spans="2:13">
      <c r="B53" s="60"/>
      <c r="C53" s="60"/>
      <c r="D53" s="60"/>
      <c r="E53" s="60"/>
      <c r="F53" s="60"/>
      <c r="G53" s="60"/>
      <c r="H53" s="60"/>
      <c r="I53" s="60"/>
      <c r="J53" s="60"/>
      <c r="K53" s="60"/>
      <c r="L53" s="60"/>
      <c r="M53" s="60"/>
    </row>
    <row r="54" spans="2:13">
      <c r="B54" s="60"/>
      <c r="C54" s="60"/>
      <c r="D54" s="60"/>
      <c r="E54" s="60"/>
      <c r="F54" s="60"/>
      <c r="G54" s="60"/>
      <c r="H54" s="60"/>
      <c r="I54" s="60"/>
      <c r="J54" s="60"/>
      <c r="K54" s="60"/>
      <c r="L54" s="60"/>
      <c r="M54" s="60"/>
    </row>
    <row r="55" spans="2:13">
      <c r="B55" s="60"/>
      <c r="C55" s="60"/>
      <c r="D55" s="60"/>
      <c r="E55" s="60"/>
      <c r="F55" s="60"/>
      <c r="G55" s="60"/>
      <c r="H55" s="60"/>
      <c r="I55" s="60"/>
      <c r="J55" s="60"/>
      <c r="K55" s="60"/>
      <c r="L55" s="60"/>
      <c r="M55" s="60"/>
    </row>
    <row r="56" spans="2:13">
      <c r="B56" s="60"/>
      <c r="C56" s="60"/>
      <c r="D56" s="60"/>
      <c r="E56" s="60"/>
      <c r="F56" s="60"/>
      <c r="G56" s="60"/>
      <c r="H56" s="60"/>
      <c r="I56" s="60"/>
      <c r="J56" s="60"/>
      <c r="K56" s="60"/>
      <c r="L56" s="60"/>
      <c r="M56" s="60"/>
    </row>
    <row r="57" spans="2:13">
      <c r="B57" s="60"/>
      <c r="C57" s="60"/>
      <c r="D57" s="60"/>
      <c r="E57" s="60"/>
      <c r="F57" s="60"/>
      <c r="G57" s="60"/>
      <c r="H57" s="60"/>
      <c r="I57" s="60"/>
      <c r="J57" s="60"/>
      <c r="K57" s="60"/>
      <c r="L57" s="60"/>
      <c r="M57" s="60"/>
    </row>
    <row r="58" spans="2:13">
      <c r="B58" s="60"/>
      <c r="C58" s="60"/>
      <c r="D58" s="60"/>
      <c r="E58" s="60"/>
      <c r="F58" s="60"/>
      <c r="G58" s="60"/>
      <c r="H58" s="60"/>
      <c r="I58" s="60"/>
      <c r="J58" s="60"/>
      <c r="K58" s="60"/>
      <c r="L58" s="60"/>
      <c r="M58" s="60"/>
    </row>
    <row r="59" spans="2:13">
      <c r="B59" s="60"/>
      <c r="C59" s="60"/>
      <c r="D59" s="60"/>
      <c r="E59" s="60"/>
      <c r="F59" s="60"/>
      <c r="G59" s="60"/>
      <c r="H59" s="60"/>
      <c r="I59" s="60"/>
      <c r="J59" s="60"/>
      <c r="K59" s="60"/>
      <c r="L59" s="60"/>
      <c r="M59" s="60"/>
    </row>
    <row r="60" spans="2:13">
      <c r="B60" s="60"/>
      <c r="C60" s="60"/>
      <c r="D60" s="60"/>
      <c r="E60" s="60"/>
      <c r="F60" s="60"/>
      <c r="G60" s="60"/>
      <c r="H60" s="60"/>
      <c r="I60" s="60"/>
      <c r="J60" s="60"/>
      <c r="K60" s="60"/>
      <c r="L60" s="60"/>
      <c r="M60" s="60"/>
    </row>
    <row r="61" spans="2:13">
      <c r="B61" s="60"/>
      <c r="C61" s="60"/>
      <c r="D61" s="60"/>
      <c r="E61" s="60"/>
      <c r="F61" s="60"/>
      <c r="G61" s="60"/>
      <c r="H61" s="60"/>
      <c r="I61" s="60"/>
      <c r="J61" s="60"/>
      <c r="K61" s="60"/>
      <c r="L61" s="60"/>
      <c r="M61" s="60"/>
    </row>
    <row r="62" spans="2:13">
      <c r="B62" s="60"/>
      <c r="C62" s="60"/>
      <c r="D62" s="60"/>
      <c r="E62" s="60"/>
      <c r="F62" s="60"/>
      <c r="G62" s="60"/>
      <c r="H62" s="60"/>
      <c r="I62" s="60"/>
      <c r="J62" s="60"/>
      <c r="K62" s="60"/>
      <c r="L62" s="60"/>
      <c r="M62" s="60"/>
    </row>
    <row r="63" spans="2:13">
      <c r="B63" s="60"/>
      <c r="C63" s="60"/>
      <c r="D63" s="60"/>
      <c r="E63" s="60"/>
      <c r="F63" s="60"/>
      <c r="G63" s="60"/>
      <c r="H63" s="60"/>
      <c r="I63" s="60"/>
      <c r="J63" s="60"/>
      <c r="K63" s="60"/>
      <c r="L63" s="60"/>
      <c r="M63" s="60"/>
    </row>
    <row r="64" spans="2:13">
      <c r="B64" s="60"/>
      <c r="C64" s="60"/>
      <c r="D64" s="60"/>
      <c r="E64" s="60"/>
      <c r="F64" s="60"/>
      <c r="G64" s="60"/>
      <c r="H64" s="60"/>
      <c r="I64" s="60"/>
      <c r="J64" s="60"/>
      <c r="K64" s="60"/>
      <c r="L64" s="60"/>
      <c r="M64" s="60"/>
    </row>
    <row r="65" spans="2:13">
      <c r="B65" s="60"/>
      <c r="C65" s="60"/>
      <c r="D65" s="60"/>
      <c r="E65" s="60"/>
      <c r="F65" s="60"/>
      <c r="G65" s="60"/>
      <c r="H65" s="60"/>
      <c r="I65" s="60"/>
      <c r="J65" s="60"/>
      <c r="K65" s="60"/>
      <c r="L65" s="60"/>
      <c r="M65" s="60"/>
    </row>
    <row r="66" spans="2:13">
      <c r="B66" s="60"/>
      <c r="C66" s="60"/>
      <c r="D66" s="60"/>
      <c r="E66" s="60"/>
      <c r="F66" s="60"/>
      <c r="G66" s="60"/>
      <c r="H66" s="60"/>
      <c r="I66" s="60"/>
      <c r="J66" s="60"/>
      <c r="K66" s="60"/>
      <c r="L66" s="60"/>
      <c r="M66" s="60"/>
    </row>
    <row r="67" spans="2:13">
      <c r="B67" s="60"/>
      <c r="C67" s="60"/>
      <c r="D67" s="60"/>
      <c r="E67" s="60"/>
      <c r="F67" s="60"/>
      <c r="G67" s="60"/>
      <c r="H67" s="60"/>
      <c r="I67" s="60"/>
      <c r="J67" s="60"/>
      <c r="K67" s="60"/>
      <c r="L67" s="60"/>
      <c r="M67" s="60"/>
    </row>
    <row r="68" spans="2:13">
      <c r="B68" s="60"/>
      <c r="C68" s="60"/>
      <c r="D68" s="60"/>
      <c r="E68" s="60"/>
      <c r="F68" s="60"/>
      <c r="G68" s="60"/>
      <c r="H68" s="60"/>
      <c r="I68" s="60"/>
      <c r="J68" s="60"/>
      <c r="K68" s="60"/>
      <c r="L68" s="60"/>
      <c r="M68" s="60"/>
    </row>
    <row r="69" spans="2:13">
      <c r="B69" s="60"/>
      <c r="C69" s="60"/>
      <c r="D69" s="60"/>
      <c r="E69" s="60"/>
      <c r="F69" s="60"/>
      <c r="G69" s="60"/>
      <c r="H69" s="60"/>
      <c r="I69" s="60"/>
      <c r="J69" s="60"/>
      <c r="K69" s="60"/>
      <c r="L69" s="60"/>
      <c r="M69" s="60"/>
    </row>
    <row r="70" spans="2:13">
      <c r="B70" s="60"/>
      <c r="C70" s="60"/>
      <c r="D70" s="60"/>
      <c r="E70" s="60"/>
      <c r="F70" s="60"/>
      <c r="G70" s="60"/>
      <c r="H70" s="60"/>
      <c r="I70" s="60"/>
      <c r="J70" s="60"/>
      <c r="K70" s="60"/>
      <c r="L70" s="60"/>
      <c r="M70" s="60"/>
    </row>
    <row r="71" spans="2:13">
      <c r="B71" s="60"/>
      <c r="C71" s="60"/>
      <c r="D71" s="60"/>
      <c r="E71" s="60"/>
      <c r="F71" s="60"/>
      <c r="G71" s="60"/>
      <c r="H71" s="60"/>
      <c r="I71" s="60"/>
      <c r="J71" s="60"/>
      <c r="K71" s="60"/>
      <c r="L71" s="60"/>
      <c r="M71" s="60"/>
    </row>
    <row r="72" spans="2:13">
      <c r="B72" s="60"/>
      <c r="C72" s="60"/>
      <c r="D72" s="60"/>
      <c r="E72" s="60"/>
      <c r="F72" s="60"/>
      <c r="G72" s="60"/>
      <c r="H72" s="60"/>
      <c r="I72" s="60"/>
      <c r="J72" s="60"/>
      <c r="K72" s="60"/>
      <c r="L72" s="60"/>
      <c r="M72" s="60"/>
    </row>
    <row r="73" spans="2:13">
      <c r="B73" s="60"/>
      <c r="C73" s="60"/>
      <c r="D73" s="60"/>
      <c r="E73" s="60"/>
      <c r="F73" s="60"/>
      <c r="G73" s="60"/>
      <c r="H73" s="60"/>
      <c r="I73" s="60"/>
      <c r="J73" s="60"/>
      <c r="K73" s="60"/>
      <c r="L73" s="60"/>
      <c r="M73" s="60"/>
    </row>
    <row r="74" spans="2:13">
      <c r="B74" s="60"/>
      <c r="C74" s="60"/>
      <c r="D74" s="60"/>
      <c r="E74" s="60"/>
      <c r="F74" s="60"/>
      <c r="G74" s="60"/>
      <c r="H74" s="60"/>
      <c r="I74" s="60"/>
      <c r="J74" s="60"/>
      <c r="K74" s="60"/>
      <c r="L74" s="60"/>
      <c r="M74" s="60"/>
    </row>
    <row r="75" spans="2:13">
      <c r="B75" s="60"/>
      <c r="C75" s="60"/>
      <c r="D75" s="60"/>
      <c r="E75" s="60"/>
      <c r="F75" s="60"/>
      <c r="G75" s="60"/>
      <c r="H75" s="60"/>
      <c r="I75" s="60"/>
      <c r="J75" s="60"/>
      <c r="K75" s="60"/>
      <c r="L75" s="60"/>
      <c r="M75" s="60"/>
    </row>
    <row r="76" spans="2:13">
      <c r="B76" s="60"/>
      <c r="C76" s="60"/>
      <c r="D76" s="60"/>
      <c r="E76" s="60"/>
      <c r="F76" s="60"/>
      <c r="G76" s="60"/>
      <c r="H76" s="60"/>
      <c r="I76" s="60"/>
      <c r="J76" s="60"/>
      <c r="K76" s="60"/>
      <c r="L76" s="60"/>
      <c r="M76" s="60"/>
    </row>
    <row r="77" spans="2:13">
      <c r="B77" s="60"/>
      <c r="C77" s="60"/>
      <c r="D77" s="60"/>
      <c r="E77" s="60"/>
      <c r="F77" s="60"/>
      <c r="G77" s="60"/>
      <c r="H77" s="60"/>
      <c r="I77" s="60"/>
      <c r="J77" s="60"/>
      <c r="K77" s="60"/>
      <c r="L77" s="60"/>
      <c r="M77" s="60"/>
    </row>
    <row r="78" spans="2:13">
      <c r="B78" s="60"/>
      <c r="C78" s="60"/>
      <c r="D78" s="60"/>
      <c r="E78" s="60"/>
      <c r="F78" s="60"/>
      <c r="G78" s="60"/>
      <c r="H78" s="60"/>
      <c r="I78" s="60"/>
      <c r="J78" s="60"/>
      <c r="K78" s="60"/>
      <c r="L78" s="60"/>
      <c r="M78" s="60"/>
    </row>
    <row r="79" spans="2:13">
      <c r="B79" s="60"/>
      <c r="C79" s="60"/>
      <c r="D79" s="60"/>
      <c r="E79" s="60"/>
      <c r="F79" s="60"/>
      <c r="G79" s="60"/>
      <c r="H79" s="60"/>
      <c r="I79" s="60"/>
      <c r="J79" s="60"/>
      <c r="K79" s="60"/>
      <c r="L79" s="60"/>
      <c r="M79" s="60"/>
    </row>
    <row r="80" spans="2:13">
      <c r="B80" s="60"/>
      <c r="C80" s="60"/>
      <c r="D80" s="60"/>
      <c r="E80" s="60"/>
      <c r="F80" s="60"/>
      <c r="G80" s="60"/>
      <c r="H80" s="60"/>
      <c r="I80" s="60"/>
      <c r="J80" s="60"/>
      <c r="K80" s="60"/>
      <c r="L80" s="60"/>
      <c r="M80" s="60"/>
    </row>
    <row r="81" spans="2:13">
      <c r="B81" s="60"/>
      <c r="C81" s="60"/>
      <c r="D81" s="60"/>
      <c r="E81" s="60"/>
      <c r="F81" s="60"/>
      <c r="G81" s="60"/>
      <c r="H81" s="60"/>
      <c r="I81" s="60"/>
      <c r="J81" s="60"/>
      <c r="K81" s="60"/>
      <c r="L81" s="60"/>
      <c r="M81" s="60"/>
    </row>
    <row r="82" spans="2:13">
      <c r="B82" s="60"/>
      <c r="C82" s="60"/>
      <c r="D82" s="60"/>
      <c r="E82" s="60"/>
      <c r="F82" s="60"/>
      <c r="G82" s="60"/>
      <c r="H82" s="60"/>
      <c r="I82" s="60"/>
      <c r="J82" s="60"/>
      <c r="K82" s="60"/>
      <c r="L82" s="60"/>
      <c r="M82" s="60"/>
    </row>
    <row r="83" spans="2:13">
      <c r="B83" s="60"/>
      <c r="C83" s="60"/>
      <c r="D83" s="60"/>
      <c r="E83" s="60"/>
      <c r="F83" s="60"/>
      <c r="G83" s="60"/>
      <c r="H83" s="60"/>
      <c r="I83" s="60"/>
      <c r="J83" s="60"/>
      <c r="K83" s="60"/>
      <c r="L83" s="60"/>
      <c r="M83" s="60"/>
    </row>
    <row r="84" spans="2:13">
      <c r="B84" s="60"/>
      <c r="C84" s="60"/>
      <c r="D84" s="60"/>
      <c r="E84" s="60"/>
      <c r="F84" s="60"/>
      <c r="G84" s="60"/>
      <c r="H84" s="60"/>
      <c r="I84" s="60"/>
      <c r="J84" s="60"/>
      <c r="K84" s="60"/>
      <c r="L84" s="60"/>
      <c r="M84" s="60"/>
    </row>
    <row r="85" spans="2:13">
      <c r="B85" s="60"/>
      <c r="C85" s="60"/>
      <c r="D85" s="60"/>
      <c r="E85" s="60"/>
      <c r="F85" s="60"/>
      <c r="G85" s="60"/>
      <c r="H85" s="60"/>
      <c r="I85" s="60"/>
      <c r="J85" s="60"/>
      <c r="K85" s="60"/>
      <c r="L85" s="60"/>
      <c r="M85" s="60"/>
    </row>
    <row r="86" spans="2:13">
      <c r="B86" s="60"/>
      <c r="C86" s="60"/>
      <c r="D86" s="60"/>
      <c r="E86" s="60"/>
      <c r="F86" s="60"/>
      <c r="G86" s="60"/>
      <c r="H86" s="60"/>
      <c r="I86" s="60"/>
      <c r="J86" s="60"/>
      <c r="K86" s="60"/>
      <c r="L86" s="60"/>
      <c r="M86" s="60"/>
    </row>
    <row r="87" spans="2:13">
      <c r="B87" s="60"/>
      <c r="C87" s="60"/>
      <c r="D87" s="60"/>
      <c r="E87" s="60"/>
      <c r="F87" s="60"/>
      <c r="G87" s="60"/>
      <c r="H87" s="60"/>
      <c r="I87" s="60"/>
      <c r="J87" s="60"/>
      <c r="K87" s="60"/>
      <c r="L87" s="60"/>
      <c r="M87" s="60"/>
    </row>
    <row r="88" spans="2:13">
      <c r="B88" s="60"/>
      <c r="C88" s="60"/>
      <c r="D88" s="60"/>
      <c r="E88" s="60"/>
      <c r="F88" s="60"/>
      <c r="G88" s="60"/>
      <c r="H88" s="60"/>
      <c r="I88" s="60"/>
      <c r="J88" s="60"/>
      <c r="K88" s="60"/>
      <c r="L88" s="60"/>
      <c r="M88" s="60"/>
    </row>
    <row r="89" spans="2:13">
      <c r="B89" s="60"/>
      <c r="C89" s="60"/>
      <c r="D89" s="60"/>
      <c r="E89" s="60"/>
      <c r="F89" s="60"/>
      <c r="G89" s="60"/>
      <c r="H89" s="60"/>
      <c r="I89" s="60"/>
      <c r="J89" s="60"/>
      <c r="K89" s="60"/>
      <c r="L89" s="60"/>
      <c r="M89" s="60"/>
    </row>
    <row r="90" spans="2:13">
      <c r="B90" s="60"/>
      <c r="C90" s="60"/>
      <c r="D90" s="60"/>
      <c r="E90" s="60"/>
      <c r="F90" s="60"/>
      <c r="G90" s="60"/>
      <c r="H90" s="60"/>
      <c r="I90" s="60"/>
      <c r="J90" s="60"/>
      <c r="K90" s="60"/>
      <c r="L90" s="60"/>
      <c r="M90" s="60"/>
    </row>
    <row r="91" spans="2:13">
      <c r="B91" s="60"/>
      <c r="C91" s="60"/>
      <c r="D91" s="60"/>
      <c r="E91" s="60"/>
      <c r="F91" s="60"/>
      <c r="G91" s="60"/>
      <c r="H91" s="60"/>
      <c r="I91" s="60"/>
      <c r="J91" s="60"/>
      <c r="K91" s="60"/>
      <c r="L91" s="60"/>
      <c r="M91" s="60"/>
    </row>
    <row r="92" spans="2:13">
      <c r="B92" s="60"/>
      <c r="C92" s="60"/>
      <c r="D92" s="60"/>
      <c r="E92" s="60"/>
      <c r="F92" s="60"/>
      <c r="G92" s="60"/>
      <c r="H92" s="60"/>
      <c r="I92" s="60"/>
      <c r="J92" s="60"/>
      <c r="K92" s="60"/>
      <c r="L92" s="60"/>
      <c r="M92" s="60"/>
    </row>
    <row r="93" spans="2:13">
      <c r="B93" s="60"/>
      <c r="C93" s="60"/>
      <c r="D93" s="60"/>
      <c r="E93" s="60"/>
      <c r="F93" s="60"/>
      <c r="G93" s="60"/>
      <c r="H93" s="60"/>
      <c r="I93" s="60"/>
      <c r="J93" s="60"/>
      <c r="K93" s="60"/>
      <c r="L93" s="60"/>
      <c r="M93" s="60"/>
    </row>
    <row r="94" spans="2:13">
      <c r="B94" s="60"/>
      <c r="C94" s="60"/>
      <c r="D94" s="60"/>
      <c r="E94" s="60"/>
      <c r="F94" s="60"/>
      <c r="G94" s="60"/>
      <c r="H94" s="60"/>
      <c r="I94" s="60"/>
      <c r="J94" s="60"/>
      <c r="K94" s="60"/>
      <c r="L94" s="60"/>
      <c r="M94" s="60"/>
    </row>
    <row r="95" spans="2:13">
      <c r="B95" s="60"/>
      <c r="C95" s="60"/>
      <c r="D95" s="60"/>
      <c r="E95" s="60"/>
      <c r="F95" s="60"/>
      <c r="G95" s="60"/>
      <c r="H95" s="60"/>
      <c r="I95" s="60"/>
      <c r="J95" s="60"/>
      <c r="K95" s="60"/>
      <c r="L95" s="60"/>
      <c r="M95" s="60"/>
    </row>
    <row r="96" spans="2:13">
      <c r="B96" s="60"/>
      <c r="C96" s="60"/>
      <c r="D96" s="60"/>
      <c r="E96" s="60"/>
      <c r="F96" s="60"/>
      <c r="G96" s="60"/>
      <c r="H96" s="60"/>
      <c r="I96" s="60"/>
      <c r="J96" s="60"/>
      <c r="K96" s="60"/>
      <c r="L96" s="60"/>
      <c r="M96" s="60"/>
    </row>
    <row r="97" spans="2:13">
      <c r="B97" s="60"/>
      <c r="C97" s="60"/>
      <c r="D97" s="60"/>
      <c r="E97" s="60"/>
      <c r="F97" s="60"/>
      <c r="G97" s="60"/>
      <c r="H97" s="60"/>
      <c r="I97" s="60"/>
      <c r="J97" s="60"/>
      <c r="K97" s="60"/>
      <c r="L97" s="60"/>
      <c r="M97" s="60"/>
    </row>
    <row r="98" spans="2:13">
      <c r="B98" s="60"/>
      <c r="C98" s="60"/>
      <c r="D98" s="60"/>
      <c r="E98" s="60"/>
      <c r="F98" s="60"/>
      <c r="G98" s="60"/>
      <c r="H98" s="60"/>
      <c r="I98" s="60"/>
      <c r="J98" s="60"/>
      <c r="K98" s="60"/>
      <c r="L98" s="60"/>
      <c r="M98" s="60"/>
    </row>
    <row r="99" spans="2:13">
      <c r="B99" s="60"/>
      <c r="C99" s="60"/>
      <c r="D99" s="60"/>
      <c r="E99" s="60"/>
      <c r="F99" s="60"/>
      <c r="G99" s="60"/>
      <c r="H99" s="60"/>
      <c r="I99" s="60"/>
      <c r="J99" s="60"/>
      <c r="K99" s="60"/>
      <c r="L99" s="60"/>
      <c r="M99" s="60"/>
    </row>
    <row r="100" spans="2:13">
      <c r="B100" s="60"/>
      <c r="C100" s="60"/>
      <c r="D100" s="60"/>
      <c r="E100" s="60"/>
      <c r="F100" s="60"/>
      <c r="G100" s="60"/>
      <c r="H100" s="60"/>
      <c r="I100" s="60"/>
      <c r="J100" s="60"/>
      <c r="K100" s="60"/>
      <c r="L100" s="60"/>
      <c r="M100" s="60"/>
    </row>
    <row r="101" spans="2:13">
      <c r="B101" s="60"/>
      <c r="C101" s="60"/>
      <c r="D101" s="60"/>
      <c r="E101" s="60"/>
      <c r="F101" s="60"/>
      <c r="G101" s="60"/>
      <c r="H101" s="60"/>
      <c r="I101" s="60"/>
      <c r="J101" s="60"/>
      <c r="K101" s="60"/>
      <c r="L101" s="60"/>
      <c r="M101" s="60"/>
    </row>
    <row r="102" spans="2:13">
      <c r="B102" s="60"/>
      <c r="C102" s="60"/>
      <c r="D102" s="60"/>
      <c r="E102" s="60"/>
      <c r="F102" s="60"/>
      <c r="G102" s="60"/>
      <c r="H102" s="60"/>
      <c r="I102" s="60"/>
      <c r="J102" s="60"/>
      <c r="K102" s="60"/>
      <c r="L102" s="60"/>
      <c r="M102" s="60"/>
    </row>
    <row r="103" spans="2:13">
      <c r="B103" s="60"/>
      <c r="C103" s="60"/>
      <c r="D103" s="60"/>
      <c r="E103" s="60"/>
      <c r="F103" s="60"/>
      <c r="G103" s="60"/>
      <c r="H103" s="60"/>
      <c r="I103" s="60"/>
      <c r="J103" s="60"/>
      <c r="K103" s="60"/>
      <c r="L103" s="60"/>
      <c r="M103" s="60"/>
    </row>
    <row r="104" spans="2:13">
      <c r="B104" s="60"/>
      <c r="C104" s="60"/>
      <c r="D104" s="60"/>
      <c r="E104" s="60"/>
      <c r="F104" s="60"/>
      <c r="G104" s="60"/>
      <c r="H104" s="60"/>
      <c r="I104" s="60"/>
      <c r="J104" s="60"/>
      <c r="K104" s="60"/>
      <c r="L104" s="60"/>
      <c r="M104" s="60"/>
    </row>
    <row r="105" spans="2:13">
      <c r="B105" s="60"/>
      <c r="C105" s="60"/>
      <c r="D105" s="60"/>
      <c r="E105" s="60"/>
      <c r="F105" s="60"/>
      <c r="G105" s="60"/>
      <c r="H105" s="60"/>
      <c r="I105" s="60"/>
      <c r="J105" s="60"/>
      <c r="K105" s="60"/>
      <c r="L105" s="60"/>
      <c r="M105" s="60"/>
    </row>
    <row r="106" spans="2:13">
      <c r="B106" s="60"/>
      <c r="C106" s="60"/>
      <c r="D106" s="60"/>
      <c r="E106" s="60"/>
      <c r="F106" s="60"/>
      <c r="G106" s="60"/>
      <c r="H106" s="60"/>
      <c r="I106" s="60"/>
      <c r="J106" s="60"/>
      <c r="K106" s="60"/>
      <c r="L106" s="60"/>
      <c r="M106" s="60"/>
    </row>
    <row r="107" spans="2:13">
      <c r="B107" s="60"/>
      <c r="C107" s="60"/>
      <c r="D107" s="60"/>
      <c r="E107" s="60"/>
      <c r="F107" s="60"/>
      <c r="G107" s="60"/>
      <c r="H107" s="60"/>
      <c r="I107" s="60"/>
      <c r="J107" s="60"/>
      <c r="K107" s="60"/>
      <c r="L107" s="60"/>
      <c r="M107" s="60"/>
    </row>
    <row r="108" spans="2:13">
      <c r="B108" s="60"/>
      <c r="C108" s="60"/>
      <c r="D108" s="60"/>
      <c r="E108" s="60"/>
      <c r="F108" s="60"/>
      <c r="G108" s="60"/>
      <c r="H108" s="60"/>
      <c r="I108" s="60"/>
      <c r="J108" s="60"/>
      <c r="K108" s="60"/>
      <c r="L108" s="60"/>
      <c r="M108" s="60"/>
    </row>
    <row r="109" spans="2:13">
      <c r="B109" s="60"/>
      <c r="C109" s="60"/>
      <c r="D109" s="60"/>
      <c r="E109" s="60"/>
      <c r="F109" s="60"/>
      <c r="G109" s="60"/>
      <c r="H109" s="60"/>
      <c r="I109" s="60"/>
      <c r="J109" s="60"/>
      <c r="K109" s="60"/>
      <c r="L109" s="60"/>
      <c r="M109" s="60"/>
    </row>
    <row r="110" spans="2:13">
      <c r="B110" s="60"/>
      <c r="C110" s="60"/>
      <c r="D110" s="60"/>
      <c r="E110" s="60"/>
      <c r="F110" s="60"/>
      <c r="G110" s="60"/>
      <c r="H110" s="60"/>
      <c r="I110" s="60"/>
      <c r="J110" s="60"/>
      <c r="K110" s="60"/>
      <c r="L110" s="60"/>
      <c r="M110" s="60"/>
    </row>
    <row r="111" spans="2:13">
      <c r="B111" s="60"/>
      <c r="C111" s="60"/>
      <c r="D111" s="60"/>
      <c r="E111" s="60"/>
      <c r="F111" s="60"/>
      <c r="G111" s="60"/>
      <c r="H111" s="60"/>
      <c r="I111" s="60"/>
      <c r="J111" s="60"/>
      <c r="K111" s="60"/>
      <c r="L111" s="60"/>
      <c r="M111" s="60"/>
    </row>
    <row r="112" spans="2:13">
      <c r="B112" s="60"/>
      <c r="C112" s="60"/>
      <c r="D112" s="60"/>
      <c r="E112" s="60"/>
      <c r="F112" s="60"/>
      <c r="G112" s="60"/>
      <c r="H112" s="60"/>
      <c r="I112" s="60"/>
      <c r="J112" s="60"/>
      <c r="K112" s="60"/>
      <c r="L112" s="60"/>
      <c r="M112" s="60"/>
    </row>
    <row r="113" spans="2:13">
      <c r="B113" s="60"/>
      <c r="C113" s="60"/>
      <c r="D113" s="60"/>
      <c r="E113" s="60"/>
      <c r="F113" s="60"/>
      <c r="G113" s="60"/>
      <c r="H113" s="60"/>
      <c r="I113" s="60"/>
      <c r="J113" s="60"/>
      <c r="K113" s="60"/>
      <c r="L113" s="60"/>
      <c r="M113" s="60"/>
    </row>
    <row r="114" spans="2:13">
      <c r="B114" s="60"/>
      <c r="C114" s="60"/>
      <c r="D114" s="60"/>
      <c r="E114" s="60"/>
      <c r="F114" s="60"/>
      <c r="G114" s="60"/>
      <c r="H114" s="60"/>
      <c r="I114" s="60"/>
      <c r="J114" s="60"/>
      <c r="K114" s="60"/>
      <c r="L114" s="60"/>
      <c r="M114" s="60"/>
    </row>
    <row r="115" spans="2:13">
      <c r="B115" s="60"/>
      <c r="C115" s="60"/>
      <c r="D115" s="60"/>
      <c r="E115" s="60"/>
      <c r="F115" s="60"/>
      <c r="G115" s="60"/>
      <c r="H115" s="60"/>
      <c r="I115" s="60"/>
      <c r="J115" s="60"/>
      <c r="K115" s="60"/>
      <c r="L115" s="60"/>
      <c r="M115" s="60"/>
    </row>
    <row r="116" spans="2:13">
      <c r="B116" s="60"/>
      <c r="C116" s="60"/>
      <c r="D116" s="60"/>
      <c r="E116" s="60"/>
      <c r="F116" s="60"/>
      <c r="G116" s="60"/>
      <c r="H116" s="60"/>
      <c r="I116" s="60"/>
      <c r="J116" s="60"/>
      <c r="K116" s="60"/>
      <c r="L116" s="60"/>
      <c r="M116" s="60"/>
    </row>
    <row r="117" spans="2:13">
      <c r="B117" s="60"/>
      <c r="C117" s="60"/>
      <c r="D117" s="60"/>
      <c r="E117" s="60"/>
      <c r="F117" s="60"/>
      <c r="G117" s="60"/>
      <c r="H117" s="60"/>
      <c r="I117" s="60"/>
      <c r="J117" s="60"/>
      <c r="K117" s="60"/>
      <c r="L117" s="60"/>
      <c r="M117" s="60"/>
    </row>
    <row r="118" spans="2:13">
      <c r="B118" s="60"/>
      <c r="C118" s="60"/>
      <c r="D118" s="60"/>
      <c r="E118" s="60"/>
      <c r="F118" s="60"/>
      <c r="G118" s="60"/>
      <c r="H118" s="60"/>
      <c r="I118" s="60"/>
      <c r="J118" s="60"/>
      <c r="K118" s="60"/>
      <c r="L118" s="60"/>
      <c r="M118" s="60"/>
    </row>
    <row r="119" spans="2:13">
      <c r="B119" s="60"/>
      <c r="C119" s="60"/>
      <c r="D119" s="60"/>
      <c r="E119" s="60"/>
      <c r="F119" s="60"/>
      <c r="G119" s="60"/>
      <c r="H119" s="60"/>
      <c r="I119" s="60"/>
      <c r="J119" s="60"/>
      <c r="K119" s="60"/>
      <c r="L119" s="60"/>
      <c r="M119" s="60"/>
    </row>
    <row r="120" spans="2:13">
      <c r="B120" s="60"/>
      <c r="C120" s="60"/>
      <c r="D120" s="60"/>
      <c r="E120" s="60"/>
      <c r="F120" s="60"/>
      <c r="G120" s="60"/>
      <c r="H120" s="60"/>
      <c r="I120" s="60"/>
      <c r="J120" s="60"/>
      <c r="K120" s="60"/>
      <c r="L120" s="60"/>
      <c r="M120" s="60"/>
    </row>
    <row r="121" spans="2:13">
      <c r="B121" s="60"/>
      <c r="C121" s="60"/>
      <c r="D121" s="60"/>
      <c r="E121" s="60"/>
      <c r="F121" s="60"/>
      <c r="G121" s="60"/>
      <c r="H121" s="60"/>
      <c r="I121" s="60"/>
      <c r="J121" s="60"/>
      <c r="K121" s="60"/>
      <c r="L121" s="60"/>
      <c r="M121" s="60"/>
    </row>
    <row r="122" spans="2:13">
      <c r="B122" s="60"/>
      <c r="C122" s="60"/>
      <c r="D122" s="60"/>
      <c r="E122" s="60"/>
      <c r="F122" s="60"/>
      <c r="G122" s="60"/>
      <c r="H122" s="60"/>
      <c r="I122" s="60"/>
      <c r="J122" s="60"/>
      <c r="K122" s="60"/>
      <c r="L122" s="60"/>
      <c r="M122" s="60"/>
    </row>
    <row r="123" spans="2:13">
      <c r="B123" s="60"/>
      <c r="C123" s="60"/>
      <c r="D123" s="60"/>
      <c r="E123" s="60"/>
      <c r="F123" s="60"/>
      <c r="G123" s="60"/>
      <c r="H123" s="60"/>
      <c r="I123" s="60"/>
      <c r="J123" s="60"/>
      <c r="K123" s="60"/>
      <c r="L123" s="60"/>
      <c r="M123" s="60"/>
    </row>
    <row r="124" spans="2:13">
      <c r="B124" s="60"/>
      <c r="C124" s="60"/>
      <c r="D124" s="60"/>
      <c r="E124" s="60"/>
      <c r="F124" s="60"/>
      <c r="G124" s="60"/>
      <c r="H124" s="60"/>
      <c r="I124" s="60"/>
      <c r="J124" s="60"/>
      <c r="K124" s="60"/>
      <c r="L124" s="60"/>
      <c r="M124" s="60"/>
    </row>
    <row r="125" spans="2:13">
      <c r="B125" s="60"/>
      <c r="C125" s="60"/>
      <c r="D125" s="60"/>
      <c r="E125" s="60"/>
      <c r="F125" s="60"/>
      <c r="G125" s="60"/>
      <c r="H125" s="60"/>
      <c r="I125" s="60"/>
      <c r="J125" s="60"/>
      <c r="K125" s="60"/>
      <c r="L125" s="60"/>
      <c r="M125" s="60"/>
    </row>
    <row r="126" spans="2:13">
      <c r="B126" s="60"/>
      <c r="C126" s="60"/>
      <c r="D126" s="60"/>
      <c r="E126" s="60"/>
      <c r="F126" s="60"/>
      <c r="G126" s="60"/>
      <c r="H126" s="60"/>
      <c r="I126" s="60"/>
      <c r="J126" s="60"/>
      <c r="K126" s="60"/>
      <c r="L126" s="60"/>
      <c r="M126" s="60"/>
    </row>
    <row r="127" spans="2:13">
      <c r="B127" s="60"/>
      <c r="C127" s="60"/>
      <c r="D127" s="60"/>
      <c r="E127" s="60"/>
      <c r="F127" s="60"/>
      <c r="G127" s="60"/>
      <c r="H127" s="60"/>
      <c r="I127" s="60"/>
      <c r="J127" s="60"/>
      <c r="K127" s="60"/>
      <c r="L127" s="60"/>
      <c r="M127" s="60"/>
    </row>
    <row r="128" spans="2:13">
      <c r="B128" s="60"/>
      <c r="C128" s="60"/>
      <c r="D128" s="60"/>
      <c r="E128" s="60"/>
      <c r="F128" s="60"/>
      <c r="G128" s="60"/>
      <c r="H128" s="60"/>
      <c r="I128" s="60"/>
      <c r="J128" s="60"/>
      <c r="K128" s="60"/>
      <c r="L128" s="60"/>
      <c r="M128" s="60"/>
    </row>
    <row r="129" spans="2:13">
      <c r="B129" s="60"/>
      <c r="C129" s="60"/>
      <c r="D129" s="60"/>
      <c r="E129" s="60"/>
      <c r="F129" s="60"/>
      <c r="G129" s="60"/>
      <c r="H129" s="60"/>
      <c r="I129" s="60"/>
      <c r="J129" s="60"/>
      <c r="K129" s="60"/>
      <c r="L129" s="60"/>
      <c r="M129" s="60"/>
    </row>
    <row r="130" spans="2:13">
      <c r="B130" s="60"/>
      <c r="C130" s="60"/>
      <c r="D130" s="60"/>
      <c r="E130" s="60"/>
      <c r="F130" s="60"/>
      <c r="G130" s="60"/>
      <c r="H130" s="60"/>
      <c r="I130" s="60"/>
      <c r="J130" s="60"/>
      <c r="K130" s="60"/>
      <c r="L130" s="60"/>
      <c r="M130" s="60"/>
    </row>
    <row r="131" spans="2:13">
      <c r="B131" s="60"/>
      <c r="C131" s="60"/>
      <c r="D131" s="60"/>
      <c r="E131" s="60"/>
      <c r="F131" s="60"/>
      <c r="G131" s="60"/>
      <c r="H131" s="60"/>
      <c r="I131" s="60"/>
      <c r="J131" s="60"/>
      <c r="K131" s="60"/>
      <c r="L131" s="60"/>
      <c r="M131" s="60"/>
    </row>
    <row r="132" spans="2:13">
      <c r="B132" s="60"/>
      <c r="C132" s="60"/>
      <c r="D132" s="60"/>
      <c r="E132" s="60"/>
      <c r="F132" s="60"/>
      <c r="G132" s="60"/>
      <c r="H132" s="60"/>
      <c r="I132" s="60"/>
      <c r="J132" s="60"/>
      <c r="K132" s="60"/>
      <c r="L132" s="60"/>
      <c r="M132" s="60"/>
    </row>
    <row r="133" spans="2:13">
      <c r="B133" s="60"/>
      <c r="C133" s="60"/>
      <c r="D133" s="60"/>
      <c r="E133" s="60"/>
      <c r="F133" s="60"/>
      <c r="G133" s="60"/>
      <c r="H133" s="60"/>
      <c r="I133" s="60"/>
      <c r="J133" s="60"/>
      <c r="K133" s="60"/>
      <c r="L133" s="60"/>
      <c r="M133" s="60"/>
    </row>
    <row r="134" spans="2:13">
      <c r="B134" s="60"/>
      <c r="C134" s="60"/>
      <c r="D134" s="60"/>
      <c r="E134" s="60"/>
      <c r="F134" s="60"/>
      <c r="G134" s="60"/>
      <c r="H134" s="60"/>
      <c r="I134" s="60"/>
      <c r="J134" s="60"/>
      <c r="K134" s="60"/>
      <c r="L134" s="60"/>
      <c r="M134" s="60"/>
    </row>
    <row r="135" spans="2:13">
      <c r="B135" s="60"/>
      <c r="C135" s="60"/>
      <c r="D135" s="60"/>
      <c r="E135" s="60"/>
      <c r="F135" s="60"/>
      <c r="G135" s="60"/>
      <c r="H135" s="60"/>
      <c r="I135" s="60"/>
      <c r="J135" s="60"/>
      <c r="K135" s="60"/>
      <c r="L135" s="60"/>
      <c r="M135" s="60"/>
    </row>
    <row r="136" spans="2:13">
      <c r="B136" s="60"/>
      <c r="C136" s="60"/>
      <c r="D136" s="60"/>
      <c r="E136" s="60"/>
      <c r="F136" s="60"/>
      <c r="G136" s="60"/>
      <c r="H136" s="60"/>
      <c r="I136" s="60"/>
      <c r="J136" s="60"/>
      <c r="K136" s="60"/>
      <c r="L136" s="60"/>
      <c r="M136" s="60"/>
    </row>
    <row r="137" spans="2:13">
      <c r="B137" s="60"/>
      <c r="C137" s="60"/>
      <c r="D137" s="60"/>
      <c r="E137" s="60"/>
      <c r="F137" s="60"/>
      <c r="G137" s="60"/>
      <c r="H137" s="60"/>
      <c r="I137" s="60"/>
      <c r="J137" s="60"/>
      <c r="K137" s="60"/>
      <c r="L137" s="60"/>
      <c r="M137" s="60"/>
    </row>
    <row r="138" spans="2:13">
      <c r="B138" s="60"/>
      <c r="C138" s="60"/>
      <c r="D138" s="60"/>
      <c r="E138" s="60"/>
      <c r="F138" s="60"/>
      <c r="G138" s="60"/>
      <c r="H138" s="60"/>
      <c r="I138" s="60"/>
      <c r="J138" s="60"/>
      <c r="K138" s="60"/>
      <c r="L138" s="60"/>
      <c r="M138" s="60"/>
    </row>
    <row r="139" spans="2:13">
      <c r="B139" s="60"/>
      <c r="C139" s="60"/>
      <c r="D139" s="60"/>
      <c r="E139" s="60"/>
      <c r="F139" s="60"/>
      <c r="G139" s="60"/>
      <c r="H139" s="60"/>
      <c r="I139" s="60"/>
      <c r="J139" s="60"/>
      <c r="K139" s="60"/>
      <c r="L139" s="60"/>
      <c r="M139" s="60"/>
    </row>
    <row r="140" spans="2:13">
      <c r="B140" s="60"/>
      <c r="C140" s="60"/>
      <c r="D140" s="60"/>
      <c r="E140" s="60"/>
      <c r="F140" s="60"/>
      <c r="G140" s="60"/>
      <c r="H140" s="60"/>
      <c r="I140" s="60"/>
      <c r="J140" s="60"/>
      <c r="K140" s="60"/>
      <c r="L140" s="60"/>
      <c r="M140" s="60"/>
    </row>
    <row r="141" spans="2:13">
      <c r="B141" s="60"/>
      <c r="C141" s="60"/>
      <c r="D141" s="60"/>
      <c r="E141" s="60"/>
      <c r="F141" s="60"/>
      <c r="G141" s="60"/>
      <c r="H141" s="60"/>
      <c r="I141" s="60"/>
      <c r="J141" s="60"/>
      <c r="K141" s="60"/>
      <c r="L141" s="60"/>
      <c r="M141" s="60"/>
    </row>
    <row r="142" spans="2:13">
      <c r="B142" s="60"/>
      <c r="C142" s="60"/>
      <c r="D142" s="60"/>
      <c r="E142" s="60"/>
      <c r="F142" s="60"/>
      <c r="G142" s="60"/>
      <c r="H142" s="60"/>
      <c r="I142" s="60"/>
      <c r="J142" s="60"/>
      <c r="K142" s="60"/>
      <c r="L142" s="60"/>
      <c r="M142" s="60"/>
    </row>
    <row r="143" spans="2:13">
      <c r="B143" s="60"/>
      <c r="C143" s="60"/>
      <c r="D143" s="60"/>
      <c r="E143" s="60"/>
      <c r="F143" s="60"/>
      <c r="G143" s="60"/>
      <c r="H143" s="60"/>
      <c r="I143" s="60"/>
      <c r="J143" s="60"/>
      <c r="K143" s="60"/>
      <c r="L143" s="60"/>
      <c r="M143" s="60"/>
    </row>
    <row r="144" spans="2:13">
      <c r="B144" s="60"/>
      <c r="C144" s="60"/>
      <c r="D144" s="60"/>
      <c r="E144" s="60"/>
      <c r="F144" s="60"/>
      <c r="G144" s="60"/>
      <c r="H144" s="60"/>
      <c r="I144" s="60"/>
      <c r="J144" s="60"/>
      <c r="K144" s="60"/>
      <c r="L144" s="60"/>
      <c r="M144" s="60"/>
    </row>
    <row r="145" spans="2:13">
      <c r="B145" s="60"/>
      <c r="C145" s="60"/>
      <c r="D145" s="60"/>
      <c r="E145" s="60"/>
      <c r="F145" s="60"/>
      <c r="G145" s="60"/>
      <c r="H145" s="60"/>
      <c r="I145" s="60"/>
      <c r="J145" s="60"/>
      <c r="K145" s="60"/>
      <c r="L145" s="60"/>
      <c r="M145" s="60"/>
    </row>
    <row r="146" spans="2:13">
      <c r="B146" s="60"/>
      <c r="C146" s="60"/>
      <c r="D146" s="60"/>
      <c r="E146" s="60"/>
      <c r="F146" s="60"/>
      <c r="G146" s="60"/>
      <c r="H146" s="60"/>
      <c r="I146" s="60"/>
      <c r="J146" s="60"/>
      <c r="K146" s="60"/>
      <c r="L146" s="60"/>
      <c r="M146" s="60"/>
    </row>
    <row r="147" spans="2:13">
      <c r="B147" s="60"/>
      <c r="C147" s="60"/>
      <c r="D147" s="60"/>
      <c r="E147" s="60"/>
      <c r="F147" s="60"/>
      <c r="G147" s="60"/>
      <c r="H147" s="60"/>
      <c r="I147" s="60"/>
      <c r="J147" s="60"/>
      <c r="K147" s="60"/>
      <c r="L147" s="60"/>
      <c r="M147" s="60"/>
    </row>
    <row r="148" spans="2:13">
      <c r="B148" s="60"/>
      <c r="C148" s="60"/>
      <c r="D148" s="60"/>
      <c r="E148" s="60"/>
      <c r="F148" s="60"/>
      <c r="G148" s="60"/>
      <c r="H148" s="60"/>
      <c r="I148" s="60"/>
      <c r="J148" s="60"/>
      <c r="K148" s="60"/>
      <c r="L148" s="60"/>
      <c r="M148" s="60"/>
    </row>
    <row r="149" spans="2:13">
      <c r="B149" s="60"/>
      <c r="C149" s="60"/>
      <c r="D149" s="60"/>
      <c r="E149" s="60"/>
      <c r="F149" s="60"/>
      <c r="G149" s="60"/>
      <c r="H149" s="60"/>
      <c r="I149" s="60"/>
      <c r="J149" s="60"/>
      <c r="K149" s="60"/>
      <c r="L149" s="60"/>
      <c r="M149" s="60"/>
    </row>
    <row r="150" spans="2:13">
      <c r="B150" s="60"/>
      <c r="C150" s="60"/>
      <c r="D150" s="60"/>
      <c r="E150" s="60"/>
      <c r="F150" s="60"/>
      <c r="G150" s="60"/>
      <c r="H150" s="60"/>
      <c r="I150" s="60"/>
      <c r="J150" s="60"/>
      <c r="K150" s="60"/>
      <c r="L150" s="60"/>
      <c r="M150" s="60"/>
    </row>
    <row r="151" spans="2:13">
      <c r="B151" s="60"/>
      <c r="C151" s="60"/>
      <c r="D151" s="60"/>
      <c r="E151" s="60"/>
      <c r="F151" s="60"/>
      <c r="G151" s="60"/>
      <c r="H151" s="60"/>
      <c r="I151" s="60"/>
      <c r="J151" s="60"/>
      <c r="K151" s="60"/>
      <c r="L151" s="60"/>
      <c r="M151" s="60"/>
    </row>
    <row r="152" spans="2:13">
      <c r="B152" s="60"/>
      <c r="C152" s="60"/>
      <c r="D152" s="60"/>
      <c r="E152" s="60"/>
      <c r="F152" s="60"/>
      <c r="G152" s="60"/>
      <c r="H152" s="60"/>
      <c r="I152" s="60"/>
      <c r="J152" s="60"/>
      <c r="K152" s="60"/>
      <c r="L152" s="60"/>
      <c r="M152" s="60"/>
    </row>
    <row r="153" spans="2:13">
      <c r="B153" s="60"/>
      <c r="C153" s="60"/>
      <c r="D153" s="60"/>
      <c r="E153" s="60"/>
      <c r="F153" s="60"/>
      <c r="G153" s="60"/>
      <c r="H153" s="60"/>
      <c r="I153" s="60"/>
      <c r="J153" s="60"/>
      <c r="K153" s="60"/>
      <c r="L153" s="60"/>
      <c r="M153" s="60"/>
    </row>
  </sheetData>
  <mergeCells count="4">
    <mergeCell ref="A9:A10"/>
    <mergeCell ref="A11:A12"/>
    <mergeCell ref="A13:A14"/>
    <mergeCell ref="A15:A16"/>
  </mergeCells>
  <pageMargins left="0.47" right="0.19685039370078741" top="3.937007874015748E-2" bottom="3.937007874015748E-2" header="0" footer="0.31496062992125984"/>
  <pageSetup paperSize="9" scale="84" orientation="landscape" cellComments="asDisplayed"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0">
    <tabColor rgb="FF00B050"/>
  </sheetPr>
  <dimension ref="A1:K140"/>
  <sheetViews>
    <sheetView topLeftCell="A37" zoomScaleNormal="100" workbookViewId="0">
      <selection activeCell="C57" sqref="C57"/>
    </sheetView>
  </sheetViews>
  <sheetFormatPr baseColWidth="10" defaultColWidth="11.42578125" defaultRowHeight="15"/>
  <cols>
    <col min="1" max="1" width="35.7109375" style="51" customWidth="1"/>
    <col min="2" max="11" width="14.7109375" style="51" customWidth="1"/>
    <col min="12" max="16384" width="11.42578125" style="51"/>
  </cols>
  <sheetData>
    <row r="1" spans="1:8">
      <c r="A1" s="56" t="s">
        <v>1311</v>
      </c>
      <c r="B1" s="50"/>
      <c r="C1" s="50"/>
      <c r="D1" s="50"/>
    </row>
    <row r="2" spans="1:8">
      <c r="A2" s="50"/>
      <c r="B2" s="50"/>
      <c r="C2" s="50"/>
      <c r="D2" s="50"/>
    </row>
    <row r="3" spans="1:8">
      <c r="A3" s="39"/>
      <c r="B3" s="39"/>
      <c r="C3" s="39"/>
      <c r="D3" s="50"/>
    </row>
    <row r="4" spans="1:8" ht="24">
      <c r="A4" s="483" t="s">
        <v>1312</v>
      </c>
      <c r="B4" s="484" t="s">
        <v>1313</v>
      </c>
      <c r="C4" s="484" t="s">
        <v>1307</v>
      </c>
    </row>
    <row r="5" spans="1:8">
      <c r="A5" s="721" t="s">
        <v>1314</v>
      </c>
      <c r="B5" s="722">
        <v>17</v>
      </c>
      <c r="C5" s="722">
        <v>214159</v>
      </c>
    </row>
    <row r="6" spans="1:8">
      <c r="A6" s="721" t="s">
        <v>1315</v>
      </c>
      <c r="B6" s="722">
        <v>23</v>
      </c>
      <c r="C6" s="722">
        <v>127181</v>
      </c>
      <c r="D6" s="60"/>
      <c r="E6" s="60"/>
      <c r="F6" s="60"/>
      <c r="G6" s="60"/>
      <c r="H6" s="60"/>
    </row>
    <row r="7" spans="1:8">
      <c r="A7" s="721" t="s">
        <v>1316</v>
      </c>
      <c r="B7" s="722">
        <v>8</v>
      </c>
      <c r="C7" s="722">
        <v>257194</v>
      </c>
      <c r="D7" s="60"/>
      <c r="E7" s="60"/>
      <c r="F7" s="60"/>
      <c r="G7" s="60"/>
      <c r="H7" s="60"/>
    </row>
    <row r="8" spans="1:8">
      <c r="A8" s="721" t="s">
        <v>1884</v>
      </c>
      <c r="B8" s="722">
        <v>5</v>
      </c>
      <c r="C8" s="722">
        <v>126692</v>
      </c>
      <c r="D8" s="60"/>
      <c r="E8" s="60"/>
      <c r="F8" s="60"/>
      <c r="G8" s="60"/>
      <c r="H8" s="60"/>
    </row>
    <row r="9" spans="1:8">
      <c r="A9" s="721" t="s">
        <v>1318</v>
      </c>
      <c r="B9" s="722">
        <v>22</v>
      </c>
      <c r="C9" s="722">
        <v>175830</v>
      </c>
      <c r="D9" s="60"/>
      <c r="E9" s="60"/>
      <c r="F9" s="60"/>
      <c r="G9" s="60"/>
      <c r="H9" s="60"/>
    </row>
    <row r="10" spans="1:8">
      <c r="A10" s="721" t="s">
        <v>1319</v>
      </c>
      <c r="B10" s="722">
        <v>21</v>
      </c>
      <c r="C10" s="722">
        <v>140194</v>
      </c>
      <c r="D10" s="60"/>
      <c r="E10" s="60"/>
      <c r="F10" s="60"/>
      <c r="G10" s="60"/>
      <c r="H10" s="60"/>
    </row>
    <row r="11" spans="1:8">
      <c r="A11" s="721" t="s">
        <v>2447</v>
      </c>
      <c r="B11" s="722">
        <v>1</v>
      </c>
      <c r="C11" s="722">
        <v>17429</v>
      </c>
      <c r="D11" s="60"/>
      <c r="E11" s="60"/>
      <c r="F11" s="60"/>
      <c r="G11" s="60"/>
      <c r="H11" s="60"/>
    </row>
    <row r="12" spans="1:8">
      <c r="A12" s="721" t="s">
        <v>1320</v>
      </c>
      <c r="B12" s="722">
        <v>20</v>
      </c>
      <c r="C12" s="722">
        <v>2217461</v>
      </c>
      <c r="D12" s="60"/>
      <c r="E12" s="60"/>
      <c r="F12" s="60"/>
      <c r="G12" s="60"/>
      <c r="H12" s="60"/>
    </row>
    <row r="13" spans="1:8">
      <c r="A13" s="721" t="s">
        <v>1322</v>
      </c>
      <c r="B13" s="722">
        <v>2</v>
      </c>
      <c r="C13" s="722">
        <v>106529</v>
      </c>
      <c r="D13" s="60"/>
      <c r="E13" s="60"/>
      <c r="F13" s="60"/>
      <c r="G13" s="60"/>
      <c r="H13" s="60"/>
    </row>
    <row r="14" spans="1:8">
      <c r="A14" s="721" t="s">
        <v>1323</v>
      </c>
      <c r="B14" s="722">
        <v>173</v>
      </c>
      <c r="C14" s="722">
        <v>3992242</v>
      </c>
      <c r="D14" s="60"/>
      <c r="E14" s="60"/>
      <c r="F14" s="60"/>
      <c r="G14" s="60"/>
      <c r="H14" s="60"/>
    </row>
    <row r="15" spans="1:8">
      <c r="A15" s="721" t="s">
        <v>1324</v>
      </c>
      <c r="B15" s="722">
        <v>1</v>
      </c>
      <c r="C15" s="722">
        <v>30092</v>
      </c>
      <c r="D15" s="60"/>
      <c r="E15" s="60"/>
      <c r="F15" s="60"/>
      <c r="G15" s="60"/>
      <c r="H15" s="60"/>
    </row>
    <row r="16" spans="1:8">
      <c r="A16" s="721" t="s">
        <v>1325</v>
      </c>
      <c r="B16" s="722">
        <v>68</v>
      </c>
      <c r="C16" s="722">
        <v>543588</v>
      </c>
      <c r="D16" s="60"/>
      <c r="E16" s="60"/>
      <c r="F16" s="60"/>
      <c r="G16" s="60"/>
      <c r="H16" s="60"/>
    </row>
    <row r="17" spans="1:8">
      <c r="A17" s="721" t="s">
        <v>2619</v>
      </c>
      <c r="B17" s="722">
        <v>1</v>
      </c>
      <c r="C17" s="722">
        <v>57331</v>
      </c>
      <c r="D17" s="60"/>
      <c r="E17" s="60"/>
      <c r="F17" s="60"/>
      <c r="G17" s="60"/>
      <c r="H17" s="60"/>
    </row>
    <row r="18" spans="1:8">
      <c r="A18" s="721" t="s">
        <v>1326</v>
      </c>
      <c r="B18" s="722">
        <v>83</v>
      </c>
      <c r="C18" s="722">
        <v>2222582</v>
      </c>
      <c r="D18" s="60"/>
      <c r="E18" s="60"/>
      <c r="F18" s="60"/>
      <c r="G18" s="60"/>
      <c r="H18" s="60"/>
    </row>
    <row r="19" spans="1:8">
      <c r="A19" s="721" t="s">
        <v>2620</v>
      </c>
      <c r="B19" s="722">
        <v>2</v>
      </c>
      <c r="C19" s="722">
        <v>71624</v>
      </c>
      <c r="D19" s="60"/>
      <c r="E19" s="60"/>
      <c r="F19" s="60"/>
      <c r="G19" s="60"/>
      <c r="H19" s="60"/>
    </row>
    <row r="20" spans="1:8">
      <c r="A20" s="721" t="s">
        <v>1327</v>
      </c>
      <c r="B20" s="722">
        <v>11</v>
      </c>
      <c r="C20" s="722">
        <v>205163</v>
      </c>
      <c r="D20" s="60"/>
      <c r="E20" s="60"/>
      <c r="F20" s="60"/>
      <c r="G20" s="60"/>
      <c r="H20" s="60"/>
    </row>
    <row r="21" spans="1:8">
      <c r="A21" s="721" t="s">
        <v>1328</v>
      </c>
      <c r="B21" s="722">
        <v>9</v>
      </c>
      <c r="C21" s="722">
        <v>82179</v>
      </c>
      <c r="D21" s="60"/>
      <c r="E21" s="60"/>
      <c r="F21" s="60"/>
      <c r="G21" s="60"/>
      <c r="H21" s="60"/>
    </row>
    <row r="22" spans="1:8">
      <c r="A22" s="721" t="s">
        <v>1329</v>
      </c>
      <c r="B22" s="722">
        <v>13</v>
      </c>
      <c r="C22" s="722">
        <v>241977</v>
      </c>
      <c r="D22" s="60"/>
      <c r="E22" s="60"/>
      <c r="F22" s="60"/>
      <c r="G22" s="60"/>
      <c r="H22" s="60"/>
    </row>
    <row r="23" spans="1:8">
      <c r="A23" s="721" t="s">
        <v>1330</v>
      </c>
      <c r="B23" s="722">
        <v>2</v>
      </c>
      <c r="C23" s="722">
        <v>25016</v>
      </c>
      <c r="D23" s="60"/>
      <c r="E23" s="60"/>
      <c r="F23" s="60"/>
      <c r="G23" s="60"/>
      <c r="H23" s="60"/>
    </row>
    <row r="24" spans="1:8">
      <c r="A24" s="721" t="s">
        <v>271</v>
      </c>
      <c r="B24" s="722">
        <v>29</v>
      </c>
      <c r="C24" s="722">
        <v>1069644</v>
      </c>
      <c r="D24" s="60"/>
      <c r="E24" s="60"/>
      <c r="F24" s="60"/>
      <c r="G24" s="60"/>
      <c r="H24" s="60"/>
    </row>
    <row r="25" spans="1:8">
      <c r="A25" s="721" t="s">
        <v>1331</v>
      </c>
      <c r="B25" s="722">
        <v>15</v>
      </c>
      <c r="C25" s="722">
        <v>1224019</v>
      </c>
      <c r="D25" s="60"/>
      <c r="E25" s="60"/>
      <c r="F25" s="60"/>
      <c r="G25" s="60"/>
      <c r="H25" s="60"/>
    </row>
    <row r="26" spans="1:8">
      <c r="A26" s="721" t="s">
        <v>2621</v>
      </c>
      <c r="B26" s="722">
        <v>1</v>
      </c>
      <c r="C26" s="722">
        <v>10490</v>
      </c>
      <c r="D26" s="60"/>
      <c r="E26" s="60"/>
      <c r="F26" s="60"/>
      <c r="G26" s="60"/>
      <c r="H26" s="60"/>
    </row>
    <row r="27" spans="1:8">
      <c r="A27" s="721" t="s">
        <v>1332</v>
      </c>
      <c r="B27" s="722">
        <v>85</v>
      </c>
      <c r="C27" s="722">
        <v>558545</v>
      </c>
      <c r="D27" s="60"/>
      <c r="E27" s="60"/>
      <c r="F27" s="60"/>
      <c r="G27" s="60"/>
      <c r="H27" s="60"/>
    </row>
    <row r="28" spans="1:8">
      <c r="A28" s="721" t="s">
        <v>1333</v>
      </c>
      <c r="B28" s="722">
        <v>25</v>
      </c>
      <c r="C28" s="722">
        <v>1289417</v>
      </c>
      <c r="D28" s="60"/>
      <c r="E28" s="60"/>
      <c r="F28" s="60"/>
      <c r="G28" s="60"/>
      <c r="H28" s="60"/>
    </row>
    <row r="29" spans="1:8">
      <c r="A29" s="721" t="s">
        <v>1878</v>
      </c>
      <c r="B29" s="722">
        <v>1</v>
      </c>
      <c r="C29" s="722">
        <v>57249</v>
      </c>
      <c r="D29" s="60"/>
      <c r="E29" s="60"/>
      <c r="F29" s="60"/>
      <c r="G29" s="60"/>
      <c r="H29" s="60"/>
    </row>
    <row r="30" spans="1:8">
      <c r="A30" s="721" t="s">
        <v>1334</v>
      </c>
      <c r="B30" s="722">
        <v>1</v>
      </c>
      <c r="C30" s="722">
        <v>9758</v>
      </c>
      <c r="D30" s="60"/>
      <c r="E30" s="60"/>
      <c r="F30" s="60"/>
      <c r="G30" s="60"/>
      <c r="H30" s="60"/>
    </row>
    <row r="31" spans="1:8">
      <c r="A31" s="721" t="s">
        <v>1335</v>
      </c>
      <c r="B31" s="722">
        <v>186</v>
      </c>
      <c r="C31" s="722">
        <v>5199147</v>
      </c>
      <c r="D31" s="60"/>
      <c r="E31" s="60"/>
      <c r="F31" s="60"/>
      <c r="G31" s="60"/>
      <c r="H31" s="60"/>
    </row>
    <row r="32" spans="1:8">
      <c r="A32" s="721" t="s">
        <v>1336</v>
      </c>
      <c r="B32" s="722">
        <v>8</v>
      </c>
      <c r="C32" s="722">
        <v>268251</v>
      </c>
      <c r="D32" s="60"/>
      <c r="E32" s="60"/>
      <c r="F32" s="60"/>
      <c r="G32" s="60"/>
      <c r="H32" s="60"/>
    </row>
    <row r="33" spans="1:8">
      <c r="A33" s="721" t="s">
        <v>1337</v>
      </c>
      <c r="B33" s="722">
        <v>9</v>
      </c>
      <c r="C33" s="722">
        <v>282607</v>
      </c>
      <c r="D33" s="60"/>
      <c r="E33" s="60"/>
      <c r="F33" s="60"/>
      <c r="G33" s="60"/>
      <c r="H33" s="60"/>
    </row>
    <row r="34" spans="1:8">
      <c r="A34" s="721" t="s">
        <v>1879</v>
      </c>
      <c r="B34" s="722">
        <v>1</v>
      </c>
      <c r="C34" s="722">
        <v>2990</v>
      </c>
      <c r="D34" s="60"/>
      <c r="E34" s="60"/>
      <c r="F34" s="60"/>
      <c r="G34" s="60"/>
      <c r="H34" s="60"/>
    </row>
    <row r="35" spans="1:8">
      <c r="A35" s="721" t="s">
        <v>1338</v>
      </c>
      <c r="B35" s="722">
        <v>149</v>
      </c>
      <c r="C35" s="722">
        <v>1710645</v>
      </c>
      <c r="D35" s="60"/>
      <c r="E35" s="60"/>
      <c r="F35" s="60"/>
      <c r="G35" s="60"/>
      <c r="H35" s="60"/>
    </row>
    <row r="36" spans="1:8">
      <c r="A36" s="721" t="s">
        <v>1339</v>
      </c>
      <c r="B36" s="722">
        <v>6</v>
      </c>
      <c r="C36" s="722">
        <v>13173</v>
      </c>
      <c r="D36" s="60"/>
      <c r="E36" s="60"/>
      <c r="F36" s="60"/>
      <c r="G36" s="60"/>
      <c r="H36" s="60"/>
    </row>
    <row r="37" spans="1:8">
      <c r="A37" s="721" t="s">
        <v>1340</v>
      </c>
      <c r="B37" s="722">
        <v>1</v>
      </c>
      <c r="C37" s="722">
        <v>30259</v>
      </c>
      <c r="D37" s="60"/>
      <c r="E37" s="60"/>
      <c r="F37" s="60"/>
      <c r="G37" s="60"/>
      <c r="H37" s="60"/>
    </row>
    <row r="38" spans="1:8">
      <c r="A38" s="721" t="s">
        <v>269</v>
      </c>
      <c r="B38" s="722">
        <v>141</v>
      </c>
      <c r="C38" s="722">
        <v>4345631</v>
      </c>
      <c r="D38" s="60"/>
      <c r="E38" s="60"/>
      <c r="F38" s="60"/>
      <c r="G38" s="60"/>
      <c r="H38" s="60"/>
    </row>
    <row r="39" spans="1:8">
      <c r="A39" s="721" t="s">
        <v>1498</v>
      </c>
      <c r="B39" s="722">
        <v>1</v>
      </c>
      <c r="C39" s="722">
        <v>1141</v>
      </c>
      <c r="D39" s="60"/>
      <c r="E39" s="60"/>
      <c r="F39" s="60"/>
      <c r="G39" s="60"/>
      <c r="H39" s="60"/>
    </row>
    <row r="40" spans="1:8">
      <c r="A40" s="721" t="s">
        <v>1341</v>
      </c>
      <c r="B40" s="722">
        <v>4</v>
      </c>
      <c r="C40" s="722">
        <v>43674</v>
      </c>
      <c r="D40" s="60"/>
      <c r="E40" s="60"/>
      <c r="F40" s="60"/>
      <c r="G40" s="60"/>
      <c r="H40" s="60"/>
    </row>
    <row r="41" spans="1:8">
      <c r="A41" s="721" t="s">
        <v>270</v>
      </c>
      <c r="B41" s="722">
        <v>444</v>
      </c>
      <c r="C41" s="722">
        <v>5091303</v>
      </c>
      <c r="D41" s="60"/>
      <c r="E41" s="60"/>
      <c r="F41" s="60"/>
      <c r="G41" s="60"/>
      <c r="H41" s="60"/>
    </row>
    <row r="42" spans="1:8">
      <c r="A42" s="721" t="s">
        <v>1343</v>
      </c>
      <c r="B42" s="722">
        <v>12</v>
      </c>
      <c r="C42" s="722">
        <v>15903</v>
      </c>
      <c r="D42" s="60"/>
      <c r="E42" s="60"/>
      <c r="F42" s="60"/>
      <c r="G42" s="60"/>
      <c r="H42" s="60"/>
    </row>
    <row r="43" spans="1:8">
      <c r="A43" s="721" t="s">
        <v>1344</v>
      </c>
      <c r="B43" s="722">
        <v>28</v>
      </c>
      <c r="C43" s="722">
        <v>738996</v>
      </c>
      <c r="D43" s="60"/>
      <c r="E43" s="60"/>
      <c r="F43" s="60"/>
      <c r="G43" s="60"/>
      <c r="H43" s="60"/>
    </row>
    <row r="44" spans="1:8">
      <c r="A44" s="721" t="s">
        <v>1345</v>
      </c>
      <c r="B44" s="722">
        <v>5</v>
      </c>
      <c r="C44" s="722">
        <v>24117</v>
      </c>
      <c r="D44" s="60"/>
      <c r="E44" s="60"/>
      <c r="F44" s="60"/>
      <c r="G44" s="60"/>
      <c r="H44" s="60"/>
    </row>
    <row r="45" spans="1:8">
      <c r="A45" s="721" t="s">
        <v>1346</v>
      </c>
      <c r="B45" s="722">
        <v>122</v>
      </c>
      <c r="C45" s="722">
        <v>2406377</v>
      </c>
      <c r="D45" s="60"/>
      <c r="E45" s="60"/>
      <c r="F45" s="60"/>
      <c r="G45" s="60"/>
      <c r="H45" s="60"/>
    </row>
    <row r="46" spans="1:8">
      <c r="A46" s="721" t="s">
        <v>1347</v>
      </c>
      <c r="B46" s="722">
        <v>212</v>
      </c>
      <c r="C46" s="722">
        <v>2380269</v>
      </c>
      <c r="D46" s="60"/>
      <c r="E46" s="60"/>
      <c r="F46" s="60"/>
      <c r="G46" s="60"/>
      <c r="H46" s="60"/>
    </row>
    <row r="47" spans="1:8">
      <c r="A47" s="721" t="s">
        <v>1348</v>
      </c>
      <c r="B47" s="722">
        <v>11</v>
      </c>
      <c r="C47" s="722">
        <v>232530</v>
      </c>
      <c r="D47" s="60"/>
      <c r="E47" s="60"/>
      <c r="F47" s="60"/>
      <c r="G47" s="60"/>
      <c r="H47" s="60"/>
    </row>
    <row r="48" spans="1:8">
      <c r="A48" s="721" t="s">
        <v>1505</v>
      </c>
      <c r="B48" s="722">
        <v>3</v>
      </c>
      <c r="C48" s="722">
        <v>58900</v>
      </c>
      <c r="D48" s="60"/>
      <c r="E48" s="60"/>
      <c r="F48" s="60"/>
      <c r="G48" s="60"/>
      <c r="H48" s="60"/>
    </row>
    <row r="49" spans="1:11">
      <c r="A49" s="721" t="s">
        <v>1350</v>
      </c>
      <c r="B49" s="722">
        <v>5</v>
      </c>
      <c r="C49" s="722">
        <v>46953</v>
      </c>
      <c r="D49" s="60"/>
      <c r="E49" s="60"/>
      <c r="F49" s="60"/>
      <c r="G49" s="60"/>
      <c r="H49" s="60"/>
    </row>
    <row r="50" spans="1:11">
      <c r="A50" s="721" t="s">
        <v>2622</v>
      </c>
      <c r="B50" s="722">
        <v>1</v>
      </c>
      <c r="C50" s="722">
        <v>2846</v>
      </c>
      <c r="D50" s="60"/>
      <c r="E50" s="60"/>
      <c r="F50" s="60"/>
      <c r="G50" s="60"/>
      <c r="H50" s="60"/>
    </row>
    <row r="51" spans="1:11">
      <c r="A51" s="721" t="s">
        <v>1351</v>
      </c>
      <c r="B51" s="722">
        <v>78</v>
      </c>
      <c r="C51" s="722">
        <v>1998817</v>
      </c>
      <c r="D51" s="60"/>
      <c r="E51" s="60"/>
      <c r="F51" s="60"/>
      <c r="G51" s="60"/>
      <c r="H51" s="60"/>
    </row>
    <row r="52" spans="1:11">
      <c r="A52" s="721" t="s">
        <v>1352</v>
      </c>
      <c r="B52" s="722">
        <v>6</v>
      </c>
      <c r="C52" s="722">
        <v>77835</v>
      </c>
      <c r="D52" s="60"/>
      <c r="E52" s="60"/>
      <c r="F52" s="60"/>
      <c r="G52" s="60"/>
      <c r="H52" s="60"/>
    </row>
    <row r="53" spans="1:11">
      <c r="A53" s="721" t="s">
        <v>1880</v>
      </c>
      <c r="B53" s="722">
        <v>1</v>
      </c>
      <c r="C53" s="722">
        <v>22697</v>
      </c>
      <c r="D53" s="60"/>
      <c r="E53" s="60"/>
      <c r="F53" s="60"/>
      <c r="G53" s="60"/>
      <c r="H53" s="60"/>
    </row>
    <row r="54" spans="1:11">
      <c r="A54" s="721" t="s">
        <v>1353</v>
      </c>
      <c r="B54" s="722">
        <v>1</v>
      </c>
      <c r="C54" s="722">
        <v>1972</v>
      </c>
      <c r="D54" s="60"/>
      <c r="E54" s="60"/>
      <c r="F54" s="60"/>
      <c r="G54" s="60"/>
      <c r="H54" s="60"/>
    </row>
    <row r="55" spans="1:11">
      <c r="A55" s="721" t="s">
        <v>1354</v>
      </c>
      <c r="B55" s="722">
        <v>34</v>
      </c>
      <c r="C55" s="722">
        <v>207819</v>
      </c>
      <c r="D55" s="60"/>
      <c r="E55" s="60"/>
      <c r="F55" s="60"/>
      <c r="G55" s="60"/>
      <c r="H55" s="60"/>
    </row>
    <row r="56" spans="1:11">
      <c r="A56" s="721" t="s">
        <v>1881</v>
      </c>
      <c r="B56" s="722">
        <v>4</v>
      </c>
      <c r="C56" s="722">
        <v>13832</v>
      </c>
      <c r="D56" s="58"/>
      <c r="E56" s="60"/>
      <c r="F56" s="59"/>
      <c r="G56" s="60"/>
      <c r="H56" s="60"/>
      <c r="I56" s="60"/>
      <c r="J56" s="60"/>
      <c r="K56" s="60"/>
    </row>
    <row r="57" spans="1:11">
      <c r="A57" s="702" t="s">
        <v>282</v>
      </c>
      <c r="B57" s="701">
        <f>SUM(B5:B56)</f>
        <v>2112</v>
      </c>
      <c r="C57" s="701">
        <f>SUM(C5:C56)</f>
        <v>40292269</v>
      </c>
      <c r="D57" s="58"/>
      <c r="E57" s="60"/>
      <c r="F57" s="59"/>
      <c r="G57" s="60"/>
      <c r="H57" s="60"/>
      <c r="I57" s="60"/>
      <c r="J57" s="60"/>
      <c r="K57" s="60"/>
    </row>
    <row r="58" spans="1:11">
      <c r="A58" s="50"/>
      <c r="B58" s="58"/>
      <c r="C58" s="72"/>
      <c r="D58" s="58"/>
      <c r="E58" s="60"/>
      <c r="F58" s="59"/>
      <c r="G58" s="60"/>
      <c r="H58" s="60"/>
      <c r="I58" s="60"/>
      <c r="J58" s="60"/>
      <c r="K58" s="60"/>
    </row>
    <row r="59" spans="1:11">
      <c r="A59" s="50"/>
      <c r="B59" s="58"/>
      <c r="C59" s="72"/>
      <c r="D59" s="58"/>
      <c r="E59" s="60"/>
      <c r="F59" s="59"/>
      <c r="G59" s="60"/>
      <c r="H59" s="60"/>
      <c r="I59" s="60"/>
      <c r="J59" s="60"/>
      <c r="K59" s="60"/>
    </row>
    <row r="60" spans="1:11">
      <c r="A60" s="50"/>
      <c r="B60" s="58"/>
      <c r="C60" s="72"/>
      <c r="D60" s="58"/>
      <c r="E60" s="60"/>
      <c r="F60" s="59"/>
      <c r="G60" s="60"/>
      <c r="H60" s="60"/>
      <c r="I60" s="60"/>
      <c r="J60" s="60"/>
      <c r="K60" s="60"/>
    </row>
    <row r="61" spans="1:11">
      <c r="A61" s="50"/>
      <c r="B61" s="58"/>
      <c r="C61" s="72"/>
      <c r="D61" s="58"/>
      <c r="E61" s="60"/>
      <c r="F61" s="59"/>
      <c r="G61" s="60"/>
      <c r="H61" s="60"/>
      <c r="I61" s="60"/>
      <c r="J61" s="60"/>
      <c r="K61" s="60"/>
    </row>
    <row r="62" spans="1:11">
      <c r="A62" s="50"/>
      <c r="B62" s="58"/>
      <c r="C62" s="72"/>
      <c r="D62" s="58"/>
      <c r="E62" s="60"/>
      <c r="F62" s="59"/>
      <c r="G62" s="60"/>
      <c r="H62" s="60"/>
      <c r="I62" s="60"/>
      <c r="J62" s="60"/>
      <c r="K62" s="60"/>
    </row>
    <row r="63" spans="1:11">
      <c r="A63" s="50"/>
      <c r="B63" s="58"/>
      <c r="C63" s="72"/>
      <c r="D63" s="58"/>
      <c r="E63" s="60"/>
      <c r="F63" s="59"/>
      <c r="G63" s="60"/>
      <c r="H63" s="60"/>
      <c r="I63" s="60"/>
      <c r="J63" s="60"/>
      <c r="K63" s="60"/>
    </row>
    <row r="64" spans="1:11">
      <c r="A64" s="50"/>
      <c r="B64" s="58"/>
      <c r="C64" s="72"/>
      <c r="D64" s="58"/>
      <c r="E64" s="60"/>
      <c r="F64" s="59"/>
      <c r="G64" s="60"/>
      <c r="H64" s="60"/>
      <c r="I64" s="60"/>
      <c r="J64" s="60"/>
      <c r="K64" s="60"/>
    </row>
    <row r="65" spans="1:11">
      <c r="A65" s="50"/>
      <c r="B65" s="58"/>
      <c r="C65" s="72"/>
      <c r="D65" s="58"/>
      <c r="E65" s="60"/>
      <c r="F65" s="59"/>
      <c r="G65" s="60"/>
      <c r="H65" s="60"/>
      <c r="I65" s="60"/>
      <c r="J65" s="60"/>
      <c r="K65" s="60"/>
    </row>
    <row r="66" spans="1:11">
      <c r="A66" s="50"/>
      <c r="B66" s="58"/>
      <c r="C66" s="72"/>
      <c r="D66" s="58"/>
      <c r="E66" s="60"/>
      <c r="F66" s="59"/>
      <c r="G66" s="60"/>
      <c r="H66" s="60"/>
      <c r="I66" s="60"/>
      <c r="J66" s="60"/>
      <c r="K66" s="60"/>
    </row>
    <row r="67" spans="1:11">
      <c r="A67" s="50"/>
      <c r="B67" s="58"/>
      <c r="C67" s="72"/>
      <c r="D67" s="58"/>
      <c r="E67" s="60"/>
      <c r="F67" s="59"/>
      <c r="G67" s="60"/>
      <c r="H67" s="60"/>
      <c r="I67" s="60"/>
      <c r="J67" s="60"/>
      <c r="K67" s="60"/>
    </row>
    <row r="68" spans="1:11">
      <c r="A68" s="50"/>
      <c r="B68" s="58"/>
      <c r="C68" s="72"/>
      <c r="D68" s="58"/>
      <c r="E68" s="60"/>
      <c r="F68" s="59"/>
      <c r="G68" s="60"/>
      <c r="H68" s="60"/>
      <c r="I68" s="60"/>
      <c r="J68" s="60"/>
      <c r="K68" s="60"/>
    </row>
    <row r="69" spans="1:11">
      <c r="A69" s="50"/>
      <c r="B69" s="58"/>
      <c r="C69" s="72"/>
      <c r="D69" s="58"/>
      <c r="E69" s="60"/>
      <c r="F69" s="59"/>
      <c r="G69" s="60"/>
      <c r="H69" s="60"/>
      <c r="I69" s="60"/>
      <c r="J69" s="60"/>
      <c r="K69" s="60"/>
    </row>
    <row r="70" spans="1:11">
      <c r="A70" s="50"/>
      <c r="B70" s="58"/>
      <c r="C70" s="72"/>
      <c r="D70" s="58"/>
      <c r="E70" s="60"/>
      <c r="F70" s="59"/>
      <c r="G70" s="60"/>
      <c r="H70" s="60"/>
      <c r="I70" s="60"/>
      <c r="J70" s="60"/>
      <c r="K70" s="60"/>
    </row>
    <row r="71" spans="1:11">
      <c r="A71" s="50"/>
      <c r="B71" s="58"/>
      <c r="C71" s="72"/>
      <c r="D71" s="58"/>
      <c r="E71" s="60"/>
      <c r="F71" s="59"/>
      <c r="G71" s="60"/>
      <c r="H71" s="60"/>
      <c r="I71" s="60"/>
      <c r="J71" s="60"/>
      <c r="K71" s="60"/>
    </row>
    <row r="72" spans="1:11">
      <c r="A72" s="50"/>
      <c r="B72" s="58"/>
      <c r="C72" s="72"/>
      <c r="D72" s="58"/>
      <c r="E72" s="60"/>
      <c r="F72" s="59"/>
      <c r="G72" s="60"/>
      <c r="H72" s="60"/>
      <c r="I72" s="60"/>
      <c r="J72" s="60"/>
      <c r="K72" s="60"/>
    </row>
    <row r="73" spans="1:11">
      <c r="A73" s="50"/>
      <c r="B73" s="58"/>
      <c r="C73" s="72"/>
      <c r="D73" s="58"/>
      <c r="E73" s="60"/>
      <c r="F73" s="59"/>
      <c r="G73" s="60"/>
      <c r="H73" s="60"/>
      <c r="I73" s="60"/>
      <c r="J73" s="60"/>
      <c r="K73" s="60"/>
    </row>
    <row r="74" spans="1:11">
      <c r="A74" s="50"/>
      <c r="B74" s="58"/>
      <c r="C74" s="72"/>
      <c r="D74" s="58"/>
      <c r="E74" s="60"/>
      <c r="F74" s="59"/>
      <c r="G74" s="60"/>
      <c r="H74" s="60"/>
      <c r="I74" s="60"/>
      <c r="J74" s="60"/>
      <c r="K74" s="60"/>
    </row>
    <row r="75" spans="1:11">
      <c r="A75" s="50"/>
      <c r="B75" s="58"/>
      <c r="C75" s="72"/>
      <c r="D75" s="58"/>
      <c r="E75" s="60"/>
      <c r="F75" s="59"/>
      <c r="G75" s="60"/>
      <c r="H75" s="60"/>
      <c r="I75" s="60"/>
      <c r="J75" s="60"/>
      <c r="K75" s="60"/>
    </row>
    <row r="76" spans="1:11">
      <c r="A76" s="50"/>
      <c r="B76" s="58"/>
      <c r="C76" s="72"/>
      <c r="D76" s="58"/>
      <c r="E76" s="60"/>
      <c r="F76" s="59"/>
      <c r="G76" s="60"/>
      <c r="H76" s="60"/>
      <c r="I76" s="60"/>
      <c r="J76" s="60"/>
      <c r="K76" s="60"/>
    </row>
    <row r="77" spans="1:11">
      <c r="A77" s="50"/>
      <c r="B77" s="58"/>
      <c r="C77" s="72"/>
      <c r="D77" s="58"/>
      <c r="E77" s="60"/>
      <c r="F77" s="59"/>
      <c r="G77" s="60"/>
      <c r="H77" s="60"/>
      <c r="I77" s="60"/>
      <c r="J77" s="60"/>
      <c r="K77" s="60"/>
    </row>
    <row r="78" spans="1:11">
      <c r="A78" s="50"/>
      <c r="B78" s="58"/>
      <c r="C78" s="72"/>
      <c r="D78" s="58"/>
      <c r="E78" s="60"/>
      <c r="F78" s="59"/>
      <c r="G78" s="60"/>
      <c r="H78" s="60"/>
      <c r="I78" s="60"/>
      <c r="J78" s="60"/>
      <c r="K78" s="60"/>
    </row>
    <row r="79" spans="1:11">
      <c r="A79" s="50"/>
      <c r="B79" s="58"/>
      <c r="C79" s="72"/>
      <c r="D79" s="58"/>
      <c r="E79" s="60"/>
      <c r="F79" s="59"/>
      <c r="G79" s="60"/>
      <c r="H79" s="60"/>
      <c r="I79" s="60"/>
      <c r="J79" s="60"/>
      <c r="K79" s="60"/>
    </row>
    <row r="80" spans="1:11">
      <c r="A80" s="50"/>
      <c r="B80" s="58"/>
      <c r="C80" s="72"/>
      <c r="D80" s="58"/>
      <c r="E80" s="60"/>
      <c r="F80" s="59"/>
      <c r="G80" s="60"/>
      <c r="H80" s="60"/>
      <c r="I80" s="60"/>
      <c r="J80" s="60"/>
      <c r="K80" s="60"/>
    </row>
    <row r="81" spans="1:11">
      <c r="A81" s="50"/>
      <c r="B81" s="58"/>
      <c r="C81" s="72"/>
      <c r="D81" s="58"/>
      <c r="E81" s="60"/>
      <c r="F81" s="59"/>
      <c r="G81" s="60"/>
      <c r="H81" s="60"/>
      <c r="I81" s="60"/>
      <c r="J81" s="60"/>
      <c r="K81" s="60"/>
    </row>
    <row r="82" spans="1:11">
      <c r="A82" s="50"/>
      <c r="B82" s="58"/>
      <c r="C82" s="72"/>
      <c r="D82" s="58"/>
      <c r="E82" s="60"/>
      <c r="F82" s="59"/>
      <c r="G82" s="60"/>
      <c r="H82" s="60"/>
      <c r="I82" s="60"/>
      <c r="J82" s="60"/>
      <c r="K82" s="60"/>
    </row>
    <row r="83" spans="1:11">
      <c r="A83" s="50"/>
      <c r="B83" s="58"/>
      <c r="C83" s="72"/>
      <c r="D83" s="58"/>
      <c r="E83" s="60"/>
      <c r="F83" s="59"/>
      <c r="G83" s="60"/>
      <c r="H83" s="60"/>
      <c r="I83" s="60"/>
      <c r="J83" s="60"/>
      <c r="K83" s="60"/>
    </row>
    <row r="84" spans="1:11">
      <c r="A84" s="50"/>
      <c r="B84" s="58"/>
      <c r="C84" s="72"/>
      <c r="D84" s="58"/>
      <c r="E84" s="60"/>
      <c r="F84" s="59"/>
      <c r="G84" s="60"/>
      <c r="H84" s="60"/>
      <c r="I84" s="60"/>
      <c r="J84" s="60"/>
      <c r="K84" s="60"/>
    </row>
    <row r="85" spans="1:11">
      <c r="A85" s="50"/>
      <c r="B85" s="58"/>
      <c r="C85" s="72"/>
      <c r="D85" s="58"/>
      <c r="E85" s="60"/>
      <c r="F85" s="59"/>
      <c r="G85" s="60"/>
      <c r="H85" s="60"/>
      <c r="I85" s="60"/>
      <c r="J85" s="60"/>
      <c r="K85" s="60"/>
    </row>
    <row r="86" spans="1:11">
      <c r="A86" s="50"/>
      <c r="B86" s="58"/>
      <c r="C86" s="72"/>
      <c r="D86" s="58"/>
      <c r="E86" s="60"/>
      <c r="F86" s="59"/>
      <c r="G86" s="60"/>
      <c r="H86" s="60"/>
      <c r="I86" s="60"/>
      <c r="J86" s="60"/>
      <c r="K86" s="60"/>
    </row>
    <row r="87" spans="1:11">
      <c r="A87" s="50"/>
      <c r="B87" s="58"/>
      <c r="C87" s="72"/>
      <c r="D87" s="58"/>
      <c r="E87" s="60"/>
      <c r="F87" s="59"/>
      <c r="G87" s="60"/>
      <c r="H87" s="60"/>
      <c r="I87" s="60"/>
      <c r="J87" s="60"/>
      <c r="K87" s="60"/>
    </row>
    <row r="88" spans="1:11">
      <c r="A88" s="50"/>
      <c r="B88" s="58"/>
      <c r="C88" s="72"/>
      <c r="D88" s="58"/>
      <c r="E88" s="60"/>
      <c r="F88" s="59"/>
      <c r="G88" s="60"/>
      <c r="H88" s="60"/>
      <c r="I88" s="60"/>
      <c r="J88" s="60"/>
      <c r="K88" s="60"/>
    </row>
    <row r="89" spans="1:11">
      <c r="A89" s="50"/>
      <c r="B89" s="58"/>
      <c r="C89" s="72"/>
      <c r="D89" s="58"/>
      <c r="E89" s="60"/>
      <c r="F89" s="59"/>
      <c r="G89" s="60"/>
      <c r="H89" s="60"/>
      <c r="I89" s="60"/>
      <c r="J89" s="60"/>
      <c r="K89" s="60"/>
    </row>
    <row r="90" spans="1:11">
      <c r="A90" s="50"/>
      <c r="B90" s="58"/>
      <c r="C90" s="72"/>
      <c r="D90" s="58"/>
      <c r="E90" s="60"/>
      <c r="F90" s="59"/>
      <c r="G90" s="60"/>
      <c r="H90" s="60"/>
      <c r="I90" s="60"/>
      <c r="J90" s="60"/>
      <c r="K90" s="60"/>
    </row>
    <row r="91" spans="1:11">
      <c r="A91" s="50"/>
      <c r="B91" s="58"/>
      <c r="C91" s="72"/>
      <c r="D91" s="58"/>
      <c r="E91" s="60"/>
      <c r="F91" s="59"/>
      <c r="G91" s="60"/>
      <c r="H91" s="60"/>
      <c r="I91" s="60"/>
      <c r="J91" s="60"/>
      <c r="K91" s="60"/>
    </row>
    <row r="92" spans="1:11">
      <c r="A92" s="50"/>
      <c r="B92" s="58"/>
      <c r="C92" s="72"/>
      <c r="D92" s="58"/>
      <c r="E92" s="60"/>
      <c r="F92" s="59"/>
      <c r="G92" s="60"/>
      <c r="H92" s="60"/>
      <c r="I92" s="60"/>
      <c r="J92" s="60"/>
      <c r="K92" s="60"/>
    </row>
    <row r="93" spans="1:11">
      <c r="A93" s="50"/>
      <c r="B93" s="58"/>
      <c r="C93" s="72"/>
      <c r="D93" s="58"/>
      <c r="E93" s="60"/>
      <c r="F93" s="59"/>
      <c r="G93" s="60"/>
      <c r="H93" s="60"/>
      <c r="I93" s="60"/>
      <c r="J93" s="60"/>
      <c r="K93" s="60"/>
    </row>
    <row r="94" spans="1:11">
      <c r="A94" s="50"/>
      <c r="B94" s="58"/>
      <c r="C94" s="72"/>
      <c r="D94" s="58"/>
      <c r="E94" s="60"/>
      <c r="F94" s="59"/>
      <c r="G94" s="60"/>
      <c r="H94" s="60"/>
      <c r="I94" s="60"/>
      <c r="J94" s="60"/>
      <c r="K94" s="60"/>
    </row>
    <row r="95" spans="1:11">
      <c r="A95" s="50"/>
      <c r="B95" s="58"/>
      <c r="C95" s="72"/>
      <c r="D95" s="58"/>
      <c r="E95" s="60"/>
      <c r="F95" s="59"/>
      <c r="G95" s="60"/>
      <c r="H95" s="60"/>
      <c r="I95" s="60"/>
      <c r="J95" s="60"/>
      <c r="K95" s="60"/>
    </row>
    <row r="96" spans="1:11">
      <c r="A96" s="50"/>
      <c r="B96" s="58"/>
      <c r="C96" s="72"/>
      <c r="D96" s="58"/>
      <c r="E96" s="60"/>
      <c r="F96" s="59"/>
      <c r="G96" s="60"/>
      <c r="H96" s="60"/>
      <c r="I96" s="60"/>
      <c r="J96" s="60"/>
      <c r="K96" s="60"/>
    </row>
    <row r="97" spans="1:11">
      <c r="A97" s="50"/>
      <c r="B97" s="58"/>
      <c r="C97" s="72"/>
      <c r="D97" s="58"/>
      <c r="E97" s="60"/>
      <c r="F97" s="59"/>
      <c r="G97" s="60"/>
      <c r="H97" s="60"/>
      <c r="I97" s="60"/>
      <c r="J97" s="60"/>
      <c r="K97" s="60"/>
    </row>
    <row r="98" spans="1:11">
      <c r="A98" s="50"/>
      <c r="B98" s="58"/>
      <c r="C98" s="72"/>
      <c r="D98" s="58"/>
      <c r="E98" s="60"/>
      <c r="F98" s="59"/>
      <c r="G98" s="60"/>
      <c r="H98" s="60"/>
      <c r="I98" s="60"/>
      <c r="J98" s="60"/>
      <c r="K98" s="60"/>
    </row>
    <row r="99" spans="1:11">
      <c r="A99" s="50"/>
      <c r="B99" s="58"/>
      <c r="C99" s="72"/>
      <c r="D99" s="58"/>
      <c r="E99" s="60"/>
      <c r="F99" s="59"/>
      <c r="G99" s="60"/>
      <c r="H99" s="60"/>
      <c r="I99" s="60"/>
      <c r="J99" s="60"/>
      <c r="K99" s="60"/>
    </row>
    <row r="100" spans="1:11">
      <c r="A100" s="50"/>
      <c r="B100" s="58"/>
      <c r="C100" s="72"/>
      <c r="D100" s="58"/>
      <c r="E100" s="60"/>
      <c r="F100" s="59"/>
      <c r="G100" s="60"/>
      <c r="H100" s="60"/>
      <c r="I100" s="60"/>
      <c r="J100" s="60"/>
      <c r="K100" s="60"/>
    </row>
    <row r="101" spans="1:11">
      <c r="A101" s="50"/>
      <c r="B101" s="58"/>
      <c r="C101" s="72"/>
      <c r="D101" s="58"/>
      <c r="E101" s="60"/>
      <c r="F101" s="59"/>
      <c r="G101" s="60"/>
      <c r="H101" s="60"/>
      <c r="I101" s="60"/>
      <c r="J101" s="60"/>
      <c r="K101" s="60"/>
    </row>
    <row r="102" spans="1:11">
      <c r="A102" s="50"/>
      <c r="B102" s="58"/>
      <c r="C102" s="72"/>
      <c r="D102" s="58"/>
      <c r="E102" s="60"/>
      <c r="F102" s="59"/>
      <c r="G102" s="60"/>
      <c r="H102" s="60"/>
      <c r="I102" s="60"/>
      <c r="J102" s="60"/>
      <c r="K102" s="60"/>
    </row>
    <row r="103" spans="1:11">
      <c r="A103" s="50"/>
      <c r="B103" s="58"/>
      <c r="C103" s="72"/>
      <c r="D103" s="58"/>
      <c r="E103" s="60"/>
      <c r="F103" s="59"/>
      <c r="G103" s="60"/>
      <c r="H103" s="60"/>
      <c r="I103" s="60"/>
      <c r="J103" s="60"/>
      <c r="K103" s="60"/>
    </row>
    <row r="104" spans="1:11">
      <c r="A104" s="50"/>
      <c r="B104" s="58"/>
      <c r="C104" s="72"/>
      <c r="D104" s="58"/>
      <c r="E104" s="60"/>
      <c r="F104" s="59"/>
      <c r="G104" s="60"/>
      <c r="H104" s="60"/>
      <c r="I104" s="60"/>
      <c r="J104" s="60"/>
      <c r="K104" s="60"/>
    </row>
    <row r="105" spans="1:11">
      <c r="A105" s="50"/>
      <c r="B105" s="58"/>
      <c r="C105" s="72"/>
      <c r="D105" s="58"/>
      <c r="E105" s="60"/>
      <c r="F105" s="59"/>
      <c r="G105" s="60"/>
      <c r="H105" s="60"/>
      <c r="I105" s="60"/>
      <c r="J105" s="60"/>
      <c r="K105" s="60"/>
    </row>
    <row r="106" spans="1:11">
      <c r="A106" s="50"/>
      <c r="B106" s="58"/>
      <c r="C106" s="72"/>
      <c r="D106" s="58"/>
      <c r="E106" s="60"/>
      <c r="F106" s="59"/>
      <c r="G106" s="60"/>
      <c r="H106" s="60"/>
      <c r="I106" s="60"/>
      <c r="J106" s="60"/>
      <c r="K106" s="60"/>
    </row>
    <row r="107" spans="1:11">
      <c r="A107" s="50"/>
      <c r="B107" s="58"/>
      <c r="C107" s="72"/>
      <c r="D107" s="58"/>
      <c r="E107" s="60"/>
      <c r="F107" s="59"/>
      <c r="G107" s="60"/>
      <c r="H107" s="60"/>
      <c r="I107" s="60"/>
      <c r="J107" s="60"/>
      <c r="K107" s="60"/>
    </row>
    <row r="108" spans="1:11">
      <c r="A108" s="50"/>
      <c r="B108" s="58"/>
      <c r="C108" s="72"/>
      <c r="D108" s="58"/>
      <c r="E108" s="60"/>
      <c r="F108" s="59"/>
      <c r="G108" s="60"/>
      <c r="H108" s="60"/>
      <c r="I108" s="60"/>
      <c r="J108" s="60"/>
      <c r="K108" s="60"/>
    </row>
    <row r="109" spans="1:11">
      <c r="A109" s="50"/>
      <c r="B109" s="58"/>
      <c r="C109" s="72"/>
      <c r="D109" s="58"/>
      <c r="E109" s="60"/>
      <c r="F109" s="59"/>
      <c r="G109" s="60"/>
      <c r="H109" s="60"/>
      <c r="I109" s="60"/>
      <c r="J109" s="60"/>
      <c r="K109" s="60"/>
    </row>
    <row r="110" spans="1:11">
      <c r="A110" s="50"/>
      <c r="B110" s="58"/>
      <c r="C110" s="72"/>
      <c r="D110" s="58"/>
      <c r="E110" s="60"/>
      <c r="F110" s="59"/>
      <c r="G110" s="60"/>
      <c r="H110" s="60"/>
      <c r="I110" s="60"/>
      <c r="J110" s="60"/>
      <c r="K110" s="60"/>
    </row>
    <row r="111" spans="1:11">
      <c r="A111" s="50"/>
      <c r="B111" s="58"/>
      <c r="C111" s="72"/>
      <c r="D111" s="58"/>
      <c r="E111" s="60"/>
      <c r="F111" s="59"/>
      <c r="G111" s="60"/>
      <c r="H111" s="60"/>
      <c r="I111" s="60"/>
      <c r="J111" s="60"/>
      <c r="K111" s="60"/>
    </row>
    <row r="112" spans="1:11">
      <c r="A112" s="50"/>
      <c r="B112" s="58"/>
      <c r="C112" s="72"/>
      <c r="D112" s="58"/>
      <c r="E112" s="60"/>
      <c r="F112" s="59"/>
      <c r="G112" s="60"/>
      <c r="H112" s="60"/>
      <c r="I112" s="60"/>
      <c r="J112" s="60"/>
      <c r="K112" s="60"/>
    </row>
    <row r="113" spans="1:11">
      <c r="A113" s="50"/>
      <c r="B113" s="58"/>
      <c r="C113" s="72"/>
      <c r="D113" s="58"/>
      <c r="E113" s="60"/>
      <c r="F113" s="59"/>
      <c r="G113" s="60"/>
      <c r="H113" s="60"/>
      <c r="I113" s="60"/>
      <c r="J113" s="60"/>
      <c r="K113" s="60"/>
    </row>
    <row r="114" spans="1:11">
      <c r="A114" s="50"/>
      <c r="B114" s="58"/>
      <c r="C114" s="72"/>
      <c r="D114" s="58"/>
      <c r="E114" s="60"/>
      <c r="F114" s="59"/>
      <c r="G114" s="60"/>
      <c r="H114" s="60"/>
      <c r="I114" s="60"/>
      <c r="J114" s="60"/>
      <c r="K114" s="60"/>
    </row>
    <row r="115" spans="1:11">
      <c r="A115" s="50"/>
      <c r="B115" s="58"/>
      <c r="C115" s="72"/>
      <c r="D115" s="58"/>
      <c r="E115" s="60"/>
      <c r="F115" s="59"/>
      <c r="G115" s="60"/>
      <c r="H115" s="60"/>
      <c r="I115" s="60"/>
      <c r="J115" s="60"/>
      <c r="K115" s="60"/>
    </row>
    <row r="116" spans="1:11">
      <c r="A116" s="50"/>
      <c r="B116" s="58"/>
      <c r="C116" s="72"/>
      <c r="D116" s="58"/>
      <c r="E116" s="60"/>
      <c r="F116" s="59"/>
      <c r="G116" s="60"/>
      <c r="H116" s="60"/>
      <c r="I116" s="60"/>
      <c r="J116" s="60"/>
      <c r="K116" s="60"/>
    </row>
    <row r="117" spans="1:11">
      <c r="A117" s="50"/>
      <c r="B117" s="58"/>
      <c r="C117" s="72"/>
      <c r="D117" s="58"/>
      <c r="E117" s="60"/>
      <c r="F117" s="59"/>
      <c r="G117" s="60"/>
      <c r="H117" s="60"/>
      <c r="I117" s="60"/>
      <c r="J117" s="60"/>
      <c r="K117" s="60"/>
    </row>
    <row r="118" spans="1:11">
      <c r="A118" s="50"/>
      <c r="B118" s="58"/>
      <c r="C118" s="72"/>
      <c r="D118" s="58"/>
      <c r="E118" s="60"/>
      <c r="F118" s="59"/>
      <c r="G118" s="60"/>
      <c r="H118" s="60"/>
      <c r="I118" s="60"/>
      <c r="J118" s="60"/>
      <c r="K118" s="60"/>
    </row>
    <row r="119" spans="1:11">
      <c r="A119" s="50"/>
      <c r="B119" s="58"/>
      <c r="C119" s="72"/>
      <c r="D119" s="58"/>
      <c r="E119" s="60"/>
      <c r="F119" s="59"/>
      <c r="G119" s="60"/>
      <c r="H119" s="60"/>
      <c r="I119" s="60"/>
      <c r="J119" s="60"/>
      <c r="K119" s="60"/>
    </row>
    <row r="120" spans="1:11">
      <c r="A120" s="50"/>
      <c r="B120" s="58"/>
      <c r="C120" s="72"/>
      <c r="D120" s="58"/>
      <c r="E120" s="60"/>
      <c r="F120" s="59"/>
      <c r="G120" s="60"/>
      <c r="H120" s="60"/>
      <c r="I120" s="60"/>
      <c r="J120" s="60"/>
      <c r="K120" s="60"/>
    </row>
    <row r="121" spans="1:11">
      <c r="A121" s="50"/>
      <c r="B121" s="58"/>
      <c r="C121" s="72"/>
      <c r="D121" s="58"/>
      <c r="E121" s="60"/>
      <c r="F121" s="59"/>
      <c r="G121" s="60"/>
      <c r="H121" s="60"/>
      <c r="I121" s="60"/>
      <c r="J121" s="60"/>
      <c r="K121" s="60"/>
    </row>
    <row r="122" spans="1:11">
      <c r="A122" s="50"/>
      <c r="B122" s="58"/>
      <c r="C122" s="72"/>
      <c r="D122" s="58"/>
      <c r="E122" s="60"/>
      <c r="F122" s="59"/>
      <c r="G122" s="60"/>
      <c r="H122" s="60"/>
      <c r="I122" s="60"/>
      <c r="J122" s="60"/>
      <c r="K122" s="60"/>
    </row>
    <row r="123" spans="1:11">
      <c r="A123" s="50"/>
      <c r="B123" s="58"/>
      <c r="C123" s="72"/>
      <c r="D123" s="58"/>
      <c r="E123" s="60"/>
      <c r="F123" s="59"/>
      <c r="G123" s="60"/>
      <c r="H123" s="60"/>
      <c r="I123" s="60"/>
      <c r="J123" s="60"/>
      <c r="K123" s="60"/>
    </row>
    <row r="124" spans="1:11">
      <c r="B124" s="59"/>
      <c r="C124" s="60"/>
      <c r="D124" s="59"/>
      <c r="E124" s="60"/>
      <c r="F124" s="59"/>
      <c r="G124" s="60"/>
      <c r="H124" s="60"/>
      <c r="I124" s="60"/>
      <c r="J124" s="60"/>
      <c r="K124" s="60"/>
    </row>
    <row r="125" spans="1:11">
      <c r="B125" s="59"/>
      <c r="C125" s="60"/>
      <c r="D125" s="59"/>
      <c r="E125" s="60"/>
      <c r="F125" s="59"/>
      <c r="G125" s="60"/>
      <c r="H125" s="60"/>
      <c r="I125" s="60"/>
      <c r="J125" s="60"/>
      <c r="K125" s="60"/>
    </row>
    <row r="126" spans="1:11">
      <c r="B126" s="59"/>
      <c r="C126" s="60"/>
      <c r="D126" s="59"/>
      <c r="E126" s="60"/>
      <c r="F126" s="59"/>
      <c r="G126" s="60"/>
      <c r="H126" s="60"/>
      <c r="I126" s="60"/>
      <c r="J126" s="60"/>
      <c r="K126" s="60"/>
    </row>
    <row r="127" spans="1:11">
      <c r="B127" s="59"/>
      <c r="C127" s="60"/>
      <c r="D127" s="59"/>
      <c r="E127" s="60"/>
      <c r="F127" s="59"/>
      <c r="G127" s="60"/>
      <c r="H127" s="60"/>
      <c r="I127" s="60"/>
      <c r="J127" s="60"/>
      <c r="K127" s="60"/>
    </row>
    <row r="128" spans="1:11">
      <c r="B128" s="59"/>
      <c r="C128" s="60"/>
      <c r="D128" s="59"/>
      <c r="E128" s="60"/>
      <c r="F128" s="59"/>
      <c r="G128" s="60"/>
      <c r="H128" s="60"/>
      <c r="I128" s="60"/>
      <c r="J128" s="60"/>
      <c r="K128" s="60"/>
    </row>
    <row r="129" spans="2:11">
      <c r="B129" s="59"/>
      <c r="C129" s="60"/>
      <c r="D129" s="59"/>
      <c r="E129" s="60"/>
      <c r="F129" s="59"/>
      <c r="G129" s="60"/>
      <c r="H129" s="60"/>
      <c r="I129" s="60"/>
      <c r="J129" s="60"/>
      <c r="K129" s="60"/>
    </row>
    <row r="130" spans="2:11">
      <c r="B130" s="59"/>
      <c r="C130" s="60"/>
      <c r="D130" s="59"/>
      <c r="E130" s="60"/>
      <c r="F130" s="59"/>
      <c r="G130" s="60"/>
      <c r="H130" s="60"/>
      <c r="I130" s="60"/>
      <c r="J130" s="60"/>
      <c r="K130" s="60"/>
    </row>
    <row r="131" spans="2:11">
      <c r="B131" s="59"/>
      <c r="C131" s="60"/>
      <c r="D131" s="59"/>
      <c r="E131" s="60"/>
      <c r="F131" s="59"/>
      <c r="G131" s="60"/>
      <c r="H131" s="60"/>
      <c r="I131" s="60"/>
      <c r="J131" s="60"/>
      <c r="K131" s="60"/>
    </row>
    <row r="132" spans="2:11">
      <c r="B132" s="59"/>
      <c r="C132" s="60"/>
      <c r="D132" s="59"/>
      <c r="E132" s="60"/>
      <c r="F132" s="59"/>
      <c r="G132" s="60"/>
      <c r="H132" s="60"/>
      <c r="I132" s="60"/>
      <c r="J132" s="60"/>
      <c r="K132" s="60"/>
    </row>
    <row r="133" spans="2:11">
      <c r="B133" s="59"/>
      <c r="C133" s="60"/>
      <c r="D133" s="59"/>
      <c r="E133" s="60"/>
      <c r="F133" s="59"/>
      <c r="G133" s="60"/>
      <c r="H133" s="60"/>
      <c r="I133" s="60"/>
      <c r="J133" s="60"/>
      <c r="K133" s="60"/>
    </row>
    <row r="134" spans="2:11">
      <c r="B134" s="59"/>
      <c r="C134" s="60"/>
      <c r="D134" s="59"/>
      <c r="E134" s="60"/>
      <c r="F134" s="59"/>
      <c r="G134" s="60"/>
      <c r="H134" s="60"/>
      <c r="I134" s="60"/>
      <c r="J134" s="60"/>
      <c r="K134" s="60"/>
    </row>
    <row r="135" spans="2:11">
      <c r="B135" s="59"/>
      <c r="C135" s="60"/>
      <c r="D135" s="59"/>
      <c r="E135" s="60"/>
      <c r="F135" s="59"/>
      <c r="G135" s="60"/>
      <c r="H135" s="60"/>
      <c r="I135" s="60"/>
      <c r="J135" s="60"/>
      <c r="K135" s="60"/>
    </row>
    <row r="136" spans="2:11">
      <c r="B136" s="59"/>
      <c r="C136" s="60"/>
      <c r="D136" s="59"/>
      <c r="E136" s="60"/>
      <c r="F136" s="59"/>
      <c r="G136" s="60"/>
      <c r="H136" s="60"/>
      <c r="I136" s="60"/>
      <c r="J136" s="60"/>
      <c r="K136" s="60"/>
    </row>
    <row r="137" spans="2:11">
      <c r="B137" s="59"/>
      <c r="C137" s="60"/>
      <c r="D137" s="59"/>
      <c r="E137" s="60"/>
      <c r="F137" s="59"/>
      <c r="G137" s="60"/>
      <c r="H137" s="60"/>
      <c r="I137" s="60"/>
      <c r="J137" s="60"/>
      <c r="K137" s="60"/>
    </row>
    <row r="138" spans="2:11">
      <c r="B138" s="59"/>
      <c r="C138" s="60"/>
      <c r="D138" s="59"/>
      <c r="E138" s="60"/>
      <c r="F138" s="59"/>
      <c r="G138" s="60"/>
      <c r="H138" s="60"/>
      <c r="I138" s="60"/>
      <c r="J138" s="60"/>
      <c r="K138" s="60"/>
    </row>
    <row r="139" spans="2:11">
      <c r="B139" s="59"/>
      <c r="C139" s="60"/>
      <c r="D139" s="59"/>
      <c r="E139" s="60"/>
      <c r="F139" s="59"/>
      <c r="G139" s="60"/>
      <c r="H139" s="60"/>
      <c r="I139" s="60"/>
      <c r="J139" s="60"/>
      <c r="K139" s="60"/>
    </row>
    <row r="140" spans="2:11">
      <c r="B140" s="59"/>
      <c r="C140" s="60"/>
      <c r="D140" s="59"/>
      <c r="E140" s="60"/>
      <c r="F140" s="59"/>
      <c r="G140" s="60"/>
      <c r="H140" s="60"/>
      <c r="I140" s="60"/>
      <c r="J140" s="60"/>
      <c r="K140" s="60"/>
    </row>
  </sheetData>
  <pageMargins left="0.70866141732283472" right="0.19685039370078741" top="3.937007874015748E-2" bottom="3.937007874015748E-2" header="0"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1">
    <tabColor rgb="FF00B050"/>
  </sheetPr>
  <dimension ref="A1:K115"/>
  <sheetViews>
    <sheetView zoomScaleNormal="100" workbookViewId="0">
      <selection activeCell="F32" sqref="F32"/>
    </sheetView>
  </sheetViews>
  <sheetFormatPr baseColWidth="10" defaultColWidth="11.42578125" defaultRowHeight="15"/>
  <cols>
    <col min="1" max="1" width="30.85546875" style="51" customWidth="1"/>
    <col min="2" max="2" width="26.140625" style="51" customWidth="1"/>
    <col min="3" max="11" width="14.7109375" style="51" customWidth="1"/>
    <col min="12" max="16384" width="11.42578125" style="51"/>
  </cols>
  <sheetData>
    <row r="1" spans="1:11">
      <c r="A1" s="56" t="s">
        <v>1355</v>
      </c>
      <c r="B1" s="50"/>
      <c r="C1" s="50"/>
      <c r="D1" s="50"/>
      <c r="E1" s="50"/>
      <c r="F1" s="50"/>
      <c r="G1" s="50"/>
      <c r="H1" s="50"/>
    </row>
    <row r="2" spans="1:11">
      <c r="A2" s="50"/>
      <c r="B2" s="50"/>
      <c r="C2" s="50"/>
      <c r="D2" s="50"/>
      <c r="E2" s="50"/>
      <c r="F2" s="50"/>
      <c r="G2" s="50"/>
      <c r="H2" s="50"/>
    </row>
    <row r="3" spans="1:11">
      <c r="A3" s="1052" t="s">
        <v>1356</v>
      </c>
      <c r="B3" s="1053"/>
      <c r="C3" s="1050" t="s">
        <v>1305</v>
      </c>
      <c r="D3" s="1050"/>
      <c r="E3" s="1050" t="s">
        <v>1308</v>
      </c>
      <c r="F3" s="1050"/>
      <c r="G3" s="1051" t="s">
        <v>1039</v>
      </c>
      <c r="H3" s="1051"/>
      <c r="I3" s="60"/>
      <c r="J3" s="60"/>
      <c r="K3" s="60"/>
    </row>
    <row r="4" spans="1:11">
      <c r="A4" s="1054"/>
      <c r="B4" s="1055"/>
      <c r="C4" s="494" t="s">
        <v>1306</v>
      </c>
      <c r="D4" s="494" t="s">
        <v>1307</v>
      </c>
      <c r="E4" s="494" t="s">
        <v>1306</v>
      </c>
      <c r="F4" s="494" t="s">
        <v>1307</v>
      </c>
      <c r="G4" s="495" t="s">
        <v>1309</v>
      </c>
      <c r="H4" s="495" t="s">
        <v>1307</v>
      </c>
      <c r="I4" s="60"/>
      <c r="J4" s="60"/>
      <c r="K4" s="60"/>
    </row>
    <row r="5" spans="1:11">
      <c r="A5" s="1047" t="s">
        <v>1357</v>
      </c>
      <c r="B5" s="492" t="s">
        <v>1358</v>
      </c>
      <c r="C5" s="42">
        <v>7</v>
      </c>
      <c r="D5" s="42">
        <v>572155</v>
      </c>
      <c r="E5" s="42">
        <v>1275</v>
      </c>
      <c r="F5" s="42">
        <v>25376143</v>
      </c>
      <c r="G5" s="68">
        <f t="shared" ref="G5:H9" si="0">C5+E5</f>
        <v>1282</v>
      </c>
      <c r="H5" s="68">
        <f t="shared" si="0"/>
        <v>25948298</v>
      </c>
      <c r="I5" s="60"/>
      <c r="J5" s="60"/>
      <c r="K5" s="60"/>
    </row>
    <row r="6" spans="1:11">
      <c r="A6" s="1047"/>
      <c r="B6" s="65" t="s">
        <v>282</v>
      </c>
      <c r="C6" s="64">
        <f>SUM(C5)</f>
        <v>7</v>
      </c>
      <c r="D6" s="64">
        <f>SUM(D5)</f>
        <v>572155</v>
      </c>
      <c r="E6" s="64">
        <f>SUM(E5)</f>
        <v>1275</v>
      </c>
      <c r="F6" s="64">
        <f>SUM(F5)</f>
        <v>25376143</v>
      </c>
      <c r="G6" s="64">
        <f t="shared" si="0"/>
        <v>1282</v>
      </c>
      <c r="H6" s="64">
        <f t="shared" si="0"/>
        <v>25948298</v>
      </c>
      <c r="I6" s="60"/>
      <c r="J6" s="60"/>
      <c r="K6" s="60"/>
    </row>
    <row r="7" spans="1:11">
      <c r="A7" s="1047" t="s">
        <v>1359</v>
      </c>
      <c r="B7" s="492" t="s">
        <v>1360</v>
      </c>
      <c r="C7" s="42">
        <v>7</v>
      </c>
      <c r="D7" s="42">
        <v>31117</v>
      </c>
      <c r="E7" s="42">
        <v>221</v>
      </c>
      <c r="F7" s="42">
        <v>5522136</v>
      </c>
      <c r="G7" s="68">
        <f t="shared" si="0"/>
        <v>228</v>
      </c>
      <c r="H7" s="68">
        <f t="shared" si="0"/>
        <v>5553253</v>
      </c>
      <c r="I7" s="60"/>
      <c r="J7" s="60"/>
      <c r="K7" s="60"/>
    </row>
    <row r="8" spans="1:11">
      <c r="A8" s="1047"/>
      <c r="B8" s="65" t="s">
        <v>282</v>
      </c>
      <c r="C8" s="64">
        <f>SUM(C7)</f>
        <v>7</v>
      </c>
      <c r="D8" s="64">
        <f>SUM(D7)</f>
        <v>31117</v>
      </c>
      <c r="E8" s="64">
        <f>SUM(E7)</f>
        <v>221</v>
      </c>
      <c r="F8" s="64">
        <f>SUM(F7)</f>
        <v>5522136</v>
      </c>
      <c r="G8" s="64">
        <f t="shared" si="0"/>
        <v>228</v>
      </c>
      <c r="H8" s="64">
        <f t="shared" si="0"/>
        <v>5553253</v>
      </c>
      <c r="I8" s="60"/>
      <c r="J8" s="60"/>
      <c r="K8" s="60"/>
    </row>
    <row r="9" spans="1:11">
      <c r="A9" s="1047" t="s">
        <v>1361</v>
      </c>
      <c r="B9" s="492" t="s">
        <v>1362</v>
      </c>
      <c r="C9" s="42">
        <v>9</v>
      </c>
      <c r="D9" s="42">
        <v>34791</v>
      </c>
      <c r="E9" s="42">
        <v>190</v>
      </c>
      <c r="F9" s="42">
        <v>1422043</v>
      </c>
      <c r="G9" s="64">
        <f t="shared" si="0"/>
        <v>199</v>
      </c>
      <c r="H9" s="68">
        <f t="shared" si="0"/>
        <v>1456834</v>
      </c>
      <c r="I9" s="60"/>
      <c r="J9" s="60"/>
      <c r="K9" s="60"/>
    </row>
    <row r="10" spans="1:11">
      <c r="A10" s="1047"/>
      <c r="B10" s="492" t="s">
        <v>1363</v>
      </c>
      <c r="C10" s="42">
        <v>0</v>
      </c>
      <c r="D10" s="42">
        <v>0</v>
      </c>
      <c r="E10" s="42">
        <v>0</v>
      </c>
      <c r="F10" s="42">
        <v>0</v>
      </c>
      <c r="G10" s="68">
        <v>0</v>
      </c>
      <c r="H10" s="68">
        <f t="shared" ref="H10" si="1">D10+F10</f>
        <v>0</v>
      </c>
      <c r="I10" s="60"/>
      <c r="J10" s="60"/>
      <c r="K10" s="60"/>
    </row>
    <row r="11" spans="1:11">
      <c r="A11" s="1047"/>
      <c r="B11" s="65" t="s">
        <v>282</v>
      </c>
      <c r="C11" s="64">
        <f>SUM(C9:C10)</f>
        <v>9</v>
      </c>
      <c r="D11" s="64">
        <f>SUM(D9:D10)</f>
        <v>34791</v>
      </c>
      <c r="E11" s="64">
        <f>SUM(E9:E10)</f>
        <v>190</v>
      </c>
      <c r="F11" s="64">
        <f>SUM(F9:F10)</f>
        <v>1422043</v>
      </c>
      <c r="G11" s="64">
        <f t="shared" ref="G11:G26" si="2">C11+E11</f>
        <v>199</v>
      </c>
      <c r="H11" s="64">
        <f t="shared" ref="H11:H26" si="3">D11+F11</f>
        <v>1456834</v>
      </c>
      <c r="I11" s="60"/>
      <c r="J11" s="60"/>
      <c r="K11" s="60"/>
    </row>
    <row r="12" spans="1:11">
      <c r="A12" s="1047" t="s">
        <v>1364</v>
      </c>
      <c r="B12" s="492" t="s">
        <v>1365</v>
      </c>
      <c r="C12" s="42">
        <v>0</v>
      </c>
      <c r="D12" s="42">
        <v>0</v>
      </c>
      <c r="E12" s="42">
        <v>0</v>
      </c>
      <c r="F12" s="42">
        <v>0</v>
      </c>
      <c r="G12" s="68">
        <f t="shared" si="2"/>
        <v>0</v>
      </c>
      <c r="H12" s="68">
        <f t="shared" si="3"/>
        <v>0</v>
      </c>
      <c r="I12" s="60"/>
      <c r="J12" s="60"/>
      <c r="K12" s="60"/>
    </row>
    <row r="13" spans="1:11">
      <c r="A13" s="1047"/>
      <c r="B13" s="492" t="s">
        <v>1366</v>
      </c>
      <c r="C13" s="42">
        <v>0</v>
      </c>
      <c r="D13" s="42">
        <v>0</v>
      </c>
      <c r="E13" s="42">
        <v>51</v>
      </c>
      <c r="F13" s="42">
        <v>630300</v>
      </c>
      <c r="G13" s="68">
        <f t="shared" si="2"/>
        <v>51</v>
      </c>
      <c r="H13" s="68">
        <f t="shared" si="3"/>
        <v>630300</v>
      </c>
      <c r="I13" s="60"/>
      <c r="J13" s="60"/>
      <c r="K13" s="60"/>
    </row>
    <row r="14" spans="1:11">
      <c r="A14" s="1047"/>
      <c r="B14" s="492" t="s">
        <v>1367</v>
      </c>
      <c r="C14" s="42">
        <v>54</v>
      </c>
      <c r="D14" s="42">
        <v>1583364</v>
      </c>
      <c r="E14" s="42">
        <v>110</v>
      </c>
      <c r="F14" s="42">
        <v>3058468</v>
      </c>
      <c r="G14" s="68">
        <f t="shared" si="2"/>
        <v>164</v>
      </c>
      <c r="H14" s="68">
        <f t="shared" si="3"/>
        <v>4641832</v>
      </c>
      <c r="I14" s="60"/>
      <c r="J14" s="60"/>
      <c r="K14" s="60"/>
    </row>
    <row r="15" spans="1:11">
      <c r="A15" s="1047"/>
      <c r="B15" s="65" t="s">
        <v>282</v>
      </c>
      <c r="C15" s="64">
        <f>SUM(C12:C14)</f>
        <v>54</v>
      </c>
      <c r="D15" s="64">
        <f>SUM(D12:D14)</f>
        <v>1583364</v>
      </c>
      <c r="E15" s="64">
        <f>SUM(E12:E14)</f>
        <v>161</v>
      </c>
      <c r="F15" s="64">
        <f>SUM(F12:F14)</f>
        <v>3688768</v>
      </c>
      <c r="G15" s="64">
        <f t="shared" si="2"/>
        <v>215</v>
      </c>
      <c r="H15" s="64">
        <f t="shared" si="3"/>
        <v>5272132</v>
      </c>
      <c r="I15" s="60"/>
      <c r="J15" s="60"/>
      <c r="K15" s="60"/>
    </row>
    <row r="16" spans="1:11">
      <c r="A16" s="1047" t="s">
        <v>1368</v>
      </c>
      <c r="B16" s="492" t="s">
        <v>1369</v>
      </c>
      <c r="C16" s="42">
        <v>3</v>
      </c>
      <c r="D16" s="42">
        <v>180</v>
      </c>
      <c r="E16" s="42">
        <v>15</v>
      </c>
      <c r="F16" s="42">
        <v>36125</v>
      </c>
      <c r="G16" s="68">
        <f t="shared" si="2"/>
        <v>18</v>
      </c>
      <c r="H16" s="68">
        <f t="shared" si="3"/>
        <v>36305</v>
      </c>
      <c r="I16" s="60"/>
      <c r="J16" s="60"/>
      <c r="K16" s="60"/>
    </row>
    <row r="17" spans="1:11">
      <c r="A17" s="1047"/>
      <c r="B17" s="492" t="s">
        <v>1370</v>
      </c>
      <c r="C17" s="42">
        <v>0</v>
      </c>
      <c r="D17" s="42">
        <v>0</v>
      </c>
      <c r="E17" s="42">
        <v>0</v>
      </c>
      <c r="F17" s="42">
        <v>0</v>
      </c>
      <c r="G17" s="68">
        <f t="shared" si="2"/>
        <v>0</v>
      </c>
      <c r="H17" s="68">
        <f t="shared" si="3"/>
        <v>0</v>
      </c>
      <c r="I17" s="60"/>
      <c r="J17" s="60"/>
      <c r="K17" s="60"/>
    </row>
    <row r="18" spans="1:11">
      <c r="A18" s="1047"/>
      <c r="B18" s="492" t="s">
        <v>1371</v>
      </c>
      <c r="C18" s="42">
        <v>0</v>
      </c>
      <c r="D18" s="42">
        <v>0</v>
      </c>
      <c r="E18" s="42">
        <v>0</v>
      </c>
      <c r="F18" s="42">
        <v>0</v>
      </c>
      <c r="G18" s="68">
        <f t="shared" si="2"/>
        <v>0</v>
      </c>
      <c r="H18" s="68">
        <f t="shared" si="3"/>
        <v>0</v>
      </c>
      <c r="I18" s="60"/>
      <c r="J18" s="60"/>
      <c r="K18" s="60"/>
    </row>
    <row r="19" spans="1:11">
      <c r="A19" s="1047"/>
      <c r="B19" s="65" t="s">
        <v>282</v>
      </c>
      <c r="C19" s="64">
        <f>SUM(C16:C18)</f>
        <v>3</v>
      </c>
      <c r="D19" s="64">
        <f>SUM(D16:D18)</f>
        <v>180</v>
      </c>
      <c r="E19" s="64">
        <f>SUM(E16:E18)</f>
        <v>15</v>
      </c>
      <c r="F19" s="64">
        <f>SUM(F16:F18)</f>
        <v>36125</v>
      </c>
      <c r="G19" s="64">
        <f t="shared" si="2"/>
        <v>18</v>
      </c>
      <c r="H19" s="64">
        <f t="shared" si="3"/>
        <v>36305</v>
      </c>
      <c r="I19" s="60"/>
      <c r="J19" s="60"/>
      <c r="K19" s="60"/>
    </row>
    <row r="20" spans="1:11">
      <c r="A20" s="1047" t="s">
        <v>1372</v>
      </c>
      <c r="B20" s="492" t="s">
        <v>1373</v>
      </c>
      <c r="C20" s="42">
        <v>0</v>
      </c>
      <c r="D20" s="42">
        <v>0</v>
      </c>
      <c r="E20" s="42">
        <v>134</v>
      </c>
      <c r="F20" s="42">
        <v>1411745</v>
      </c>
      <c r="G20" s="68">
        <f t="shared" si="2"/>
        <v>134</v>
      </c>
      <c r="H20" s="68">
        <f t="shared" si="3"/>
        <v>1411745</v>
      </c>
      <c r="I20" s="60"/>
      <c r="J20" s="60"/>
      <c r="K20" s="60"/>
    </row>
    <row r="21" spans="1:11">
      <c r="A21" s="1047"/>
      <c r="B21" s="65" t="s">
        <v>282</v>
      </c>
      <c r="C21" s="64">
        <f>SUM(C20)</f>
        <v>0</v>
      </c>
      <c r="D21" s="64">
        <f>SUM(D20)</f>
        <v>0</v>
      </c>
      <c r="E21" s="64">
        <f>SUM(E20)</f>
        <v>134</v>
      </c>
      <c r="F21" s="64">
        <f>SUM(F20)</f>
        <v>1411745</v>
      </c>
      <c r="G21" s="64">
        <f t="shared" si="2"/>
        <v>134</v>
      </c>
      <c r="H21" s="64">
        <f t="shared" si="3"/>
        <v>1411745</v>
      </c>
      <c r="I21" s="60"/>
      <c r="J21" s="60"/>
      <c r="K21" s="60"/>
    </row>
    <row r="22" spans="1:11" ht="24">
      <c r="A22" s="1047" t="s">
        <v>1374</v>
      </c>
      <c r="B22" s="492" t="s">
        <v>1375</v>
      </c>
      <c r="C22" s="42">
        <v>3</v>
      </c>
      <c r="D22" s="42">
        <v>975</v>
      </c>
      <c r="E22" s="42">
        <v>13</v>
      </c>
      <c r="F22" s="42">
        <v>2221</v>
      </c>
      <c r="G22" s="68">
        <f t="shared" si="2"/>
        <v>16</v>
      </c>
      <c r="H22" s="68">
        <f t="shared" si="3"/>
        <v>3196</v>
      </c>
      <c r="I22" s="60"/>
      <c r="J22" s="60"/>
      <c r="K22" s="60"/>
    </row>
    <row r="23" spans="1:11">
      <c r="A23" s="1047"/>
      <c r="B23" s="492" t="s">
        <v>1376</v>
      </c>
      <c r="C23" s="42">
        <v>0</v>
      </c>
      <c r="D23" s="42">
        <v>0</v>
      </c>
      <c r="E23" s="42">
        <v>20</v>
      </c>
      <c r="F23" s="42">
        <v>610506</v>
      </c>
      <c r="G23" s="68">
        <f t="shared" si="2"/>
        <v>20</v>
      </c>
      <c r="H23" s="68">
        <f t="shared" si="3"/>
        <v>610506</v>
      </c>
      <c r="I23" s="60"/>
      <c r="J23" s="60"/>
      <c r="K23" s="60"/>
    </row>
    <row r="24" spans="1:11">
      <c r="A24" s="1047"/>
      <c r="B24" s="492" t="s">
        <v>1811</v>
      </c>
      <c r="C24" s="42">
        <v>0</v>
      </c>
      <c r="D24" s="42">
        <v>0</v>
      </c>
      <c r="E24" s="42">
        <v>0</v>
      </c>
      <c r="F24" s="42">
        <v>0</v>
      </c>
      <c r="G24" s="68">
        <f t="shared" si="2"/>
        <v>0</v>
      </c>
      <c r="H24" s="68">
        <f t="shared" si="3"/>
        <v>0</v>
      </c>
      <c r="I24" s="60"/>
      <c r="J24" s="60"/>
      <c r="K24" s="60"/>
    </row>
    <row r="25" spans="1:11">
      <c r="A25" s="1047"/>
      <c r="B25" s="65" t="s">
        <v>282</v>
      </c>
      <c r="C25" s="64">
        <f>SUM(C22:C24)</f>
        <v>3</v>
      </c>
      <c r="D25" s="64">
        <f>SUM(D22:D24)</f>
        <v>975</v>
      </c>
      <c r="E25" s="64">
        <f>SUM(E22:E24)</f>
        <v>33</v>
      </c>
      <c r="F25" s="64">
        <f>SUM(F22:F24)</f>
        <v>612727</v>
      </c>
      <c r="G25" s="64">
        <f t="shared" si="2"/>
        <v>36</v>
      </c>
      <c r="H25" s="64">
        <f t="shared" si="3"/>
        <v>613702</v>
      </c>
      <c r="I25" s="60"/>
      <c r="J25" s="60"/>
      <c r="K25" s="60"/>
    </row>
    <row r="26" spans="1:11">
      <c r="A26" s="493" t="s">
        <v>282</v>
      </c>
      <c r="B26" s="71"/>
      <c r="C26" s="64">
        <f>C6+C8+C11+C15+C19+C21+C25</f>
        <v>83</v>
      </c>
      <c r="D26" s="64">
        <f>D6+D8+D11+D15+D19+D21+D25</f>
        <v>2222582</v>
      </c>
      <c r="E26" s="64">
        <f>E6+E8+E11+E15+E19+E21+E25</f>
        <v>2029</v>
      </c>
      <c r="F26" s="64">
        <f>F6+F8+F11+F15+F19+F21+F25</f>
        <v>38069687</v>
      </c>
      <c r="G26" s="64">
        <f t="shared" si="2"/>
        <v>2112</v>
      </c>
      <c r="H26" s="64">
        <f t="shared" si="3"/>
        <v>40292269</v>
      </c>
      <c r="I26" s="60"/>
      <c r="J26" s="60"/>
      <c r="K26" s="60"/>
    </row>
    <row r="27" spans="1:11">
      <c r="B27" s="59"/>
      <c r="C27" s="60"/>
      <c r="D27" s="59"/>
      <c r="E27" s="60"/>
      <c r="F27" s="59"/>
      <c r="G27" s="60"/>
      <c r="H27" s="60"/>
      <c r="I27" s="60"/>
      <c r="J27" s="60"/>
      <c r="K27" s="60"/>
    </row>
    <row r="28" spans="1:11">
      <c r="B28" s="59"/>
      <c r="C28" s="60"/>
      <c r="D28" s="59"/>
      <c r="E28" s="60"/>
      <c r="F28" s="59"/>
      <c r="G28" s="60"/>
      <c r="H28" s="60"/>
      <c r="I28" s="60"/>
      <c r="J28" s="60"/>
      <c r="K28" s="60"/>
    </row>
    <row r="29" spans="1:11">
      <c r="B29" s="59"/>
      <c r="C29" s="60"/>
      <c r="D29" s="59"/>
      <c r="E29" s="60"/>
      <c r="F29" s="59"/>
      <c r="G29" s="60"/>
      <c r="H29" s="60"/>
      <c r="I29" s="60"/>
      <c r="J29" s="60"/>
      <c r="K29" s="60"/>
    </row>
    <row r="30" spans="1:11">
      <c r="B30" s="59"/>
      <c r="C30" s="60"/>
      <c r="D30" s="59"/>
      <c r="E30" s="60"/>
      <c r="F30" s="59"/>
      <c r="G30" s="60"/>
      <c r="H30" s="60"/>
      <c r="I30" s="60"/>
      <c r="J30" s="60"/>
      <c r="K30" s="60"/>
    </row>
    <row r="31" spans="1:11">
      <c r="B31" s="59"/>
      <c r="C31" s="60"/>
      <c r="D31" s="59"/>
      <c r="E31" s="60"/>
      <c r="F31" s="59"/>
      <c r="G31" s="60"/>
      <c r="H31" s="60"/>
      <c r="I31" s="60"/>
      <c r="J31" s="60"/>
      <c r="K31" s="60"/>
    </row>
    <row r="32" spans="1:11">
      <c r="B32" s="59"/>
      <c r="C32" s="60"/>
      <c r="D32" s="59"/>
      <c r="E32" s="60"/>
      <c r="F32" s="59"/>
      <c r="G32" s="60"/>
      <c r="H32" s="60"/>
      <c r="I32" s="60"/>
      <c r="J32" s="60"/>
      <c r="K32" s="60"/>
    </row>
    <row r="33" spans="2:11">
      <c r="B33" s="59"/>
      <c r="C33" s="60"/>
      <c r="D33" s="59"/>
      <c r="E33" s="60"/>
      <c r="F33" s="59"/>
      <c r="G33" s="60"/>
      <c r="H33" s="60"/>
      <c r="I33" s="60"/>
      <c r="J33" s="60"/>
      <c r="K33" s="60"/>
    </row>
    <row r="34" spans="2:11">
      <c r="B34" s="59"/>
      <c r="C34" s="60"/>
      <c r="D34" s="59"/>
      <c r="E34" s="60"/>
      <c r="F34" s="59"/>
      <c r="G34" s="60"/>
      <c r="H34" s="60"/>
      <c r="I34" s="60"/>
      <c r="J34" s="60"/>
      <c r="K34" s="60"/>
    </row>
    <row r="35" spans="2:11">
      <c r="B35" s="59"/>
      <c r="C35" s="60"/>
      <c r="D35" s="59"/>
      <c r="E35" s="60"/>
      <c r="F35" s="59"/>
      <c r="G35" s="60"/>
      <c r="H35" s="60"/>
      <c r="I35" s="60"/>
      <c r="J35" s="60"/>
      <c r="K35" s="60"/>
    </row>
    <row r="36" spans="2:11">
      <c r="B36" s="59"/>
      <c r="C36" s="60"/>
      <c r="D36" s="59"/>
      <c r="E36" s="60"/>
      <c r="F36" s="59"/>
      <c r="G36" s="60"/>
      <c r="H36" s="60"/>
      <c r="I36" s="60"/>
      <c r="J36" s="60"/>
      <c r="K36" s="60"/>
    </row>
    <row r="37" spans="2:11">
      <c r="B37" s="59"/>
      <c r="C37" s="60"/>
      <c r="D37" s="59"/>
      <c r="E37" s="60"/>
      <c r="F37" s="59"/>
      <c r="G37" s="60"/>
      <c r="H37" s="60"/>
      <c r="I37" s="60"/>
      <c r="J37" s="60"/>
      <c r="K37" s="60"/>
    </row>
    <row r="38" spans="2:11">
      <c r="B38" s="59"/>
      <c r="C38" s="60"/>
      <c r="D38" s="59"/>
      <c r="E38" s="60"/>
      <c r="F38" s="59"/>
      <c r="G38" s="60"/>
      <c r="H38" s="60"/>
      <c r="I38" s="60"/>
      <c r="J38" s="60"/>
      <c r="K38" s="60"/>
    </row>
    <row r="39" spans="2:11">
      <c r="B39" s="59"/>
      <c r="C39" s="60"/>
      <c r="D39" s="59"/>
      <c r="E39" s="60"/>
      <c r="F39" s="59"/>
      <c r="G39" s="60"/>
      <c r="H39" s="60"/>
      <c r="I39" s="60"/>
      <c r="J39" s="60"/>
      <c r="K39" s="60"/>
    </row>
    <row r="40" spans="2:11">
      <c r="B40" s="59"/>
      <c r="C40" s="60"/>
      <c r="D40" s="59"/>
      <c r="E40" s="60"/>
      <c r="F40" s="59"/>
      <c r="G40" s="60"/>
      <c r="H40" s="60"/>
      <c r="I40" s="60"/>
      <c r="J40" s="60"/>
      <c r="K40" s="60"/>
    </row>
    <row r="41" spans="2:11">
      <c r="B41" s="59"/>
      <c r="C41" s="60"/>
      <c r="D41" s="59"/>
      <c r="E41" s="60"/>
      <c r="F41" s="59"/>
      <c r="G41" s="60"/>
      <c r="H41" s="60"/>
      <c r="I41" s="60"/>
      <c r="J41" s="60"/>
      <c r="K41" s="60"/>
    </row>
    <row r="42" spans="2:11">
      <c r="B42" s="59"/>
      <c r="C42" s="60"/>
      <c r="D42" s="59"/>
      <c r="E42" s="60"/>
      <c r="F42" s="59"/>
      <c r="G42" s="60"/>
      <c r="H42" s="60"/>
      <c r="I42" s="60"/>
      <c r="J42" s="60"/>
      <c r="K42" s="60"/>
    </row>
    <row r="43" spans="2:11">
      <c r="B43" s="59"/>
      <c r="C43" s="60"/>
      <c r="D43" s="59"/>
      <c r="E43" s="60"/>
      <c r="F43" s="59"/>
      <c r="G43" s="60"/>
      <c r="H43" s="60"/>
      <c r="I43" s="60"/>
      <c r="J43" s="60"/>
      <c r="K43" s="60"/>
    </row>
    <row r="44" spans="2:11">
      <c r="B44" s="59"/>
      <c r="C44" s="60"/>
      <c r="D44" s="59"/>
      <c r="E44" s="60"/>
      <c r="F44" s="59"/>
      <c r="G44" s="60"/>
      <c r="H44" s="60"/>
      <c r="I44" s="60"/>
      <c r="J44" s="60"/>
      <c r="K44" s="60"/>
    </row>
    <row r="45" spans="2:11">
      <c r="B45" s="59"/>
      <c r="C45" s="60"/>
      <c r="D45" s="59"/>
      <c r="E45" s="60"/>
      <c r="F45" s="59"/>
      <c r="G45" s="60"/>
      <c r="H45" s="60"/>
      <c r="I45" s="60"/>
      <c r="J45" s="60"/>
      <c r="K45" s="60"/>
    </row>
    <row r="46" spans="2:11">
      <c r="B46" s="59"/>
      <c r="C46" s="60"/>
      <c r="D46" s="59"/>
      <c r="E46" s="60"/>
      <c r="F46" s="59"/>
      <c r="G46" s="60"/>
      <c r="H46" s="60"/>
      <c r="I46" s="60"/>
      <c r="J46" s="60"/>
      <c r="K46" s="60"/>
    </row>
    <row r="47" spans="2:11">
      <c r="B47" s="59"/>
      <c r="C47" s="60"/>
      <c r="D47" s="59"/>
      <c r="E47" s="60"/>
      <c r="F47" s="59"/>
      <c r="G47" s="60"/>
      <c r="H47" s="60"/>
      <c r="I47" s="60"/>
      <c r="J47" s="60"/>
      <c r="K47" s="60"/>
    </row>
    <row r="48" spans="2:11">
      <c r="B48" s="59"/>
      <c r="C48" s="60"/>
      <c r="D48" s="59"/>
      <c r="E48" s="60"/>
      <c r="F48" s="59"/>
      <c r="G48" s="60"/>
      <c r="H48" s="60"/>
      <c r="I48" s="60"/>
      <c r="J48" s="60"/>
      <c r="K48" s="60"/>
    </row>
    <row r="49" spans="2:11">
      <c r="B49" s="59"/>
      <c r="C49" s="60"/>
      <c r="D49" s="59"/>
      <c r="E49" s="60"/>
      <c r="F49" s="59"/>
      <c r="G49" s="60"/>
      <c r="H49" s="60"/>
      <c r="I49" s="60"/>
      <c r="J49" s="60"/>
      <c r="K49" s="60"/>
    </row>
    <row r="50" spans="2:11">
      <c r="B50" s="59"/>
      <c r="C50" s="60"/>
      <c r="D50" s="59"/>
      <c r="E50" s="60"/>
      <c r="F50" s="59"/>
      <c r="G50" s="60"/>
      <c r="H50" s="60"/>
      <c r="I50" s="60"/>
      <c r="J50" s="60"/>
      <c r="K50" s="60"/>
    </row>
    <row r="51" spans="2:11">
      <c r="B51" s="59"/>
      <c r="C51" s="60"/>
      <c r="D51" s="59"/>
      <c r="E51" s="60"/>
      <c r="F51" s="59"/>
      <c r="G51" s="60"/>
      <c r="H51" s="60"/>
      <c r="I51" s="60"/>
      <c r="J51" s="60"/>
      <c r="K51" s="60"/>
    </row>
    <row r="52" spans="2:11">
      <c r="B52" s="59"/>
      <c r="C52" s="60"/>
      <c r="D52" s="59"/>
      <c r="E52" s="60"/>
      <c r="F52" s="59"/>
      <c r="G52" s="60"/>
      <c r="H52" s="60"/>
      <c r="I52" s="60"/>
      <c r="J52" s="60"/>
      <c r="K52" s="60"/>
    </row>
    <row r="53" spans="2:11">
      <c r="B53" s="59"/>
      <c r="C53" s="60"/>
      <c r="D53" s="59"/>
      <c r="E53" s="60"/>
      <c r="F53" s="59"/>
      <c r="G53" s="60"/>
      <c r="H53" s="60"/>
      <c r="I53" s="60"/>
      <c r="J53" s="60"/>
      <c r="K53" s="60"/>
    </row>
    <row r="54" spans="2:11">
      <c r="B54" s="59"/>
      <c r="C54" s="60"/>
      <c r="D54" s="59"/>
      <c r="E54" s="60"/>
      <c r="F54" s="59"/>
      <c r="G54" s="60"/>
      <c r="H54" s="60"/>
      <c r="I54" s="60"/>
      <c r="J54" s="60"/>
      <c r="K54" s="60"/>
    </row>
    <row r="55" spans="2:11">
      <c r="B55" s="59"/>
      <c r="C55" s="60"/>
      <c r="D55" s="59"/>
      <c r="E55" s="60"/>
      <c r="F55" s="59"/>
      <c r="G55" s="60"/>
      <c r="H55" s="60"/>
      <c r="I55" s="60"/>
      <c r="J55" s="60"/>
      <c r="K55" s="60"/>
    </row>
    <row r="56" spans="2:11">
      <c r="B56" s="59"/>
      <c r="C56" s="60"/>
      <c r="D56" s="59"/>
      <c r="E56" s="60"/>
      <c r="F56" s="59"/>
      <c r="G56" s="60"/>
      <c r="H56" s="60"/>
      <c r="I56" s="60"/>
      <c r="J56" s="60"/>
      <c r="K56" s="60"/>
    </row>
    <row r="57" spans="2:11">
      <c r="B57" s="59"/>
      <c r="C57" s="60"/>
      <c r="D57" s="59"/>
      <c r="E57" s="60"/>
      <c r="F57" s="59"/>
      <c r="G57" s="60"/>
      <c r="H57" s="60"/>
      <c r="I57" s="60"/>
      <c r="J57" s="60"/>
      <c r="K57" s="60"/>
    </row>
    <row r="58" spans="2:11">
      <c r="B58" s="59"/>
      <c r="C58" s="60"/>
      <c r="D58" s="59"/>
      <c r="E58" s="60"/>
      <c r="F58" s="59"/>
      <c r="G58" s="60"/>
      <c r="H58" s="60"/>
      <c r="I58" s="60"/>
      <c r="J58" s="60"/>
      <c r="K58" s="60"/>
    </row>
    <row r="59" spans="2:11">
      <c r="B59" s="59"/>
      <c r="C59" s="60"/>
      <c r="D59" s="59"/>
      <c r="E59" s="60"/>
      <c r="F59" s="59"/>
      <c r="G59" s="60"/>
      <c r="H59" s="60"/>
      <c r="I59" s="60"/>
      <c r="J59" s="60"/>
      <c r="K59" s="60"/>
    </row>
    <row r="60" spans="2:11">
      <c r="B60" s="59"/>
      <c r="C60" s="60"/>
      <c r="D60" s="59"/>
      <c r="E60" s="60"/>
      <c r="F60" s="59"/>
      <c r="G60" s="60"/>
      <c r="H60" s="60"/>
      <c r="I60" s="60"/>
      <c r="J60" s="60"/>
      <c r="K60" s="60"/>
    </row>
    <row r="61" spans="2:11">
      <c r="B61" s="59"/>
      <c r="C61" s="60"/>
      <c r="D61" s="59"/>
      <c r="E61" s="60"/>
      <c r="F61" s="59"/>
      <c r="G61" s="60"/>
      <c r="H61" s="60"/>
      <c r="I61" s="60"/>
      <c r="J61" s="60"/>
      <c r="K61" s="60"/>
    </row>
    <row r="62" spans="2:11">
      <c r="B62" s="59"/>
      <c r="C62" s="60"/>
      <c r="D62" s="59"/>
      <c r="E62" s="60"/>
      <c r="F62" s="59"/>
      <c r="G62" s="60"/>
      <c r="H62" s="60"/>
      <c r="I62" s="60"/>
      <c r="J62" s="60"/>
      <c r="K62" s="60"/>
    </row>
    <row r="63" spans="2:11">
      <c r="B63" s="59"/>
      <c r="C63" s="60"/>
      <c r="D63" s="59"/>
      <c r="E63" s="60"/>
      <c r="F63" s="59"/>
      <c r="G63" s="60"/>
      <c r="H63" s="60"/>
      <c r="I63" s="60"/>
      <c r="J63" s="60"/>
      <c r="K63" s="60"/>
    </row>
    <row r="64" spans="2:11">
      <c r="B64" s="59"/>
      <c r="C64" s="60"/>
      <c r="D64" s="59"/>
      <c r="E64" s="60"/>
      <c r="F64" s="59"/>
      <c r="G64" s="60"/>
      <c r="H64" s="60"/>
      <c r="I64" s="60"/>
      <c r="J64" s="60"/>
      <c r="K64" s="60"/>
    </row>
    <row r="65" spans="2:11">
      <c r="B65" s="59"/>
      <c r="C65" s="60"/>
      <c r="D65" s="59"/>
      <c r="E65" s="60"/>
      <c r="F65" s="59"/>
      <c r="G65" s="60"/>
      <c r="H65" s="60"/>
      <c r="I65" s="60"/>
      <c r="J65" s="60"/>
      <c r="K65" s="60"/>
    </row>
    <row r="66" spans="2:11">
      <c r="B66" s="59"/>
      <c r="C66" s="60"/>
      <c r="D66" s="59"/>
      <c r="E66" s="60"/>
      <c r="F66" s="59"/>
      <c r="G66" s="60"/>
      <c r="H66" s="60"/>
      <c r="I66" s="60"/>
      <c r="J66" s="60"/>
      <c r="K66" s="60"/>
    </row>
    <row r="67" spans="2:11">
      <c r="B67" s="59"/>
      <c r="C67" s="60"/>
      <c r="D67" s="59"/>
      <c r="E67" s="60"/>
      <c r="F67" s="59"/>
      <c r="G67" s="60"/>
      <c r="H67" s="60"/>
      <c r="I67" s="60"/>
      <c r="J67" s="60"/>
      <c r="K67" s="60"/>
    </row>
    <row r="68" spans="2:11">
      <c r="B68" s="59"/>
      <c r="C68" s="60"/>
      <c r="D68" s="59"/>
      <c r="E68" s="60"/>
      <c r="F68" s="59"/>
      <c r="G68" s="60"/>
      <c r="H68" s="60"/>
      <c r="I68" s="60"/>
      <c r="J68" s="60"/>
      <c r="K68" s="60"/>
    </row>
    <row r="69" spans="2:11">
      <c r="B69" s="59"/>
      <c r="C69" s="60"/>
      <c r="D69" s="59"/>
      <c r="E69" s="60"/>
      <c r="F69" s="59"/>
      <c r="G69" s="60"/>
      <c r="H69" s="60"/>
      <c r="I69" s="60"/>
      <c r="J69" s="60"/>
      <c r="K69" s="60"/>
    </row>
    <row r="70" spans="2:11">
      <c r="B70" s="59"/>
      <c r="C70" s="60"/>
      <c r="D70" s="59"/>
      <c r="E70" s="60"/>
      <c r="F70" s="59"/>
      <c r="G70" s="60"/>
      <c r="H70" s="60"/>
      <c r="I70" s="60"/>
      <c r="J70" s="60"/>
      <c r="K70" s="60"/>
    </row>
    <row r="71" spans="2:11">
      <c r="B71" s="59"/>
      <c r="C71" s="60"/>
      <c r="D71" s="59"/>
      <c r="E71" s="60"/>
      <c r="F71" s="59"/>
      <c r="G71" s="60"/>
      <c r="H71" s="60"/>
      <c r="I71" s="60"/>
      <c r="J71" s="60"/>
      <c r="K71" s="60"/>
    </row>
    <row r="72" spans="2:11">
      <c r="B72" s="59"/>
      <c r="C72" s="60"/>
      <c r="D72" s="59"/>
      <c r="E72" s="60"/>
      <c r="F72" s="59"/>
      <c r="G72" s="60"/>
      <c r="H72" s="60"/>
      <c r="I72" s="60"/>
      <c r="J72" s="60"/>
      <c r="K72" s="60"/>
    </row>
    <row r="73" spans="2:11">
      <c r="B73" s="59"/>
      <c r="C73" s="60"/>
      <c r="D73" s="59"/>
      <c r="E73" s="60"/>
      <c r="F73" s="59"/>
      <c r="G73" s="60"/>
      <c r="H73" s="60"/>
      <c r="I73" s="60"/>
      <c r="J73" s="60"/>
      <c r="K73" s="60"/>
    </row>
    <row r="74" spans="2:11">
      <c r="B74" s="59"/>
      <c r="C74" s="60"/>
      <c r="D74" s="59"/>
      <c r="E74" s="60"/>
      <c r="F74" s="59"/>
      <c r="G74" s="60"/>
      <c r="H74" s="60"/>
      <c r="I74" s="60"/>
      <c r="J74" s="60"/>
      <c r="K74" s="60"/>
    </row>
    <row r="75" spans="2:11">
      <c r="B75" s="59"/>
      <c r="C75" s="60"/>
      <c r="D75" s="59"/>
      <c r="E75" s="60"/>
      <c r="F75" s="59"/>
      <c r="G75" s="60"/>
      <c r="H75" s="60"/>
      <c r="I75" s="60"/>
      <c r="J75" s="60"/>
      <c r="K75" s="60"/>
    </row>
    <row r="76" spans="2:11">
      <c r="B76" s="59"/>
      <c r="C76" s="60"/>
      <c r="D76" s="59"/>
      <c r="E76" s="60"/>
      <c r="F76" s="59"/>
      <c r="G76" s="60"/>
      <c r="H76" s="60"/>
      <c r="I76" s="60"/>
      <c r="J76" s="60"/>
      <c r="K76" s="60"/>
    </row>
    <row r="77" spans="2:11">
      <c r="B77" s="59"/>
      <c r="C77" s="60"/>
      <c r="D77" s="59"/>
      <c r="E77" s="60"/>
      <c r="F77" s="59"/>
      <c r="G77" s="60"/>
      <c r="H77" s="60"/>
      <c r="I77" s="60"/>
      <c r="J77" s="60"/>
      <c r="K77" s="60"/>
    </row>
    <row r="78" spans="2:11">
      <c r="B78" s="59"/>
      <c r="C78" s="60"/>
      <c r="D78" s="59"/>
      <c r="E78" s="60"/>
      <c r="F78" s="59"/>
      <c r="G78" s="60"/>
      <c r="H78" s="60"/>
      <c r="I78" s="60"/>
      <c r="J78" s="60"/>
      <c r="K78" s="60"/>
    </row>
    <row r="79" spans="2:11">
      <c r="B79" s="59"/>
      <c r="C79" s="60"/>
      <c r="D79" s="59"/>
      <c r="E79" s="60"/>
      <c r="F79" s="59"/>
      <c r="G79" s="60"/>
      <c r="H79" s="60"/>
      <c r="I79" s="60"/>
      <c r="J79" s="60"/>
      <c r="K79" s="60"/>
    </row>
    <row r="80" spans="2:11">
      <c r="B80" s="59"/>
      <c r="C80" s="60"/>
      <c r="D80" s="59"/>
      <c r="E80" s="60"/>
      <c r="F80" s="59"/>
      <c r="G80" s="60"/>
      <c r="H80" s="60"/>
      <c r="I80" s="60"/>
      <c r="J80" s="60"/>
      <c r="K80" s="60"/>
    </row>
    <row r="81" spans="2:11">
      <c r="B81" s="59"/>
      <c r="C81" s="60"/>
      <c r="D81" s="59"/>
      <c r="E81" s="60"/>
      <c r="F81" s="59"/>
      <c r="G81" s="60"/>
      <c r="H81" s="60"/>
      <c r="I81" s="60"/>
      <c r="J81" s="60"/>
      <c r="K81" s="60"/>
    </row>
    <row r="82" spans="2:11">
      <c r="B82" s="59"/>
      <c r="C82" s="60"/>
      <c r="D82" s="59"/>
      <c r="E82" s="60"/>
      <c r="F82" s="59"/>
      <c r="G82" s="60"/>
      <c r="H82" s="60"/>
      <c r="I82" s="60"/>
      <c r="J82" s="60"/>
      <c r="K82" s="60"/>
    </row>
    <row r="83" spans="2:11">
      <c r="B83" s="59"/>
      <c r="C83" s="60"/>
      <c r="D83" s="59"/>
      <c r="E83" s="60"/>
      <c r="F83" s="59"/>
      <c r="G83" s="60"/>
      <c r="H83" s="60"/>
      <c r="I83" s="60"/>
      <c r="J83" s="60"/>
      <c r="K83" s="60"/>
    </row>
    <row r="84" spans="2:11">
      <c r="B84" s="59"/>
      <c r="C84" s="60"/>
      <c r="D84" s="59"/>
      <c r="E84" s="60"/>
      <c r="F84" s="59"/>
      <c r="G84" s="60"/>
      <c r="H84" s="60"/>
      <c r="I84" s="60"/>
      <c r="J84" s="60"/>
      <c r="K84" s="60"/>
    </row>
    <row r="85" spans="2:11">
      <c r="B85" s="59"/>
      <c r="C85" s="60"/>
      <c r="D85" s="59"/>
      <c r="E85" s="60"/>
      <c r="F85" s="59"/>
      <c r="G85" s="60"/>
      <c r="H85" s="60"/>
      <c r="I85" s="60"/>
      <c r="J85" s="60"/>
      <c r="K85" s="60"/>
    </row>
    <row r="86" spans="2:11">
      <c r="B86" s="59"/>
      <c r="C86" s="60"/>
      <c r="D86" s="59"/>
      <c r="E86" s="60"/>
      <c r="F86" s="59"/>
      <c r="G86" s="60"/>
      <c r="H86" s="60"/>
      <c r="I86" s="60"/>
      <c r="J86" s="60"/>
      <c r="K86" s="60"/>
    </row>
    <row r="87" spans="2:11">
      <c r="B87" s="59"/>
      <c r="C87" s="60"/>
      <c r="D87" s="59"/>
      <c r="E87" s="60"/>
      <c r="F87" s="59"/>
      <c r="G87" s="60"/>
      <c r="H87" s="60"/>
      <c r="I87" s="60"/>
      <c r="J87" s="60"/>
      <c r="K87" s="60"/>
    </row>
    <row r="88" spans="2:11">
      <c r="B88" s="59"/>
      <c r="C88" s="60"/>
      <c r="D88" s="59"/>
      <c r="E88" s="60"/>
      <c r="F88" s="59"/>
      <c r="G88" s="60"/>
      <c r="H88" s="60"/>
      <c r="I88" s="60"/>
      <c r="J88" s="60"/>
      <c r="K88" s="60"/>
    </row>
    <row r="89" spans="2:11">
      <c r="B89" s="59"/>
      <c r="C89" s="60"/>
      <c r="D89" s="59"/>
      <c r="E89" s="60"/>
      <c r="F89" s="59"/>
      <c r="G89" s="60"/>
      <c r="H89" s="60"/>
      <c r="I89" s="60"/>
      <c r="J89" s="60"/>
      <c r="K89" s="60"/>
    </row>
    <row r="90" spans="2:11">
      <c r="B90" s="59"/>
      <c r="C90" s="60"/>
      <c r="D90" s="59"/>
      <c r="E90" s="60"/>
      <c r="F90" s="59"/>
      <c r="G90" s="60"/>
      <c r="H90" s="60"/>
      <c r="I90" s="60"/>
      <c r="J90" s="60"/>
      <c r="K90" s="60"/>
    </row>
    <row r="91" spans="2:11">
      <c r="B91" s="59"/>
      <c r="C91" s="60"/>
      <c r="D91" s="59"/>
      <c r="E91" s="60"/>
      <c r="F91" s="59"/>
      <c r="G91" s="60"/>
      <c r="H91" s="60"/>
      <c r="I91" s="60"/>
      <c r="J91" s="60"/>
      <c r="K91" s="60"/>
    </row>
    <row r="92" spans="2:11">
      <c r="B92" s="59"/>
      <c r="C92" s="60"/>
      <c r="D92" s="59"/>
      <c r="E92" s="60"/>
      <c r="F92" s="59"/>
      <c r="G92" s="60"/>
      <c r="H92" s="60"/>
      <c r="I92" s="60"/>
      <c r="J92" s="60"/>
      <c r="K92" s="60"/>
    </row>
    <row r="93" spans="2:11">
      <c r="B93" s="59"/>
      <c r="C93" s="60"/>
      <c r="D93" s="59"/>
      <c r="E93" s="60"/>
      <c r="F93" s="59"/>
      <c r="G93" s="60"/>
      <c r="H93" s="60"/>
      <c r="I93" s="60"/>
      <c r="J93" s="60"/>
      <c r="K93" s="60"/>
    </row>
    <row r="94" spans="2:11">
      <c r="B94" s="59"/>
      <c r="C94" s="60"/>
      <c r="D94" s="59"/>
      <c r="E94" s="60"/>
      <c r="F94" s="59"/>
      <c r="G94" s="60"/>
      <c r="H94" s="60"/>
      <c r="I94" s="60"/>
      <c r="J94" s="60"/>
      <c r="K94" s="60"/>
    </row>
    <row r="95" spans="2:11">
      <c r="B95" s="59"/>
      <c r="C95" s="60"/>
      <c r="D95" s="59"/>
      <c r="E95" s="60"/>
      <c r="F95" s="59"/>
      <c r="G95" s="60"/>
      <c r="H95" s="60"/>
      <c r="I95" s="60"/>
      <c r="J95" s="60"/>
      <c r="K95" s="60"/>
    </row>
    <row r="96" spans="2:11">
      <c r="B96" s="59"/>
      <c r="C96" s="60"/>
      <c r="D96" s="59"/>
      <c r="E96" s="60"/>
      <c r="F96" s="59"/>
      <c r="G96" s="60"/>
      <c r="H96" s="60"/>
      <c r="I96" s="60"/>
      <c r="J96" s="60"/>
      <c r="K96" s="60"/>
    </row>
    <row r="97" spans="2:11">
      <c r="B97" s="59"/>
      <c r="C97" s="60"/>
      <c r="D97" s="59"/>
      <c r="E97" s="60"/>
      <c r="F97" s="59"/>
      <c r="G97" s="60"/>
      <c r="H97" s="60"/>
      <c r="I97" s="60"/>
      <c r="J97" s="60"/>
      <c r="K97" s="60"/>
    </row>
    <row r="98" spans="2:11">
      <c r="B98" s="59"/>
      <c r="C98" s="60"/>
      <c r="D98" s="59"/>
      <c r="E98" s="60"/>
      <c r="F98" s="59"/>
      <c r="G98" s="60"/>
      <c r="H98" s="60"/>
      <c r="I98" s="60"/>
      <c r="J98" s="60"/>
      <c r="K98" s="60"/>
    </row>
    <row r="99" spans="2:11">
      <c r="B99" s="59"/>
      <c r="C99" s="60"/>
      <c r="D99" s="59"/>
      <c r="E99" s="60"/>
      <c r="F99" s="59"/>
      <c r="G99" s="60"/>
      <c r="H99" s="60"/>
      <c r="I99" s="60"/>
      <c r="J99" s="60"/>
      <c r="K99" s="60"/>
    </row>
    <row r="100" spans="2:11">
      <c r="B100" s="59"/>
      <c r="C100" s="60"/>
      <c r="D100" s="59"/>
      <c r="E100" s="60"/>
      <c r="F100" s="59"/>
      <c r="G100" s="60"/>
      <c r="H100" s="60"/>
      <c r="I100" s="60"/>
      <c r="J100" s="60"/>
      <c r="K100" s="60"/>
    </row>
    <row r="101" spans="2:11">
      <c r="B101" s="59"/>
      <c r="C101" s="60"/>
      <c r="D101" s="59"/>
      <c r="E101" s="60"/>
      <c r="F101" s="59"/>
      <c r="G101" s="60"/>
      <c r="H101" s="60"/>
      <c r="I101" s="60"/>
      <c r="J101" s="60"/>
      <c r="K101" s="60"/>
    </row>
    <row r="102" spans="2:11">
      <c r="B102" s="59"/>
      <c r="C102" s="60"/>
      <c r="D102" s="59"/>
      <c r="E102" s="60"/>
      <c r="F102" s="59"/>
      <c r="G102" s="60"/>
      <c r="H102" s="60"/>
      <c r="I102" s="60"/>
      <c r="J102" s="60"/>
      <c r="K102" s="60"/>
    </row>
    <row r="103" spans="2:11">
      <c r="B103" s="59"/>
      <c r="C103" s="60"/>
      <c r="D103" s="59"/>
      <c r="E103" s="60"/>
      <c r="F103" s="59"/>
      <c r="G103" s="60"/>
      <c r="H103" s="60"/>
      <c r="I103" s="60"/>
      <c r="J103" s="60"/>
      <c r="K103" s="60"/>
    </row>
    <row r="104" spans="2:11">
      <c r="B104" s="59"/>
      <c r="C104" s="60"/>
      <c r="D104" s="59"/>
      <c r="E104" s="60"/>
      <c r="F104" s="59"/>
      <c r="G104" s="60"/>
      <c r="H104" s="60"/>
      <c r="I104" s="60"/>
      <c r="J104" s="60"/>
      <c r="K104" s="60"/>
    </row>
    <row r="105" spans="2:11">
      <c r="B105" s="59"/>
      <c r="C105" s="60"/>
      <c r="D105" s="59"/>
      <c r="E105" s="60"/>
      <c r="F105" s="59"/>
      <c r="G105" s="60"/>
      <c r="H105" s="60"/>
      <c r="I105" s="60"/>
      <c r="J105" s="60"/>
      <c r="K105" s="60"/>
    </row>
    <row r="106" spans="2:11">
      <c r="B106" s="59"/>
      <c r="C106" s="60"/>
      <c r="D106" s="59"/>
      <c r="E106" s="60"/>
      <c r="F106" s="59"/>
      <c r="G106" s="60"/>
      <c r="H106" s="60"/>
      <c r="I106" s="60"/>
      <c r="J106" s="60"/>
      <c r="K106" s="60"/>
    </row>
    <row r="107" spans="2:11">
      <c r="B107" s="59"/>
      <c r="C107" s="60"/>
      <c r="D107" s="59"/>
      <c r="E107" s="60"/>
      <c r="F107" s="59"/>
      <c r="G107" s="60"/>
      <c r="H107" s="60"/>
      <c r="I107" s="60"/>
      <c r="J107" s="60"/>
      <c r="K107" s="60"/>
    </row>
    <row r="108" spans="2:11">
      <c r="B108" s="59"/>
      <c r="C108" s="60"/>
      <c r="D108" s="59"/>
      <c r="E108" s="60"/>
      <c r="F108" s="59"/>
      <c r="G108" s="60"/>
      <c r="H108" s="60"/>
      <c r="I108" s="60"/>
      <c r="J108" s="60"/>
      <c r="K108" s="60"/>
    </row>
    <row r="109" spans="2:11">
      <c r="B109" s="59"/>
      <c r="C109" s="60"/>
      <c r="D109" s="59"/>
      <c r="E109" s="60"/>
      <c r="F109" s="59"/>
      <c r="G109" s="60"/>
      <c r="H109" s="60"/>
      <c r="I109" s="60"/>
      <c r="J109" s="60"/>
      <c r="K109" s="60"/>
    </row>
    <row r="110" spans="2:11">
      <c r="B110" s="59"/>
      <c r="C110" s="60"/>
      <c r="D110" s="59"/>
      <c r="E110" s="60"/>
      <c r="F110" s="59"/>
      <c r="G110" s="60"/>
      <c r="H110" s="60"/>
      <c r="I110" s="60"/>
      <c r="J110" s="60"/>
      <c r="K110" s="60"/>
    </row>
    <row r="111" spans="2:11">
      <c r="B111" s="59"/>
      <c r="C111" s="60"/>
      <c r="D111" s="59"/>
      <c r="E111" s="60"/>
      <c r="F111" s="59"/>
      <c r="G111" s="60"/>
      <c r="H111" s="60"/>
      <c r="I111" s="60"/>
      <c r="J111" s="60"/>
      <c r="K111" s="60"/>
    </row>
    <row r="112" spans="2:11">
      <c r="B112" s="59"/>
      <c r="C112" s="60"/>
      <c r="D112" s="59"/>
      <c r="E112" s="60"/>
      <c r="F112" s="59"/>
      <c r="G112" s="60"/>
      <c r="H112" s="60"/>
      <c r="I112" s="60"/>
      <c r="J112" s="60"/>
      <c r="K112" s="60"/>
    </row>
    <row r="113" spans="2:11">
      <c r="B113" s="59"/>
      <c r="C113" s="60"/>
      <c r="D113" s="59"/>
      <c r="E113" s="60"/>
      <c r="F113" s="59"/>
      <c r="G113" s="60"/>
      <c r="H113" s="60"/>
      <c r="I113" s="60"/>
      <c r="J113" s="60"/>
      <c r="K113" s="60"/>
    </row>
    <row r="114" spans="2:11">
      <c r="B114" s="59"/>
      <c r="C114" s="60"/>
      <c r="D114" s="59"/>
      <c r="E114" s="60"/>
      <c r="F114" s="59"/>
      <c r="G114" s="60"/>
      <c r="H114" s="60"/>
      <c r="I114" s="60"/>
      <c r="J114" s="60"/>
      <c r="K114" s="60"/>
    </row>
    <row r="115" spans="2:11">
      <c r="B115" s="59"/>
      <c r="C115" s="60"/>
      <c r="D115" s="59"/>
      <c r="E115" s="60"/>
      <c r="F115" s="59"/>
      <c r="G115" s="60"/>
      <c r="H115" s="60"/>
      <c r="I115" s="60"/>
      <c r="J115" s="60"/>
      <c r="K115" s="60"/>
    </row>
  </sheetData>
  <mergeCells count="11">
    <mergeCell ref="A12:A15"/>
    <mergeCell ref="A16:A19"/>
    <mergeCell ref="A20:A21"/>
    <mergeCell ref="A22:A25"/>
    <mergeCell ref="C3:D3"/>
    <mergeCell ref="E3:F3"/>
    <mergeCell ref="G3:H3"/>
    <mergeCell ref="A5:A6"/>
    <mergeCell ref="A7:A8"/>
    <mergeCell ref="A9:A11"/>
    <mergeCell ref="A3:B4"/>
  </mergeCells>
  <pageMargins left="0.7" right="0.19685039370078738" top="3.9370078740157487E-2" bottom="3.9370078740157487E-2" header="0"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CFBF1-8D5A-44D5-8F52-D67041C20B07}">
  <sheetPr>
    <tabColor rgb="FF00B050"/>
  </sheetPr>
  <dimension ref="A1:P110"/>
  <sheetViews>
    <sheetView workbookViewId="0">
      <selection activeCell="O18" sqref="O18"/>
    </sheetView>
  </sheetViews>
  <sheetFormatPr baseColWidth="10" defaultColWidth="11.42578125" defaultRowHeight="15"/>
  <cols>
    <col min="1" max="1" width="30.85546875" style="51" customWidth="1"/>
    <col min="2" max="2" width="15.28515625" style="51" customWidth="1"/>
    <col min="3" max="3" width="7.5703125" style="51" customWidth="1"/>
    <col min="4" max="4" width="11.42578125" style="51" customWidth="1"/>
    <col min="5" max="7" width="7.5703125" style="51" customWidth="1"/>
    <col min="8" max="8" width="8" style="51" customWidth="1"/>
    <col min="9" max="11" width="7.5703125" style="51" customWidth="1"/>
    <col min="12" max="12" width="7.7109375" style="51" customWidth="1"/>
    <col min="13" max="13" width="7.5703125" style="51" customWidth="1"/>
    <col min="14" max="14" width="10.140625" style="51" customWidth="1"/>
    <col min="15" max="15" width="10.85546875" style="51" customWidth="1"/>
    <col min="16" max="16" width="11.85546875" style="51" customWidth="1"/>
    <col min="17" max="16384" width="11.42578125" style="51"/>
  </cols>
  <sheetData>
    <row r="1" spans="1:16">
      <c r="A1" s="56" t="s">
        <v>2481</v>
      </c>
      <c r="B1" s="50"/>
      <c r="C1" s="50"/>
      <c r="D1" s="50"/>
      <c r="E1" s="50"/>
      <c r="F1" s="50"/>
      <c r="G1" s="50"/>
      <c r="H1" s="50"/>
    </row>
    <row r="2" spans="1:16">
      <c r="A2" s="50"/>
      <c r="B2" s="50"/>
      <c r="C2" s="50"/>
      <c r="D2" s="50"/>
      <c r="E2" s="50"/>
      <c r="F2" s="50"/>
      <c r="G2" s="50"/>
      <c r="H2" s="50"/>
    </row>
    <row r="3" spans="1:16" ht="15" customHeight="1">
      <c r="A3" s="79"/>
      <c r="B3" s="79" t="s">
        <v>2483</v>
      </c>
      <c r="C3" s="1050" t="s">
        <v>2488</v>
      </c>
      <c r="D3" s="1050"/>
      <c r="E3" s="1050" t="s">
        <v>2489</v>
      </c>
      <c r="F3" s="1050"/>
      <c r="G3" s="1050" t="s">
        <v>2490</v>
      </c>
      <c r="H3" s="1050"/>
      <c r="I3" s="1050" t="s">
        <v>2491</v>
      </c>
      <c r="J3" s="1050"/>
      <c r="K3" s="1050" t="s">
        <v>2492</v>
      </c>
      <c r="L3" s="1050"/>
      <c r="M3" s="1050" t="s">
        <v>2493</v>
      </c>
      <c r="N3" s="1050"/>
      <c r="O3" s="1050" t="s">
        <v>1039</v>
      </c>
      <c r="P3" s="1050"/>
    </row>
    <row r="4" spans="1:16">
      <c r="A4" s="79" t="s">
        <v>1356</v>
      </c>
      <c r="B4" s="79" t="s">
        <v>2482</v>
      </c>
      <c r="C4" s="494" t="s">
        <v>931</v>
      </c>
      <c r="D4" s="494" t="s">
        <v>272</v>
      </c>
      <c r="E4" s="494" t="s">
        <v>931</v>
      </c>
      <c r="F4" s="494" t="s">
        <v>272</v>
      </c>
      <c r="G4" s="494" t="s">
        <v>931</v>
      </c>
      <c r="H4" s="494" t="s">
        <v>272</v>
      </c>
      <c r="I4" s="494" t="s">
        <v>931</v>
      </c>
      <c r="J4" s="494" t="s">
        <v>272</v>
      </c>
      <c r="K4" s="494" t="s">
        <v>931</v>
      </c>
      <c r="L4" s="494" t="s">
        <v>272</v>
      </c>
      <c r="M4" s="494" t="s">
        <v>931</v>
      </c>
      <c r="N4" s="494" t="s">
        <v>272</v>
      </c>
      <c r="O4" s="494" t="s">
        <v>931</v>
      </c>
      <c r="P4" s="494" t="s">
        <v>272</v>
      </c>
    </row>
    <row r="5" spans="1:16">
      <c r="A5" s="1047" t="s">
        <v>1357</v>
      </c>
      <c r="B5" s="492" t="s">
        <v>2484</v>
      </c>
      <c r="C5" s="42">
        <v>5</v>
      </c>
      <c r="D5" s="42">
        <v>327633</v>
      </c>
      <c r="E5" s="42">
        <v>0</v>
      </c>
      <c r="F5" s="42">
        <v>0</v>
      </c>
      <c r="G5" s="42">
        <v>1</v>
      </c>
      <c r="H5" s="42">
        <v>122261</v>
      </c>
      <c r="I5" s="42">
        <v>0</v>
      </c>
      <c r="J5" s="42">
        <v>0</v>
      </c>
      <c r="K5" s="42">
        <v>0</v>
      </c>
      <c r="L5" s="42">
        <v>0</v>
      </c>
      <c r="M5" s="42">
        <v>1</v>
      </c>
      <c r="N5" s="42">
        <v>122261</v>
      </c>
      <c r="O5" s="68">
        <f>C5+E5+G5+I5+K5+M5</f>
        <v>7</v>
      </c>
      <c r="P5" s="68">
        <f>D5+F5+H5+J5+L5+N5</f>
        <v>572155</v>
      </c>
    </row>
    <row r="6" spans="1:16">
      <c r="A6" s="1047"/>
      <c r="B6" s="492" t="s">
        <v>2485</v>
      </c>
      <c r="C6" s="42">
        <v>648</v>
      </c>
      <c r="D6" s="42">
        <v>14122710</v>
      </c>
      <c r="E6" s="42">
        <v>0</v>
      </c>
      <c r="F6" s="42">
        <v>0</v>
      </c>
      <c r="G6" s="42">
        <v>6</v>
      </c>
      <c r="H6" s="42">
        <v>158802</v>
      </c>
      <c r="I6" s="42">
        <v>0</v>
      </c>
      <c r="J6" s="42">
        <v>0</v>
      </c>
      <c r="K6" s="42">
        <v>0</v>
      </c>
      <c r="L6" s="42">
        <v>0</v>
      </c>
      <c r="M6" s="42">
        <v>621</v>
      </c>
      <c r="N6" s="42">
        <v>11094631</v>
      </c>
      <c r="O6" s="68">
        <f t="shared" ref="O6:P14" si="0">C6+E6+G6+I6+K6+M6</f>
        <v>1275</v>
      </c>
      <c r="P6" s="68">
        <f t="shared" si="0"/>
        <v>25376143</v>
      </c>
    </row>
    <row r="7" spans="1:16">
      <c r="A7" s="1047" t="s">
        <v>1359</v>
      </c>
      <c r="B7" s="492" t="s">
        <v>2484</v>
      </c>
      <c r="C7" s="42">
        <v>5</v>
      </c>
      <c r="D7" s="42">
        <v>22004</v>
      </c>
      <c r="E7" s="42">
        <v>0</v>
      </c>
      <c r="F7" s="42">
        <v>0</v>
      </c>
      <c r="G7" s="42">
        <v>0</v>
      </c>
      <c r="H7" s="42">
        <v>0</v>
      </c>
      <c r="I7" s="42">
        <v>0</v>
      </c>
      <c r="J7" s="42">
        <v>0</v>
      </c>
      <c r="K7" s="42">
        <v>0</v>
      </c>
      <c r="L7" s="42">
        <v>0</v>
      </c>
      <c r="M7" s="42">
        <v>2</v>
      </c>
      <c r="N7" s="42">
        <v>9113</v>
      </c>
      <c r="O7" s="68">
        <f t="shared" si="0"/>
        <v>7</v>
      </c>
      <c r="P7" s="68">
        <f t="shared" si="0"/>
        <v>31117</v>
      </c>
    </row>
    <row r="8" spans="1:16">
      <c r="A8" s="1047"/>
      <c r="B8" s="492" t="s">
        <v>2485</v>
      </c>
      <c r="C8" s="42">
        <v>172</v>
      </c>
      <c r="D8" s="42">
        <v>4228874</v>
      </c>
      <c r="E8" s="42">
        <v>0</v>
      </c>
      <c r="F8" s="42">
        <v>0</v>
      </c>
      <c r="G8" s="42">
        <v>1</v>
      </c>
      <c r="H8" s="42">
        <v>20987</v>
      </c>
      <c r="I8" s="42">
        <v>0</v>
      </c>
      <c r="J8" s="42">
        <v>0</v>
      </c>
      <c r="K8" s="42">
        <v>0</v>
      </c>
      <c r="L8" s="42">
        <v>0</v>
      </c>
      <c r="M8" s="42">
        <v>48</v>
      </c>
      <c r="N8" s="42">
        <v>1272275</v>
      </c>
      <c r="O8" s="68">
        <f t="shared" si="0"/>
        <v>221</v>
      </c>
      <c r="P8" s="68">
        <f t="shared" si="0"/>
        <v>5522136</v>
      </c>
    </row>
    <row r="9" spans="1:16">
      <c r="A9" s="1047" t="s">
        <v>1361</v>
      </c>
      <c r="B9" s="492" t="s">
        <v>2484</v>
      </c>
      <c r="C9" s="42">
        <v>4</v>
      </c>
      <c r="D9" s="42">
        <v>16694</v>
      </c>
      <c r="E9" s="42">
        <v>0</v>
      </c>
      <c r="F9" s="42">
        <v>0</v>
      </c>
      <c r="G9" s="42">
        <v>0</v>
      </c>
      <c r="H9" s="42">
        <v>0</v>
      </c>
      <c r="I9" s="42">
        <v>0</v>
      </c>
      <c r="J9" s="42">
        <v>0</v>
      </c>
      <c r="K9" s="42">
        <v>0</v>
      </c>
      <c r="L9" s="42">
        <v>0</v>
      </c>
      <c r="M9" s="42">
        <v>5</v>
      </c>
      <c r="N9" s="42">
        <v>18097</v>
      </c>
      <c r="O9" s="68">
        <f t="shared" si="0"/>
        <v>9</v>
      </c>
      <c r="P9" s="68">
        <f t="shared" si="0"/>
        <v>34791</v>
      </c>
    </row>
    <row r="10" spans="1:16">
      <c r="A10" s="1047"/>
      <c r="B10" s="492" t="s">
        <v>2485</v>
      </c>
      <c r="C10" s="42">
        <v>136</v>
      </c>
      <c r="D10" s="42">
        <v>1148124</v>
      </c>
      <c r="E10" s="42">
        <v>0</v>
      </c>
      <c r="F10" s="42">
        <v>0</v>
      </c>
      <c r="G10" s="42">
        <v>1</v>
      </c>
      <c r="H10" s="42">
        <v>2942</v>
      </c>
      <c r="I10" s="42">
        <v>0</v>
      </c>
      <c r="J10" s="42">
        <v>0</v>
      </c>
      <c r="K10" s="42">
        <v>0</v>
      </c>
      <c r="L10" s="42">
        <v>0</v>
      </c>
      <c r="M10" s="42">
        <v>53</v>
      </c>
      <c r="N10" s="42">
        <v>270977</v>
      </c>
      <c r="O10" s="68">
        <f t="shared" si="0"/>
        <v>190</v>
      </c>
      <c r="P10" s="68">
        <f t="shared" si="0"/>
        <v>1422043</v>
      </c>
    </row>
    <row r="11" spans="1:16">
      <c r="A11" s="1047" t="s">
        <v>1364</v>
      </c>
      <c r="B11" s="492" t="s">
        <v>2484</v>
      </c>
      <c r="C11" s="42">
        <v>54</v>
      </c>
      <c r="D11" s="42">
        <v>1583364</v>
      </c>
      <c r="E11" s="42">
        <v>0</v>
      </c>
      <c r="F11" s="42">
        <v>0</v>
      </c>
      <c r="G11" s="42">
        <v>0</v>
      </c>
      <c r="H11" s="42">
        <v>0</v>
      </c>
      <c r="I11" s="42">
        <v>0</v>
      </c>
      <c r="J11" s="42">
        <v>0</v>
      </c>
      <c r="K11" s="42">
        <v>0</v>
      </c>
      <c r="L11" s="42">
        <v>0</v>
      </c>
      <c r="M11" s="42">
        <v>0</v>
      </c>
      <c r="N11" s="42">
        <v>0</v>
      </c>
      <c r="O11" s="68">
        <f t="shared" si="0"/>
        <v>54</v>
      </c>
      <c r="P11" s="68">
        <f t="shared" si="0"/>
        <v>1583364</v>
      </c>
    </row>
    <row r="12" spans="1:16">
      <c r="A12" s="1047"/>
      <c r="B12" s="492" t="s">
        <v>2485</v>
      </c>
      <c r="C12" s="42">
        <v>160</v>
      </c>
      <c r="D12" s="42">
        <v>3660110</v>
      </c>
      <c r="E12" s="42">
        <v>1</v>
      </c>
      <c r="F12" s="42">
        <v>28658</v>
      </c>
      <c r="G12" s="42">
        <v>0</v>
      </c>
      <c r="H12" s="42">
        <v>0</v>
      </c>
      <c r="I12" s="42">
        <v>0</v>
      </c>
      <c r="J12" s="42">
        <v>0</v>
      </c>
      <c r="K12" s="42">
        <v>0</v>
      </c>
      <c r="L12" s="42">
        <v>0</v>
      </c>
      <c r="M12" s="42">
        <v>0</v>
      </c>
      <c r="N12" s="42">
        <v>0</v>
      </c>
      <c r="O12" s="68">
        <f t="shared" si="0"/>
        <v>161</v>
      </c>
      <c r="P12" s="68">
        <f t="shared" si="0"/>
        <v>3688768</v>
      </c>
    </row>
    <row r="13" spans="1:16">
      <c r="A13" s="1047" t="s">
        <v>2486</v>
      </c>
      <c r="B13" s="492" t="s">
        <v>2484</v>
      </c>
      <c r="C13" s="42">
        <v>0</v>
      </c>
      <c r="D13" s="42">
        <v>0</v>
      </c>
      <c r="E13" s="42">
        <v>0</v>
      </c>
      <c r="F13" s="42">
        <v>0</v>
      </c>
      <c r="G13" s="42">
        <v>0</v>
      </c>
      <c r="H13" s="42">
        <v>0</v>
      </c>
      <c r="I13" s="42">
        <v>0</v>
      </c>
      <c r="J13" s="42">
        <v>0</v>
      </c>
      <c r="K13" s="42">
        <v>0</v>
      </c>
      <c r="L13" s="42">
        <v>0</v>
      </c>
      <c r="M13" s="42">
        <v>0</v>
      </c>
      <c r="N13" s="42">
        <v>0</v>
      </c>
      <c r="O13" s="68">
        <f t="shared" si="0"/>
        <v>0</v>
      </c>
      <c r="P13" s="68">
        <f t="shared" si="0"/>
        <v>0</v>
      </c>
    </row>
    <row r="14" spans="1:16">
      <c r="A14" s="1047"/>
      <c r="B14" s="492" t="s">
        <v>2485</v>
      </c>
      <c r="C14" s="42">
        <v>0</v>
      </c>
      <c r="D14" s="42">
        <v>0</v>
      </c>
      <c r="E14" s="42">
        <v>0</v>
      </c>
      <c r="F14" s="42">
        <v>0</v>
      </c>
      <c r="G14" s="42">
        <v>0</v>
      </c>
      <c r="H14" s="42">
        <v>0</v>
      </c>
      <c r="I14" s="42">
        <v>0</v>
      </c>
      <c r="J14" s="42">
        <v>0</v>
      </c>
      <c r="K14" s="42">
        <v>0</v>
      </c>
      <c r="L14" s="42">
        <v>0</v>
      </c>
      <c r="M14" s="42">
        <v>0</v>
      </c>
      <c r="N14" s="42">
        <v>0</v>
      </c>
      <c r="O14" s="68">
        <f t="shared" si="0"/>
        <v>0</v>
      </c>
      <c r="P14" s="68">
        <f t="shared" si="0"/>
        <v>0</v>
      </c>
    </row>
    <row r="15" spans="1:16">
      <c r="A15" s="1047" t="s">
        <v>2487</v>
      </c>
      <c r="B15" s="492" t="s">
        <v>2484</v>
      </c>
      <c r="C15" s="42">
        <v>3</v>
      </c>
      <c r="D15" s="42">
        <v>180</v>
      </c>
      <c r="E15" s="42">
        <v>0</v>
      </c>
      <c r="F15" s="42">
        <v>0</v>
      </c>
      <c r="G15" s="42">
        <v>0</v>
      </c>
      <c r="H15" s="42">
        <v>0</v>
      </c>
      <c r="I15" s="42">
        <v>0</v>
      </c>
      <c r="J15" s="42">
        <v>0</v>
      </c>
      <c r="K15" s="42">
        <v>0</v>
      </c>
      <c r="L15" s="42">
        <v>0</v>
      </c>
      <c r="M15" s="42">
        <v>0</v>
      </c>
      <c r="N15" s="42">
        <v>0</v>
      </c>
      <c r="O15" s="68">
        <f t="shared" ref="O15:P17" si="1">C15+E15+G15+I15+K15+M15</f>
        <v>3</v>
      </c>
      <c r="P15" s="68">
        <f t="shared" si="1"/>
        <v>180</v>
      </c>
    </row>
    <row r="16" spans="1:16">
      <c r="A16" s="1047"/>
      <c r="B16" s="492" t="s">
        <v>2485</v>
      </c>
      <c r="C16" s="42">
        <v>15</v>
      </c>
      <c r="D16" s="42">
        <v>36125</v>
      </c>
      <c r="E16" s="42">
        <v>0</v>
      </c>
      <c r="F16" s="42">
        <v>0</v>
      </c>
      <c r="G16" s="42">
        <v>0</v>
      </c>
      <c r="H16" s="42">
        <v>0</v>
      </c>
      <c r="I16" s="42">
        <v>0</v>
      </c>
      <c r="J16" s="42">
        <v>0</v>
      </c>
      <c r="K16" s="42">
        <v>0</v>
      </c>
      <c r="L16" s="42">
        <v>0</v>
      </c>
      <c r="M16" s="42">
        <v>0</v>
      </c>
      <c r="N16" s="42">
        <v>0</v>
      </c>
      <c r="O16" s="68">
        <f t="shared" si="1"/>
        <v>15</v>
      </c>
      <c r="P16" s="68">
        <f t="shared" si="1"/>
        <v>36125</v>
      </c>
    </row>
    <row r="17" spans="1:16">
      <c r="A17" s="1047" t="s">
        <v>1372</v>
      </c>
      <c r="B17" s="492" t="s">
        <v>2484</v>
      </c>
      <c r="C17" s="42">
        <v>0</v>
      </c>
      <c r="D17" s="42">
        <v>0</v>
      </c>
      <c r="E17" s="42">
        <v>0</v>
      </c>
      <c r="F17" s="42">
        <v>0</v>
      </c>
      <c r="G17" s="42">
        <v>0</v>
      </c>
      <c r="H17" s="42">
        <v>0</v>
      </c>
      <c r="I17" s="42">
        <v>0</v>
      </c>
      <c r="J17" s="42">
        <v>0</v>
      </c>
      <c r="K17" s="42">
        <v>0</v>
      </c>
      <c r="L17" s="42">
        <v>0</v>
      </c>
      <c r="M17" s="42">
        <v>0</v>
      </c>
      <c r="N17" s="42">
        <v>0</v>
      </c>
      <c r="O17" s="68">
        <f t="shared" si="1"/>
        <v>0</v>
      </c>
      <c r="P17" s="68">
        <f t="shared" si="1"/>
        <v>0</v>
      </c>
    </row>
    <row r="18" spans="1:16">
      <c r="A18" s="1047"/>
      <c r="B18" s="492" t="s">
        <v>2485</v>
      </c>
      <c r="C18" s="42">
        <v>128</v>
      </c>
      <c r="D18" s="42">
        <v>1144826</v>
      </c>
      <c r="E18" s="42">
        <v>1</v>
      </c>
      <c r="F18" s="42">
        <v>7464</v>
      </c>
      <c r="G18" s="42">
        <v>0</v>
      </c>
      <c r="H18" s="42">
        <v>0</v>
      </c>
      <c r="I18" s="42">
        <v>0</v>
      </c>
      <c r="J18" s="42">
        <v>0</v>
      </c>
      <c r="K18" s="42">
        <v>0</v>
      </c>
      <c r="L18" s="42">
        <v>0</v>
      </c>
      <c r="M18" s="42">
        <v>5</v>
      </c>
      <c r="N18" s="42">
        <v>259455</v>
      </c>
      <c r="O18" s="68">
        <f t="shared" ref="O18:P21" si="2">C18+E18+G18+I18+K18+M18</f>
        <v>134</v>
      </c>
      <c r="P18" s="68">
        <f t="shared" si="2"/>
        <v>1411745</v>
      </c>
    </row>
    <row r="19" spans="1:16">
      <c r="A19" s="1047" t="s">
        <v>1374</v>
      </c>
      <c r="B19" s="492" t="s">
        <v>2484</v>
      </c>
      <c r="C19" s="42">
        <v>0</v>
      </c>
      <c r="D19" s="42">
        <v>0</v>
      </c>
      <c r="E19" s="42">
        <v>0</v>
      </c>
      <c r="F19" s="42">
        <v>0</v>
      </c>
      <c r="G19" s="42">
        <v>3</v>
      </c>
      <c r="H19" s="42">
        <v>975</v>
      </c>
      <c r="I19" s="42">
        <v>0</v>
      </c>
      <c r="J19" s="42">
        <v>0</v>
      </c>
      <c r="K19" s="42">
        <v>0</v>
      </c>
      <c r="L19" s="42">
        <v>0</v>
      </c>
      <c r="M19" s="42">
        <v>0</v>
      </c>
      <c r="N19" s="42">
        <v>0</v>
      </c>
      <c r="O19" s="68">
        <f t="shared" si="2"/>
        <v>3</v>
      </c>
      <c r="P19" s="68">
        <f t="shared" si="2"/>
        <v>975</v>
      </c>
    </row>
    <row r="20" spans="1:16">
      <c r="A20" s="1047"/>
      <c r="B20" s="492" t="s">
        <v>2485</v>
      </c>
      <c r="C20" s="42">
        <v>14</v>
      </c>
      <c r="D20" s="42">
        <v>342884</v>
      </c>
      <c r="E20" s="42">
        <v>0</v>
      </c>
      <c r="F20" s="42">
        <v>0</v>
      </c>
      <c r="G20" s="42">
        <v>1</v>
      </c>
      <c r="H20" s="42">
        <v>212</v>
      </c>
      <c r="I20" s="42">
        <v>0</v>
      </c>
      <c r="J20" s="42">
        <v>0</v>
      </c>
      <c r="K20" s="42">
        <v>0</v>
      </c>
      <c r="L20" s="42">
        <v>0</v>
      </c>
      <c r="M20" s="42">
        <v>18</v>
      </c>
      <c r="N20" s="42">
        <v>269631</v>
      </c>
      <c r="O20" s="68">
        <f t="shared" si="2"/>
        <v>33</v>
      </c>
      <c r="P20" s="68">
        <f t="shared" si="2"/>
        <v>612727</v>
      </c>
    </row>
    <row r="21" spans="1:16">
      <c r="A21" s="493" t="s">
        <v>282</v>
      </c>
      <c r="B21" s="71"/>
      <c r="C21" s="723">
        <f>SUM(C5:C20)</f>
        <v>1344</v>
      </c>
      <c r="D21" s="723">
        <f>SUM(D5:D20)</f>
        <v>26633528</v>
      </c>
      <c r="E21" s="723">
        <f t="shared" ref="E21:N21" si="3">SUM(E5:E20)</f>
        <v>2</v>
      </c>
      <c r="F21" s="723">
        <f t="shared" si="3"/>
        <v>36122</v>
      </c>
      <c r="G21" s="723">
        <f t="shared" si="3"/>
        <v>13</v>
      </c>
      <c r="H21" s="723">
        <f t="shared" si="3"/>
        <v>306179</v>
      </c>
      <c r="I21" s="723">
        <f t="shared" si="3"/>
        <v>0</v>
      </c>
      <c r="J21" s="723">
        <f t="shared" si="3"/>
        <v>0</v>
      </c>
      <c r="K21" s="723">
        <f t="shared" si="3"/>
        <v>0</v>
      </c>
      <c r="L21" s="723">
        <f t="shared" si="3"/>
        <v>0</v>
      </c>
      <c r="M21" s="723">
        <f t="shared" si="3"/>
        <v>753</v>
      </c>
      <c r="N21" s="723">
        <f t="shared" si="3"/>
        <v>13316440</v>
      </c>
      <c r="O21" s="68">
        <f t="shared" si="2"/>
        <v>2112</v>
      </c>
      <c r="P21" s="68">
        <f t="shared" si="2"/>
        <v>40292269</v>
      </c>
    </row>
    <row r="22" spans="1:16">
      <c r="B22" s="59"/>
      <c r="C22" s="60"/>
      <c r="D22" s="59"/>
      <c r="E22" s="60"/>
      <c r="F22" s="59"/>
      <c r="G22" s="60"/>
      <c r="H22" s="60"/>
      <c r="I22" s="60"/>
      <c r="J22" s="60"/>
      <c r="K22" s="60"/>
    </row>
    <row r="23" spans="1:16">
      <c r="B23" s="59"/>
      <c r="C23" s="60"/>
      <c r="D23" s="59"/>
      <c r="E23" s="60"/>
      <c r="F23" s="59"/>
      <c r="G23" s="60"/>
      <c r="H23" s="60"/>
      <c r="I23" s="60"/>
      <c r="J23" s="60"/>
      <c r="K23" s="60"/>
    </row>
    <row r="24" spans="1:16">
      <c r="B24" s="59"/>
      <c r="C24" s="60"/>
      <c r="D24" s="59"/>
      <c r="E24" s="60"/>
      <c r="F24" s="59"/>
      <c r="G24" s="60"/>
      <c r="H24" s="60"/>
      <c r="I24" s="60"/>
      <c r="J24" s="60"/>
      <c r="K24" s="60"/>
    </row>
    <row r="25" spans="1:16">
      <c r="B25" s="59"/>
      <c r="C25" s="60"/>
      <c r="D25" s="59"/>
      <c r="E25" s="60"/>
      <c r="F25" s="59"/>
      <c r="G25" s="60"/>
      <c r="H25" s="60"/>
      <c r="I25" s="60"/>
      <c r="J25" s="60"/>
      <c r="K25" s="60"/>
    </row>
    <row r="26" spans="1:16">
      <c r="B26" s="59"/>
      <c r="C26" s="60"/>
      <c r="D26" s="59"/>
      <c r="E26" s="60"/>
      <c r="F26" s="59"/>
      <c r="G26" s="60"/>
      <c r="H26" s="60"/>
      <c r="I26" s="60"/>
      <c r="J26" s="60"/>
      <c r="K26" s="60"/>
    </row>
    <row r="27" spans="1:16">
      <c r="B27" s="59"/>
      <c r="C27" s="60"/>
      <c r="D27" s="59"/>
      <c r="E27" s="60"/>
      <c r="F27" s="59"/>
      <c r="G27" s="60"/>
      <c r="H27" s="60"/>
      <c r="I27" s="60"/>
      <c r="J27" s="60"/>
      <c r="K27" s="60"/>
    </row>
    <row r="28" spans="1:16">
      <c r="B28" s="59"/>
      <c r="C28" s="60"/>
      <c r="D28" s="59"/>
      <c r="E28" s="60"/>
      <c r="F28" s="59"/>
      <c r="G28" s="60"/>
      <c r="H28" s="60"/>
      <c r="I28" s="60"/>
      <c r="J28" s="60"/>
      <c r="K28" s="60"/>
    </row>
    <row r="29" spans="1:16">
      <c r="B29" s="59"/>
      <c r="C29" s="60"/>
      <c r="D29" s="59"/>
      <c r="E29" s="60"/>
      <c r="F29" s="59"/>
      <c r="G29" s="60"/>
      <c r="H29" s="60"/>
      <c r="I29" s="60"/>
      <c r="J29" s="60"/>
      <c r="K29" s="60"/>
    </row>
    <row r="30" spans="1:16">
      <c r="B30" s="59"/>
      <c r="C30" s="60"/>
      <c r="D30" s="59"/>
      <c r="E30" s="60"/>
      <c r="F30" s="59"/>
      <c r="G30" s="60"/>
      <c r="H30" s="60"/>
      <c r="I30" s="60"/>
      <c r="J30" s="60"/>
      <c r="K30" s="60"/>
    </row>
    <row r="31" spans="1:16">
      <c r="B31" s="59"/>
      <c r="C31" s="60"/>
      <c r="D31" s="59"/>
      <c r="E31" s="60"/>
      <c r="F31" s="59"/>
      <c r="G31" s="60"/>
      <c r="H31" s="60"/>
      <c r="I31" s="60"/>
      <c r="J31" s="60"/>
      <c r="K31" s="60"/>
    </row>
    <row r="32" spans="1:16">
      <c r="B32" s="59"/>
      <c r="C32" s="60"/>
      <c r="D32" s="59"/>
      <c r="E32" s="60"/>
      <c r="F32" s="59"/>
      <c r="G32" s="60"/>
      <c r="H32" s="60"/>
      <c r="I32" s="60"/>
      <c r="J32" s="60"/>
      <c r="K32" s="60"/>
    </row>
    <row r="33" spans="2:11">
      <c r="B33" s="59"/>
      <c r="C33" s="60"/>
      <c r="D33" s="59"/>
      <c r="E33" s="60"/>
      <c r="F33" s="59"/>
      <c r="G33" s="60"/>
      <c r="H33" s="60"/>
      <c r="I33" s="60"/>
      <c r="J33" s="60"/>
      <c r="K33" s="60"/>
    </row>
    <row r="34" spans="2:11">
      <c r="B34" s="59"/>
      <c r="C34" s="60"/>
      <c r="D34" s="59"/>
      <c r="E34" s="60"/>
      <c r="F34" s="59"/>
      <c r="G34" s="60"/>
      <c r="H34" s="60"/>
      <c r="I34" s="60"/>
      <c r="J34" s="60"/>
      <c r="K34" s="60"/>
    </row>
    <row r="35" spans="2:11">
      <c r="B35" s="59"/>
      <c r="C35" s="60"/>
      <c r="D35" s="59"/>
      <c r="E35" s="60"/>
      <c r="F35" s="59"/>
      <c r="G35" s="60"/>
      <c r="H35" s="60"/>
      <c r="I35" s="60"/>
      <c r="J35" s="60"/>
      <c r="K35" s="60"/>
    </row>
    <row r="36" spans="2:11">
      <c r="B36" s="59"/>
      <c r="C36" s="60"/>
      <c r="D36" s="59"/>
      <c r="E36" s="60"/>
      <c r="F36" s="59"/>
      <c r="G36" s="60"/>
      <c r="H36" s="60"/>
      <c r="I36" s="60"/>
      <c r="J36" s="60"/>
      <c r="K36" s="60"/>
    </row>
    <row r="37" spans="2:11">
      <c r="B37" s="59"/>
      <c r="C37" s="60"/>
      <c r="D37" s="59"/>
      <c r="E37" s="60"/>
      <c r="F37" s="59"/>
      <c r="G37" s="60"/>
      <c r="H37" s="60"/>
      <c r="I37" s="60"/>
      <c r="J37" s="60"/>
      <c r="K37" s="60"/>
    </row>
    <row r="38" spans="2:11">
      <c r="B38" s="59"/>
      <c r="C38" s="60"/>
      <c r="D38" s="59"/>
      <c r="E38" s="60"/>
      <c r="F38" s="59"/>
      <c r="G38" s="60"/>
      <c r="H38" s="60"/>
      <c r="I38" s="60"/>
      <c r="J38" s="60"/>
      <c r="K38" s="60"/>
    </row>
    <row r="39" spans="2:11">
      <c r="B39" s="59"/>
      <c r="C39" s="60"/>
      <c r="D39" s="59"/>
      <c r="E39" s="60"/>
      <c r="F39" s="59"/>
      <c r="G39" s="60"/>
      <c r="H39" s="60"/>
      <c r="I39" s="60"/>
      <c r="J39" s="60"/>
      <c r="K39" s="60"/>
    </row>
    <row r="40" spans="2:11">
      <c r="B40" s="59"/>
      <c r="C40" s="60"/>
      <c r="D40" s="59"/>
      <c r="E40" s="60"/>
      <c r="F40" s="59"/>
      <c r="G40" s="60"/>
      <c r="H40" s="60"/>
      <c r="I40" s="60"/>
      <c r="J40" s="60"/>
      <c r="K40" s="60"/>
    </row>
    <row r="41" spans="2:11">
      <c r="B41" s="59"/>
      <c r="C41" s="60"/>
      <c r="D41" s="59"/>
      <c r="E41" s="60"/>
      <c r="F41" s="59"/>
      <c r="G41" s="60"/>
      <c r="H41" s="60"/>
      <c r="I41" s="60"/>
      <c r="J41" s="60"/>
      <c r="K41" s="60"/>
    </row>
    <row r="42" spans="2:11">
      <c r="B42" s="59"/>
      <c r="C42" s="60"/>
      <c r="D42" s="59"/>
      <c r="E42" s="60"/>
      <c r="F42" s="59"/>
      <c r="G42" s="60"/>
      <c r="H42" s="60"/>
      <c r="I42" s="60"/>
      <c r="J42" s="60"/>
      <c r="K42" s="60"/>
    </row>
    <row r="43" spans="2:11">
      <c r="B43" s="59"/>
      <c r="C43" s="60"/>
      <c r="D43" s="59"/>
      <c r="E43" s="60"/>
      <c r="F43" s="59"/>
      <c r="G43" s="60"/>
      <c r="H43" s="60"/>
      <c r="I43" s="60"/>
      <c r="J43" s="60"/>
      <c r="K43" s="60"/>
    </row>
    <row r="44" spans="2:11">
      <c r="B44" s="59"/>
      <c r="C44" s="60"/>
      <c r="D44" s="59"/>
      <c r="E44" s="60"/>
      <c r="F44" s="59"/>
      <c r="G44" s="60"/>
      <c r="H44" s="60"/>
      <c r="I44" s="60"/>
      <c r="J44" s="60"/>
      <c r="K44" s="60"/>
    </row>
    <row r="45" spans="2:11">
      <c r="B45" s="59"/>
      <c r="C45" s="60"/>
      <c r="D45" s="59"/>
      <c r="E45" s="60"/>
      <c r="F45" s="59"/>
      <c r="G45" s="60"/>
      <c r="H45" s="60"/>
      <c r="I45" s="60"/>
      <c r="J45" s="60"/>
      <c r="K45" s="60"/>
    </row>
    <row r="46" spans="2:11">
      <c r="B46" s="59"/>
      <c r="C46" s="60"/>
      <c r="D46" s="59"/>
      <c r="E46" s="60"/>
      <c r="F46" s="59"/>
      <c r="G46" s="60"/>
      <c r="H46" s="60"/>
      <c r="I46" s="60"/>
      <c r="J46" s="60"/>
      <c r="K46" s="60"/>
    </row>
    <row r="47" spans="2:11">
      <c r="B47" s="59"/>
      <c r="C47" s="60"/>
      <c r="D47" s="59"/>
      <c r="E47" s="60"/>
      <c r="F47" s="59"/>
      <c r="G47" s="60"/>
      <c r="H47" s="60"/>
      <c r="I47" s="60"/>
      <c r="J47" s="60"/>
      <c r="K47" s="60"/>
    </row>
    <row r="48" spans="2:11">
      <c r="B48" s="59"/>
      <c r="C48" s="60"/>
      <c r="D48" s="59"/>
      <c r="E48" s="60"/>
      <c r="F48" s="59"/>
      <c r="G48" s="60"/>
      <c r="H48" s="60"/>
      <c r="I48" s="60"/>
      <c r="J48" s="60"/>
      <c r="K48" s="60"/>
    </row>
    <row r="49" spans="2:11">
      <c r="B49" s="59"/>
      <c r="C49" s="60"/>
      <c r="D49" s="59"/>
      <c r="E49" s="60"/>
      <c r="F49" s="59"/>
      <c r="G49" s="60"/>
      <c r="H49" s="60"/>
      <c r="I49" s="60"/>
      <c r="J49" s="60"/>
      <c r="K49" s="60"/>
    </row>
    <row r="50" spans="2:11">
      <c r="B50" s="59"/>
      <c r="C50" s="60"/>
      <c r="D50" s="59"/>
      <c r="E50" s="60"/>
      <c r="F50" s="59"/>
      <c r="G50" s="60"/>
      <c r="H50" s="60"/>
      <c r="I50" s="60"/>
      <c r="J50" s="60"/>
      <c r="K50" s="60"/>
    </row>
    <row r="51" spans="2:11">
      <c r="B51" s="59"/>
      <c r="C51" s="60"/>
      <c r="D51" s="59"/>
      <c r="E51" s="60"/>
      <c r="F51" s="59"/>
      <c r="G51" s="60"/>
      <c r="H51" s="60"/>
      <c r="I51" s="60"/>
      <c r="J51" s="60"/>
      <c r="K51" s="60"/>
    </row>
    <row r="52" spans="2:11">
      <c r="B52" s="59"/>
      <c r="C52" s="60"/>
      <c r="D52" s="59"/>
      <c r="E52" s="60"/>
      <c r="F52" s="59"/>
      <c r="G52" s="60"/>
      <c r="H52" s="60"/>
      <c r="I52" s="60"/>
      <c r="J52" s="60"/>
      <c r="K52" s="60"/>
    </row>
    <row r="53" spans="2:11">
      <c r="B53" s="59"/>
      <c r="C53" s="60"/>
      <c r="D53" s="59"/>
      <c r="E53" s="60"/>
      <c r="F53" s="59"/>
      <c r="G53" s="60"/>
      <c r="H53" s="60"/>
      <c r="I53" s="60"/>
      <c r="J53" s="60"/>
      <c r="K53" s="60"/>
    </row>
    <row r="54" spans="2:11">
      <c r="B54" s="59"/>
      <c r="C54" s="60"/>
      <c r="D54" s="59"/>
      <c r="E54" s="60"/>
      <c r="F54" s="59"/>
      <c r="G54" s="60"/>
      <c r="H54" s="60"/>
      <c r="I54" s="60"/>
      <c r="J54" s="60"/>
      <c r="K54" s="60"/>
    </row>
    <row r="55" spans="2:11">
      <c r="B55" s="59"/>
      <c r="C55" s="60"/>
      <c r="D55" s="59"/>
      <c r="E55" s="60"/>
      <c r="F55" s="59"/>
      <c r="G55" s="60"/>
      <c r="H55" s="60"/>
      <c r="I55" s="60"/>
      <c r="J55" s="60"/>
      <c r="K55" s="60"/>
    </row>
    <row r="56" spans="2:11">
      <c r="B56" s="59"/>
      <c r="C56" s="60"/>
      <c r="D56" s="59"/>
      <c r="E56" s="60"/>
      <c r="F56" s="59"/>
      <c r="G56" s="60"/>
      <c r="H56" s="60"/>
      <c r="I56" s="60"/>
      <c r="J56" s="60"/>
      <c r="K56" s="60"/>
    </row>
    <row r="57" spans="2:11">
      <c r="B57" s="59"/>
      <c r="C57" s="60"/>
      <c r="D57" s="59"/>
      <c r="E57" s="60"/>
      <c r="F57" s="59"/>
      <c r="G57" s="60"/>
      <c r="H57" s="60"/>
      <c r="I57" s="60"/>
      <c r="J57" s="60"/>
      <c r="K57" s="60"/>
    </row>
    <row r="58" spans="2:11">
      <c r="B58" s="59"/>
      <c r="C58" s="60"/>
      <c r="D58" s="59"/>
      <c r="E58" s="60"/>
      <c r="F58" s="59"/>
      <c r="G58" s="60"/>
      <c r="H58" s="60"/>
      <c r="I58" s="60"/>
      <c r="J58" s="60"/>
      <c r="K58" s="60"/>
    </row>
    <row r="59" spans="2:11">
      <c r="B59" s="59"/>
      <c r="C59" s="60"/>
      <c r="D59" s="59"/>
      <c r="E59" s="60"/>
      <c r="F59" s="59"/>
      <c r="G59" s="60"/>
      <c r="H59" s="60"/>
      <c r="I59" s="60"/>
      <c r="J59" s="60"/>
      <c r="K59" s="60"/>
    </row>
    <row r="60" spans="2:11">
      <c r="B60" s="59"/>
      <c r="C60" s="60"/>
      <c r="D60" s="59"/>
      <c r="E60" s="60"/>
      <c r="F60" s="59"/>
      <c r="G60" s="60"/>
      <c r="H60" s="60"/>
      <c r="I60" s="60"/>
      <c r="J60" s="60"/>
      <c r="K60" s="60"/>
    </row>
    <row r="61" spans="2:11">
      <c r="B61" s="59"/>
      <c r="C61" s="60"/>
      <c r="D61" s="59"/>
      <c r="E61" s="60"/>
      <c r="F61" s="59"/>
      <c r="G61" s="60"/>
      <c r="H61" s="60"/>
      <c r="I61" s="60"/>
      <c r="J61" s="60"/>
      <c r="K61" s="60"/>
    </row>
    <row r="62" spans="2:11">
      <c r="B62" s="59"/>
      <c r="C62" s="60"/>
      <c r="D62" s="59"/>
      <c r="E62" s="60"/>
      <c r="F62" s="59"/>
      <c r="G62" s="60"/>
      <c r="H62" s="60"/>
      <c r="I62" s="60"/>
      <c r="J62" s="60"/>
      <c r="K62" s="60"/>
    </row>
    <row r="63" spans="2:11">
      <c r="B63" s="59"/>
      <c r="C63" s="60"/>
      <c r="D63" s="59"/>
      <c r="E63" s="60"/>
      <c r="F63" s="59"/>
      <c r="G63" s="60"/>
      <c r="H63" s="60"/>
      <c r="I63" s="60"/>
      <c r="J63" s="60"/>
      <c r="K63" s="60"/>
    </row>
    <row r="64" spans="2:11">
      <c r="B64" s="59"/>
      <c r="C64" s="60"/>
      <c r="D64" s="59"/>
      <c r="E64" s="60"/>
      <c r="F64" s="59"/>
      <c r="G64" s="60"/>
      <c r="H64" s="60"/>
      <c r="I64" s="60"/>
      <c r="J64" s="60"/>
      <c r="K64" s="60"/>
    </row>
    <row r="65" spans="2:11">
      <c r="B65" s="59"/>
      <c r="C65" s="60"/>
      <c r="D65" s="59"/>
      <c r="E65" s="60"/>
      <c r="F65" s="59"/>
      <c r="G65" s="60"/>
      <c r="H65" s="60"/>
      <c r="I65" s="60"/>
      <c r="J65" s="60"/>
      <c r="K65" s="60"/>
    </row>
    <row r="66" spans="2:11">
      <c r="B66" s="59"/>
      <c r="C66" s="60"/>
      <c r="D66" s="59"/>
      <c r="E66" s="60"/>
      <c r="F66" s="59"/>
      <c r="G66" s="60"/>
      <c r="H66" s="60"/>
      <c r="I66" s="60"/>
      <c r="J66" s="60"/>
      <c r="K66" s="60"/>
    </row>
    <row r="67" spans="2:11">
      <c r="B67" s="59"/>
      <c r="C67" s="60"/>
      <c r="D67" s="59"/>
      <c r="E67" s="60"/>
      <c r="F67" s="59"/>
      <c r="G67" s="60"/>
      <c r="H67" s="60"/>
      <c r="I67" s="60"/>
      <c r="J67" s="60"/>
      <c r="K67" s="60"/>
    </row>
    <row r="68" spans="2:11">
      <c r="B68" s="59"/>
      <c r="C68" s="60"/>
      <c r="D68" s="59"/>
      <c r="E68" s="60"/>
      <c r="F68" s="59"/>
      <c r="G68" s="60"/>
      <c r="H68" s="60"/>
      <c r="I68" s="60"/>
      <c r="J68" s="60"/>
      <c r="K68" s="60"/>
    </row>
    <row r="69" spans="2:11">
      <c r="B69" s="59"/>
      <c r="C69" s="60"/>
      <c r="D69" s="59"/>
      <c r="E69" s="60"/>
      <c r="F69" s="59"/>
      <c r="G69" s="60"/>
      <c r="H69" s="60"/>
      <c r="I69" s="60"/>
      <c r="J69" s="60"/>
      <c r="K69" s="60"/>
    </row>
    <row r="70" spans="2:11">
      <c r="B70" s="59"/>
      <c r="C70" s="60"/>
      <c r="D70" s="59"/>
      <c r="E70" s="60"/>
      <c r="F70" s="59"/>
      <c r="G70" s="60"/>
      <c r="H70" s="60"/>
      <c r="I70" s="60"/>
      <c r="J70" s="60"/>
      <c r="K70" s="60"/>
    </row>
    <row r="71" spans="2:11">
      <c r="B71" s="59"/>
      <c r="C71" s="60"/>
      <c r="D71" s="59"/>
      <c r="E71" s="60"/>
      <c r="F71" s="59"/>
      <c r="G71" s="60"/>
      <c r="H71" s="60"/>
      <c r="I71" s="60"/>
      <c r="J71" s="60"/>
      <c r="K71" s="60"/>
    </row>
    <row r="72" spans="2:11">
      <c r="B72" s="59"/>
      <c r="C72" s="60"/>
      <c r="D72" s="59"/>
      <c r="E72" s="60"/>
      <c r="F72" s="59"/>
      <c r="G72" s="60"/>
      <c r="H72" s="60"/>
      <c r="I72" s="60"/>
      <c r="J72" s="60"/>
      <c r="K72" s="60"/>
    </row>
    <row r="73" spans="2:11">
      <c r="B73" s="59"/>
      <c r="C73" s="60"/>
      <c r="D73" s="59"/>
      <c r="E73" s="60"/>
      <c r="F73" s="59"/>
      <c r="G73" s="60"/>
      <c r="H73" s="60"/>
      <c r="I73" s="60"/>
      <c r="J73" s="60"/>
      <c r="K73" s="60"/>
    </row>
    <row r="74" spans="2:11">
      <c r="B74" s="59"/>
      <c r="C74" s="60"/>
      <c r="D74" s="59"/>
      <c r="E74" s="60"/>
      <c r="F74" s="59"/>
      <c r="G74" s="60"/>
      <c r="H74" s="60"/>
      <c r="I74" s="60"/>
      <c r="J74" s="60"/>
      <c r="K74" s="60"/>
    </row>
    <row r="75" spans="2:11">
      <c r="B75" s="59"/>
      <c r="C75" s="60"/>
      <c r="D75" s="59"/>
      <c r="E75" s="60"/>
      <c r="F75" s="59"/>
      <c r="G75" s="60"/>
      <c r="H75" s="60"/>
      <c r="I75" s="60"/>
      <c r="J75" s="60"/>
      <c r="K75" s="60"/>
    </row>
    <row r="76" spans="2:11">
      <c r="B76" s="59"/>
      <c r="C76" s="60"/>
      <c r="D76" s="59"/>
      <c r="E76" s="60"/>
      <c r="F76" s="59"/>
      <c r="G76" s="60"/>
      <c r="H76" s="60"/>
      <c r="I76" s="60"/>
      <c r="J76" s="60"/>
      <c r="K76" s="60"/>
    </row>
    <row r="77" spans="2:11">
      <c r="B77" s="59"/>
      <c r="C77" s="60"/>
      <c r="D77" s="59"/>
      <c r="E77" s="60"/>
      <c r="F77" s="59"/>
      <c r="G77" s="60"/>
      <c r="H77" s="60"/>
      <c r="I77" s="60"/>
      <c r="J77" s="60"/>
      <c r="K77" s="60"/>
    </row>
    <row r="78" spans="2:11">
      <c r="B78" s="59"/>
      <c r="C78" s="60"/>
      <c r="D78" s="59"/>
      <c r="E78" s="60"/>
      <c r="F78" s="59"/>
      <c r="G78" s="60"/>
      <c r="H78" s="60"/>
      <c r="I78" s="60"/>
      <c r="J78" s="60"/>
      <c r="K78" s="60"/>
    </row>
    <row r="79" spans="2:11">
      <c r="B79" s="59"/>
      <c r="C79" s="60"/>
      <c r="D79" s="59"/>
      <c r="E79" s="60"/>
      <c r="F79" s="59"/>
      <c r="G79" s="60"/>
      <c r="H79" s="60"/>
      <c r="I79" s="60"/>
      <c r="J79" s="60"/>
      <c r="K79" s="60"/>
    </row>
    <row r="80" spans="2:11">
      <c r="B80" s="59"/>
      <c r="C80" s="60"/>
      <c r="D80" s="59"/>
      <c r="E80" s="60"/>
      <c r="F80" s="59"/>
      <c r="G80" s="60"/>
      <c r="H80" s="60"/>
      <c r="I80" s="60"/>
      <c r="J80" s="60"/>
      <c r="K80" s="60"/>
    </row>
    <row r="81" spans="2:11">
      <c r="B81" s="59"/>
      <c r="C81" s="60"/>
      <c r="D81" s="59"/>
      <c r="E81" s="60"/>
      <c r="F81" s="59"/>
      <c r="G81" s="60"/>
      <c r="H81" s="60"/>
      <c r="I81" s="60"/>
      <c r="J81" s="60"/>
      <c r="K81" s="60"/>
    </row>
    <row r="82" spans="2:11">
      <c r="B82" s="59"/>
      <c r="C82" s="60"/>
      <c r="D82" s="59"/>
      <c r="E82" s="60"/>
      <c r="F82" s="59"/>
      <c r="G82" s="60"/>
      <c r="H82" s="60"/>
      <c r="I82" s="60"/>
      <c r="J82" s="60"/>
      <c r="K82" s="60"/>
    </row>
    <row r="83" spans="2:11">
      <c r="B83" s="59"/>
      <c r="C83" s="60"/>
      <c r="D83" s="59"/>
      <c r="E83" s="60"/>
      <c r="F83" s="59"/>
      <c r="G83" s="60"/>
      <c r="H83" s="60"/>
      <c r="I83" s="60"/>
      <c r="J83" s="60"/>
      <c r="K83" s="60"/>
    </row>
    <row r="84" spans="2:11">
      <c r="B84" s="59"/>
      <c r="C84" s="60"/>
      <c r="D84" s="59"/>
      <c r="E84" s="60"/>
      <c r="F84" s="59"/>
      <c r="G84" s="60"/>
      <c r="H84" s="60"/>
      <c r="I84" s="60"/>
      <c r="J84" s="60"/>
      <c r="K84" s="60"/>
    </row>
    <row r="85" spans="2:11">
      <c r="B85" s="59"/>
      <c r="C85" s="60"/>
      <c r="D85" s="59"/>
      <c r="E85" s="60"/>
      <c r="F85" s="59"/>
      <c r="G85" s="60"/>
      <c r="H85" s="60"/>
      <c r="I85" s="60"/>
      <c r="J85" s="60"/>
      <c r="K85" s="60"/>
    </row>
    <row r="86" spans="2:11">
      <c r="B86" s="59"/>
      <c r="C86" s="60"/>
      <c r="D86" s="59"/>
      <c r="E86" s="60"/>
      <c r="F86" s="59"/>
      <c r="G86" s="60"/>
      <c r="H86" s="60"/>
      <c r="I86" s="60"/>
      <c r="J86" s="60"/>
      <c r="K86" s="60"/>
    </row>
    <row r="87" spans="2:11">
      <c r="B87" s="59"/>
      <c r="C87" s="60"/>
      <c r="D87" s="59"/>
      <c r="E87" s="60"/>
      <c r="F87" s="59"/>
      <c r="G87" s="60"/>
      <c r="H87" s="60"/>
      <c r="I87" s="60"/>
      <c r="J87" s="60"/>
      <c r="K87" s="60"/>
    </row>
    <row r="88" spans="2:11">
      <c r="B88" s="59"/>
      <c r="C88" s="60"/>
      <c r="D88" s="59"/>
      <c r="E88" s="60"/>
      <c r="F88" s="59"/>
      <c r="G88" s="60"/>
      <c r="H88" s="60"/>
      <c r="I88" s="60"/>
      <c r="J88" s="60"/>
      <c r="K88" s="60"/>
    </row>
    <row r="89" spans="2:11">
      <c r="B89" s="59"/>
      <c r="C89" s="60"/>
      <c r="D89" s="59"/>
      <c r="E89" s="60"/>
      <c r="F89" s="59"/>
      <c r="G89" s="60"/>
      <c r="H89" s="60"/>
      <c r="I89" s="60"/>
      <c r="J89" s="60"/>
      <c r="K89" s="60"/>
    </row>
    <row r="90" spans="2:11">
      <c r="B90" s="59"/>
      <c r="C90" s="60"/>
      <c r="D90" s="59"/>
      <c r="E90" s="60"/>
      <c r="F90" s="59"/>
      <c r="G90" s="60"/>
      <c r="H90" s="60"/>
      <c r="I90" s="60"/>
      <c r="J90" s="60"/>
      <c r="K90" s="60"/>
    </row>
    <row r="91" spans="2:11">
      <c r="B91" s="59"/>
      <c r="C91" s="60"/>
      <c r="D91" s="59"/>
      <c r="E91" s="60"/>
      <c r="F91" s="59"/>
      <c r="G91" s="60"/>
      <c r="H91" s="60"/>
      <c r="I91" s="60"/>
      <c r="J91" s="60"/>
      <c r="K91" s="60"/>
    </row>
    <row r="92" spans="2:11">
      <c r="B92" s="59"/>
      <c r="C92" s="60"/>
      <c r="D92" s="59"/>
      <c r="E92" s="60"/>
      <c r="F92" s="59"/>
      <c r="G92" s="60"/>
      <c r="H92" s="60"/>
      <c r="I92" s="60"/>
      <c r="J92" s="60"/>
      <c r="K92" s="60"/>
    </row>
    <row r="93" spans="2:11">
      <c r="B93" s="59"/>
      <c r="C93" s="60"/>
      <c r="D93" s="59"/>
      <c r="E93" s="60"/>
      <c r="F93" s="59"/>
      <c r="G93" s="60"/>
      <c r="H93" s="60"/>
      <c r="I93" s="60"/>
      <c r="J93" s="60"/>
      <c r="K93" s="60"/>
    </row>
    <row r="94" spans="2:11">
      <c r="B94" s="59"/>
      <c r="C94" s="60"/>
      <c r="D94" s="59"/>
      <c r="E94" s="60"/>
      <c r="F94" s="59"/>
      <c r="G94" s="60"/>
      <c r="H94" s="60"/>
      <c r="I94" s="60"/>
      <c r="J94" s="60"/>
      <c r="K94" s="60"/>
    </row>
    <row r="95" spans="2:11">
      <c r="B95" s="59"/>
      <c r="C95" s="60"/>
      <c r="D95" s="59"/>
      <c r="E95" s="60"/>
      <c r="F95" s="59"/>
      <c r="G95" s="60"/>
      <c r="H95" s="60"/>
      <c r="I95" s="60"/>
      <c r="J95" s="60"/>
      <c r="K95" s="60"/>
    </row>
    <row r="96" spans="2:11">
      <c r="B96" s="59"/>
      <c r="C96" s="60"/>
      <c r="D96" s="59"/>
      <c r="E96" s="60"/>
      <c r="F96" s="59"/>
      <c r="G96" s="60"/>
      <c r="H96" s="60"/>
      <c r="I96" s="60"/>
      <c r="J96" s="60"/>
      <c r="K96" s="60"/>
    </row>
    <row r="97" spans="2:11">
      <c r="B97" s="59"/>
      <c r="C97" s="60"/>
      <c r="D97" s="59"/>
      <c r="E97" s="60"/>
      <c r="F97" s="59"/>
      <c r="G97" s="60"/>
      <c r="H97" s="60"/>
      <c r="I97" s="60"/>
      <c r="J97" s="60"/>
      <c r="K97" s="60"/>
    </row>
    <row r="98" spans="2:11">
      <c r="B98" s="59"/>
      <c r="C98" s="60"/>
      <c r="D98" s="59"/>
      <c r="E98" s="60"/>
      <c r="F98" s="59"/>
      <c r="G98" s="60"/>
      <c r="H98" s="60"/>
      <c r="I98" s="60"/>
      <c r="J98" s="60"/>
      <c r="K98" s="60"/>
    </row>
    <row r="99" spans="2:11">
      <c r="B99" s="59"/>
      <c r="C99" s="60"/>
      <c r="D99" s="59"/>
      <c r="E99" s="60"/>
      <c r="F99" s="59"/>
      <c r="G99" s="60"/>
      <c r="H99" s="60"/>
      <c r="I99" s="60"/>
      <c r="J99" s="60"/>
      <c r="K99" s="60"/>
    </row>
    <row r="100" spans="2:11">
      <c r="B100" s="59"/>
      <c r="C100" s="60"/>
      <c r="D100" s="59"/>
      <c r="E100" s="60"/>
      <c r="F100" s="59"/>
      <c r="G100" s="60"/>
      <c r="H100" s="60"/>
      <c r="I100" s="60"/>
      <c r="J100" s="60"/>
      <c r="K100" s="60"/>
    </row>
    <row r="101" spans="2:11">
      <c r="B101" s="59"/>
      <c r="C101" s="60"/>
      <c r="D101" s="59"/>
      <c r="E101" s="60"/>
      <c r="F101" s="59"/>
      <c r="G101" s="60"/>
      <c r="H101" s="60"/>
      <c r="I101" s="60"/>
      <c r="J101" s="60"/>
      <c r="K101" s="60"/>
    </row>
    <row r="102" spans="2:11">
      <c r="B102" s="59"/>
      <c r="C102" s="60"/>
      <c r="D102" s="59"/>
      <c r="E102" s="60"/>
      <c r="F102" s="59"/>
      <c r="G102" s="60"/>
      <c r="H102" s="60"/>
      <c r="I102" s="60"/>
      <c r="J102" s="60"/>
      <c r="K102" s="60"/>
    </row>
    <row r="103" spans="2:11">
      <c r="B103" s="59"/>
      <c r="C103" s="60"/>
      <c r="D103" s="59"/>
      <c r="E103" s="60"/>
      <c r="F103" s="59"/>
      <c r="G103" s="60"/>
      <c r="H103" s="60"/>
      <c r="I103" s="60"/>
      <c r="J103" s="60"/>
      <c r="K103" s="60"/>
    </row>
    <row r="104" spans="2:11">
      <c r="B104" s="59"/>
      <c r="C104" s="60"/>
      <c r="D104" s="59"/>
      <c r="E104" s="60"/>
      <c r="F104" s="59"/>
      <c r="G104" s="60"/>
      <c r="H104" s="60"/>
      <c r="I104" s="60"/>
      <c r="J104" s="60"/>
      <c r="K104" s="60"/>
    </row>
    <row r="105" spans="2:11">
      <c r="B105" s="59"/>
      <c r="C105" s="60"/>
      <c r="D105" s="59"/>
      <c r="E105" s="60"/>
      <c r="F105" s="59"/>
      <c r="G105" s="60"/>
      <c r="H105" s="60"/>
      <c r="I105" s="60"/>
      <c r="J105" s="60"/>
      <c r="K105" s="60"/>
    </row>
    <row r="106" spans="2:11">
      <c r="B106" s="59"/>
      <c r="C106" s="60"/>
      <c r="D106" s="59"/>
      <c r="E106" s="60"/>
      <c r="F106" s="59"/>
      <c r="G106" s="60"/>
      <c r="H106" s="60"/>
      <c r="I106" s="60"/>
      <c r="J106" s="60"/>
      <c r="K106" s="60"/>
    </row>
    <row r="107" spans="2:11">
      <c r="B107" s="59"/>
      <c r="C107" s="60"/>
      <c r="D107" s="59"/>
      <c r="E107" s="60"/>
      <c r="F107" s="59"/>
      <c r="G107" s="60"/>
      <c r="H107" s="60"/>
      <c r="I107" s="60"/>
      <c r="J107" s="60"/>
      <c r="K107" s="60"/>
    </row>
    <row r="108" spans="2:11">
      <c r="B108" s="59"/>
      <c r="C108" s="60"/>
      <c r="D108" s="59"/>
      <c r="E108" s="60"/>
      <c r="F108" s="59"/>
      <c r="G108" s="60"/>
      <c r="H108" s="60"/>
      <c r="I108" s="60"/>
      <c r="J108" s="60"/>
      <c r="K108" s="60"/>
    </row>
    <row r="109" spans="2:11">
      <c r="B109" s="59"/>
      <c r="C109" s="60"/>
      <c r="D109" s="59"/>
      <c r="E109" s="60"/>
      <c r="F109" s="59"/>
      <c r="G109" s="60"/>
      <c r="H109" s="60"/>
      <c r="I109" s="60"/>
      <c r="J109" s="60"/>
      <c r="K109" s="60"/>
    </row>
    <row r="110" spans="2:11">
      <c r="B110" s="59"/>
      <c r="C110" s="60"/>
      <c r="D110" s="59"/>
      <c r="E110" s="60"/>
      <c r="F110" s="59"/>
      <c r="G110" s="60"/>
      <c r="H110" s="60"/>
      <c r="I110" s="60"/>
      <c r="J110" s="60"/>
      <c r="K110" s="60"/>
    </row>
  </sheetData>
  <mergeCells count="15">
    <mergeCell ref="I3:J3"/>
    <mergeCell ref="K3:L3"/>
    <mergeCell ref="M3:N3"/>
    <mergeCell ref="O3:P3"/>
    <mergeCell ref="A9:A10"/>
    <mergeCell ref="C3:D3"/>
    <mergeCell ref="E3:F3"/>
    <mergeCell ref="G3:H3"/>
    <mergeCell ref="A5:A6"/>
    <mergeCell ref="A7:A8"/>
    <mergeCell ref="A11:A12"/>
    <mergeCell ref="A13:A14"/>
    <mergeCell ref="A17:A18"/>
    <mergeCell ref="A19:A20"/>
    <mergeCell ref="A15:A16"/>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F94"/>
  <sheetViews>
    <sheetView workbookViewId="0">
      <selection activeCell="C32" sqref="C32"/>
    </sheetView>
  </sheetViews>
  <sheetFormatPr baseColWidth="10" defaultColWidth="11.42578125" defaultRowHeight="15"/>
  <cols>
    <col min="1" max="1" width="30.85546875" style="51" customWidth="1"/>
    <col min="2" max="6" width="14.7109375" style="51" customWidth="1"/>
    <col min="7" max="16384" width="11.42578125" style="51"/>
  </cols>
  <sheetData>
    <row r="1" spans="1:6">
      <c r="A1" s="56" t="s">
        <v>1876</v>
      </c>
      <c r="B1" s="50"/>
      <c r="C1" s="50"/>
    </row>
    <row r="2" spans="1:6">
      <c r="A2" s="50"/>
      <c r="B2" s="50"/>
      <c r="C2" s="50"/>
    </row>
    <row r="3" spans="1:6" ht="27.75" customHeight="1">
      <c r="A3" s="506" t="s">
        <v>1356</v>
      </c>
      <c r="B3" s="494" t="s">
        <v>1305</v>
      </c>
      <c r="C3" s="494" t="s">
        <v>1308</v>
      </c>
      <c r="D3" s="494" t="s">
        <v>694</v>
      </c>
      <c r="E3" s="60"/>
      <c r="F3" s="60"/>
    </row>
    <row r="4" spans="1:6">
      <c r="A4" s="77" t="s">
        <v>1306</v>
      </c>
      <c r="B4" s="67">
        <v>0</v>
      </c>
      <c r="C4" s="67">
        <v>0</v>
      </c>
      <c r="D4" s="589">
        <v>0</v>
      </c>
      <c r="E4" s="60"/>
      <c r="F4" s="60"/>
    </row>
    <row r="5" spans="1:6">
      <c r="A5" s="77" t="s">
        <v>1377</v>
      </c>
      <c r="B5" s="67">
        <v>0</v>
      </c>
      <c r="C5" s="67">
        <v>0</v>
      </c>
      <c r="D5" s="589">
        <v>0</v>
      </c>
      <c r="E5" s="60"/>
      <c r="F5" s="60"/>
    </row>
    <row r="6" spans="1:6">
      <c r="B6" s="60"/>
      <c r="C6" s="60"/>
      <c r="D6" s="60"/>
      <c r="E6" s="60"/>
      <c r="F6" s="60"/>
    </row>
    <row r="7" spans="1:6">
      <c r="B7" s="60"/>
      <c r="C7" s="60"/>
      <c r="D7" s="60"/>
      <c r="E7" s="60"/>
      <c r="F7" s="60"/>
    </row>
    <row r="8" spans="1:6">
      <c r="B8" s="60"/>
      <c r="C8" s="60"/>
      <c r="D8" s="60"/>
      <c r="E8" s="60"/>
      <c r="F8" s="60"/>
    </row>
    <row r="9" spans="1:6">
      <c r="B9" s="60"/>
      <c r="C9" s="60"/>
      <c r="D9" s="60"/>
      <c r="E9" s="60"/>
      <c r="F9" s="60"/>
    </row>
    <row r="10" spans="1:6">
      <c r="B10" s="60"/>
      <c r="C10" s="60"/>
      <c r="D10" s="60"/>
      <c r="E10" s="60"/>
      <c r="F10" s="60"/>
    </row>
    <row r="11" spans="1:6">
      <c r="B11" s="60"/>
      <c r="C11" s="60"/>
      <c r="D11" s="60"/>
      <c r="E11" s="60"/>
      <c r="F11" s="60"/>
    </row>
    <row r="12" spans="1:6">
      <c r="B12" s="60"/>
      <c r="C12" s="60"/>
      <c r="D12" s="60"/>
      <c r="E12" s="60"/>
      <c r="F12" s="60"/>
    </row>
    <row r="13" spans="1:6">
      <c r="B13" s="60"/>
      <c r="C13" s="60"/>
      <c r="D13" s="60"/>
      <c r="E13" s="60"/>
      <c r="F13" s="60"/>
    </row>
    <row r="14" spans="1:6">
      <c r="B14" s="60"/>
      <c r="C14" s="60"/>
      <c r="D14" s="60"/>
      <c r="E14" s="60"/>
      <c r="F14" s="60"/>
    </row>
    <row r="15" spans="1:6">
      <c r="B15" s="60"/>
      <c r="C15" s="60"/>
      <c r="D15" s="60"/>
      <c r="E15" s="60"/>
      <c r="F15" s="60"/>
    </row>
    <row r="16" spans="1:6">
      <c r="B16" s="60"/>
      <c r="C16" s="60"/>
      <c r="D16" s="60"/>
      <c r="E16" s="60"/>
      <c r="F16" s="60"/>
    </row>
    <row r="17" spans="2:6">
      <c r="B17" s="60"/>
      <c r="C17" s="60"/>
      <c r="D17" s="60"/>
      <c r="E17" s="60"/>
      <c r="F17" s="60"/>
    </row>
    <row r="18" spans="2:6">
      <c r="B18" s="60"/>
      <c r="C18" s="60"/>
      <c r="D18" s="60"/>
      <c r="E18" s="60"/>
      <c r="F18" s="60"/>
    </row>
    <row r="19" spans="2:6">
      <c r="B19" s="60"/>
      <c r="C19" s="60"/>
      <c r="D19" s="60"/>
      <c r="E19" s="60"/>
      <c r="F19" s="60"/>
    </row>
    <row r="20" spans="2:6">
      <c r="B20" s="60"/>
      <c r="C20" s="60"/>
      <c r="D20" s="60"/>
      <c r="E20" s="60"/>
      <c r="F20" s="60"/>
    </row>
    <row r="21" spans="2:6">
      <c r="B21" s="60"/>
      <c r="C21" s="60"/>
      <c r="D21" s="60"/>
      <c r="E21" s="60"/>
      <c r="F21" s="60"/>
    </row>
    <row r="22" spans="2:6">
      <c r="B22" s="60"/>
      <c r="C22" s="60"/>
      <c r="D22" s="60"/>
      <c r="E22" s="60"/>
      <c r="F22" s="60"/>
    </row>
    <row r="23" spans="2:6">
      <c r="B23" s="60"/>
      <c r="C23" s="60"/>
      <c r="D23" s="60"/>
      <c r="E23" s="60"/>
      <c r="F23" s="60"/>
    </row>
    <row r="24" spans="2:6">
      <c r="B24" s="60"/>
      <c r="C24" s="60"/>
      <c r="D24" s="60"/>
      <c r="E24" s="60"/>
      <c r="F24" s="60"/>
    </row>
    <row r="25" spans="2:6">
      <c r="B25" s="60"/>
      <c r="C25" s="60"/>
      <c r="D25" s="60"/>
      <c r="E25" s="60"/>
      <c r="F25" s="60"/>
    </row>
    <row r="26" spans="2:6">
      <c r="B26" s="60"/>
      <c r="C26" s="60"/>
      <c r="D26" s="60"/>
      <c r="E26" s="60"/>
      <c r="F26" s="60"/>
    </row>
    <row r="27" spans="2:6">
      <c r="B27" s="60"/>
      <c r="C27" s="60"/>
      <c r="D27" s="60"/>
      <c r="E27" s="60"/>
      <c r="F27" s="60"/>
    </row>
    <row r="28" spans="2:6">
      <c r="B28" s="60"/>
      <c r="C28" s="60"/>
      <c r="D28" s="60"/>
      <c r="E28" s="60"/>
      <c r="F28" s="60"/>
    </row>
    <row r="29" spans="2:6">
      <c r="B29" s="60"/>
      <c r="C29" s="60"/>
      <c r="D29" s="60"/>
      <c r="E29" s="60"/>
      <c r="F29" s="60"/>
    </row>
    <row r="30" spans="2:6">
      <c r="B30" s="60"/>
      <c r="C30" s="60"/>
      <c r="D30" s="60"/>
      <c r="E30" s="60"/>
      <c r="F30" s="60"/>
    </row>
    <row r="31" spans="2:6">
      <c r="B31" s="60"/>
      <c r="C31" s="60"/>
      <c r="D31" s="60"/>
      <c r="E31" s="60"/>
      <c r="F31" s="60"/>
    </row>
    <row r="32" spans="2:6">
      <c r="B32" s="60"/>
      <c r="C32" s="60"/>
      <c r="D32" s="60"/>
      <c r="E32" s="60"/>
      <c r="F32" s="60"/>
    </row>
    <row r="33" spans="2:6">
      <c r="B33" s="60"/>
      <c r="C33" s="60"/>
      <c r="D33" s="60"/>
      <c r="E33" s="60"/>
      <c r="F33" s="60"/>
    </row>
    <row r="34" spans="2:6">
      <c r="B34" s="60"/>
      <c r="C34" s="60"/>
      <c r="D34" s="60"/>
      <c r="E34" s="60"/>
      <c r="F34" s="60"/>
    </row>
    <row r="35" spans="2:6">
      <c r="B35" s="60"/>
      <c r="C35" s="60"/>
      <c r="D35" s="60"/>
      <c r="E35" s="60"/>
      <c r="F35" s="60"/>
    </row>
    <row r="36" spans="2:6">
      <c r="B36" s="60"/>
      <c r="C36" s="60"/>
      <c r="D36" s="60"/>
      <c r="E36" s="60"/>
      <c r="F36" s="60"/>
    </row>
    <row r="37" spans="2:6">
      <c r="B37" s="60"/>
      <c r="C37" s="60"/>
      <c r="D37" s="60"/>
      <c r="E37" s="60"/>
      <c r="F37" s="60"/>
    </row>
    <row r="38" spans="2:6">
      <c r="B38" s="60"/>
      <c r="C38" s="60"/>
      <c r="D38" s="60"/>
      <c r="E38" s="60"/>
      <c r="F38" s="60"/>
    </row>
    <row r="39" spans="2:6">
      <c r="B39" s="60"/>
      <c r="C39" s="60"/>
      <c r="D39" s="60"/>
      <c r="E39" s="60"/>
      <c r="F39" s="60"/>
    </row>
    <row r="40" spans="2:6">
      <c r="B40" s="60"/>
      <c r="C40" s="60"/>
      <c r="D40" s="60"/>
      <c r="E40" s="60"/>
      <c r="F40" s="60"/>
    </row>
    <row r="41" spans="2:6">
      <c r="B41" s="60"/>
      <c r="C41" s="60"/>
      <c r="D41" s="60"/>
      <c r="E41" s="60"/>
      <c r="F41" s="60"/>
    </row>
    <row r="42" spans="2:6">
      <c r="B42" s="60"/>
      <c r="C42" s="60"/>
      <c r="D42" s="60"/>
      <c r="E42" s="60"/>
      <c r="F42" s="60"/>
    </row>
    <row r="43" spans="2:6">
      <c r="B43" s="60"/>
      <c r="C43" s="60"/>
      <c r="D43" s="60"/>
      <c r="E43" s="60"/>
      <c r="F43" s="60"/>
    </row>
    <row r="44" spans="2:6">
      <c r="B44" s="60"/>
      <c r="C44" s="60"/>
      <c r="D44" s="60"/>
      <c r="E44" s="60"/>
      <c r="F44" s="60"/>
    </row>
    <row r="45" spans="2:6">
      <c r="B45" s="60"/>
      <c r="C45" s="60"/>
      <c r="D45" s="60"/>
      <c r="E45" s="60"/>
      <c r="F45" s="60"/>
    </row>
    <row r="46" spans="2:6">
      <c r="B46" s="60"/>
      <c r="C46" s="60"/>
      <c r="D46" s="60"/>
      <c r="E46" s="60"/>
      <c r="F46" s="60"/>
    </row>
    <row r="47" spans="2:6">
      <c r="B47" s="60"/>
      <c r="C47" s="60"/>
      <c r="D47" s="60"/>
      <c r="E47" s="60"/>
      <c r="F47" s="60"/>
    </row>
    <row r="48" spans="2:6">
      <c r="B48" s="60"/>
      <c r="C48" s="60"/>
      <c r="D48" s="60"/>
      <c r="E48" s="60"/>
      <c r="F48" s="60"/>
    </row>
    <row r="49" spans="2:6">
      <c r="B49" s="60"/>
      <c r="C49" s="60"/>
      <c r="D49" s="60"/>
      <c r="E49" s="60"/>
      <c r="F49" s="60"/>
    </row>
    <row r="50" spans="2:6">
      <c r="B50" s="60"/>
      <c r="C50" s="60"/>
      <c r="D50" s="60"/>
      <c r="E50" s="60"/>
      <c r="F50" s="60"/>
    </row>
    <row r="51" spans="2:6">
      <c r="B51" s="60"/>
      <c r="C51" s="60"/>
      <c r="D51" s="60"/>
      <c r="E51" s="60"/>
      <c r="F51" s="60"/>
    </row>
    <row r="52" spans="2:6">
      <c r="B52" s="60"/>
      <c r="C52" s="60"/>
      <c r="D52" s="60"/>
      <c r="E52" s="60"/>
      <c r="F52" s="60"/>
    </row>
    <row r="53" spans="2:6">
      <c r="B53" s="60"/>
      <c r="C53" s="60"/>
      <c r="D53" s="60"/>
      <c r="E53" s="60"/>
      <c r="F53" s="60"/>
    </row>
    <row r="54" spans="2:6">
      <c r="B54" s="60"/>
      <c r="C54" s="60"/>
      <c r="D54" s="60"/>
      <c r="E54" s="60"/>
      <c r="F54" s="60"/>
    </row>
    <row r="55" spans="2:6">
      <c r="B55" s="60"/>
      <c r="C55" s="60"/>
      <c r="D55" s="60"/>
      <c r="E55" s="60"/>
      <c r="F55" s="60"/>
    </row>
    <row r="56" spans="2:6">
      <c r="B56" s="60"/>
      <c r="C56" s="60"/>
      <c r="D56" s="60"/>
      <c r="E56" s="60"/>
      <c r="F56" s="60"/>
    </row>
    <row r="57" spans="2:6">
      <c r="B57" s="60"/>
      <c r="C57" s="60"/>
      <c r="D57" s="60"/>
      <c r="E57" s="60"/>
      <c r="F57" s="60"/>
    </row>
    <row r="58" spans="2:6">
      <c r="B58" s="60"/>
      <c r="C58" s="60"/>
      <c r="D58" s="60"/>
      <c r="E58" s="60"/>
      <c r="F58" s="60"/>
    </row>
    <row r="59" spans="2:6">
      <c r="B59" s="60"/>
      <c r="C59" s="60"/>
      <c r="D59" s="60"/>
      <c r="E59" s="60"/>
      <c r="F59" s="60"/>
    </row>
    <row r="60" spans="2:6">
      <c r="B60" s="60"/>
      <c r="C60" s="60"/>
      <c r="D60" s="60"/>
      <c r="E60" s="60"/>
      <c r="F60" s="60"/>
    </row>
    <row r="61" spans="2:6">
      <c r="B61" s="60"/>
      <c r="C61" s="60"/>
      <c r="D61" s="60"/>
      <c r="E61" s="60"/>
      <c r="F61" s="60"/>
    </row>
    <row r="62" spans="2:6">
      <c r="B62" s="60"/>
      <c r="C62" s="60"/>
      <c r="D62" s="60"/>
      <c r="E62" s="60"/>
      <c r="F62" s="60"/>
    </row>
    <row r="63" spans="2:6">
      <c r="B63" s="60"/>
      <c r="C63" s="60"/>
      <c r="D63" s="60"/>
      <c r="E63" s="60"/>
      <c r="F63" s="60"/>
    </row>
    <row r="64" spans="2:6">
      <c r="B64" s="60"/>
      <c r="C64" s="60"/>
      <c r="D64" s="60"/>
      <c r="E64" s="60"/>
      <c r="F64" s="60"/>
    </row>
    <row r="65" spans="2:6">
      <c r="B65" s="60"/>
      <c r="C65" s="60"/>
      <c r="D65" s="60"/>
      <c r="E65" s="60"/>
      <c r="F65" s="60"/>
    </row>
    <row r="66" spans="2:6">
      <c r="B66" s="60"/>
      <c r="C66" s="60"/>
      <c r="D66" s="60"/>
      <c r="E66" s="60"/>
      <c r="F66" s="60"/>
    </row>
    <row r="67" spans="2:6">
      <c r="B67" s="60"/>
      <c r="C67" s="60"/>
      <c r="D67" s="60"/>
      <c r="E67" s="60"/>
      <c r="F67" s="60"/>
    </row>
    <row r="68" spans="2:6">
      <c r="B68" s="60"/>
      <c r="C68" s="60"/>
      <c r="D68" s="60"/>
      <c r="E68" s="60"/>
      <c r="F68" s="60"/>
    </row>
    <row r="69" spans="2:6">
      <c r="B69" s="60"/>
      <c r="C69" s="60"/>
      <c r="D69" s="60"/>
      <c r="E69" s="60"/>
      <c r="F69" s="60"/>
    </row>
    <row r="70" spans="2:6">
      <c r="B70" s="60"/>
      <c r="C70" s="60"/>
      <c r="D70" s="60"/>
      <c r="E70" s="60"/>
      <c r="F70" s="60"/>
    </row>
    <row r="71" spans="2:6">
      <c r="B71" s="60"/>
      <c r="C71" s="60"/>
      <c r="D71" s="60"/>
      <c r="E71" s="60"/>
      <c r="F71" s="60"/>
    </row>
    <row r="72" spans="2:6">
      <c r="B72" s="60"/>
      <c r="C72" s="60"/>
      <c r="D72" s="60"/>
      <c r="E72" s="60"/>
      <c r="F72" s="60"/>
    </row>
    <row r="73" spans="2:6">
      <c r="B73" s="60"/>
      <c r="C73" s="60"/>
      <c r="D73" s="60"/>
      <c r="E73" s="60"/>
      <c r="F73" s="60"/>
    </row>
    <row r="74" spans="2:6">
      <c r="B74" s="60"/>
      <c r="C74" s="60"/>
      <c r="D74" s="60"/>
      <c r="E74" s="60"/>
      <c r="F74" s="60"/>
    </row>
    <row r="75" spans="2:6">
      <c r="B75" s="60"/>
      <c r="C75" s="60"/>
      <c r="D75" s="60"/>
      <c r="E75" s="60"/>
      <c r="F75" s="60"/>
    </row>
    <row r="76" spans="2:6">
      <c r="B76" s="60"/>
      <c r="C76" s="60"/>
      <c r="D76" s="60"/>
      <c r="E76" s="60"/>
      <c r="F76" s="60"/>
    </row>
    <row r="77" spans="2:6">
      <c r="B77" s="60"/>
      <c r="C77" s="60"/>
      <c r="D77" s="60"/>
      <c r="E77" s="60"/>
      <c r="F77" s="60"/>
    </row>
    <row r="78" spans="2:6">
      <c r="B78" s="60"/>
      <c r="C78" s="60"/>
      <c r="D78" s="60"/>
      <c r="E78" s="60"/>
      <c r="F78" s="60"/>
    </row>
    <row r="79" spans="2:6">
      <c r="B79" s="60"/>
      <c r="C79" s="60"/>
      <c r="D79" s="60"/>
      <c r="E79" s="60"/>
      <c r="F79" s="60"/>
    </row>
    <row r="80" spans="2:6">
      <c r="B80" s="60"/>
      <c r="C80" s="60"/>
      <c r="D80" s="60"/>
      <c r="E80" s="60"/>
      <c r="F80" s="60"/>
    </row>
    <row r="81" spans="2:6">
      <c r="B81" s="60"/>
      <c r="C81" s="60"/>
      <c r="D81" s="60"/>
      <c r="E81" s="60"/>
      <c r="F81" s="60"/>
    </row>
    <row r="82" spans="2:6">
      <c r="B82" s="60"/>
      <c r="C82" s="60"/>
      <c r="D82" s="60"/>
      <c r="E82" s="60"/>
      <c r="F82" s="60"/>
    </row>
    <row r="83" spans="2:6">
      <c r="B83" s="60"/>
      <c r="C83" s="60"/>
      <c r="D83" s="60"/>
      <c r="E83" s="60"/>
      <c r="F83" s="60"/>
    </row>
    <row r="84" spans="2:6">
      <c r="B84" s="60"/>
      <c r="C84" s="60"/>
      <c r="D84" s="60"/>
      <c r="E84" s="60"/>
      <c r="F84" s="60"/>
    </row>
    <row r="85" spans="2:6">
      <c r="B85" s="60"/>
      <c r="C85" s="60"/>
      <c r="D85" s="60"/>
      <c r="E85" s="60"/>
      <c r="F85" s="60"/>
    </row>
    <row r="86" spans="2:6">
      <c r="B86" s="60"/>
      <c r="C86" s="60"/>
      <c r="D86" s="60"/>
      <c r="E86" s="60"/>
      <c r="F86" s="60"/>
    </row>
    <row r="87" spans="2:6">
      <c r="B87" s="60"/>
      <c r="C87" s="60"/>
      <c r="D87" s="60"/>
      <c r="E87" s="60"/>
      <c r="F87" s="60"/>
    </row>
    <row r="88" spans="2:6">
      <c r="B88" s="60"/>
      <c r="C88" s="60"/>
      <c r="D88" s="60"/>
      <c r="E88" s="60"/>
      <c r="F88" s="60"/>
    </row>
    <row r="89" spans="2:6">
      <c r="B89" s="60"/>
      <c r="C89" s="60"/>
      <c r="D89" s="60"/>
      <c r="E89" s="60"/>
      <c r="F89" s="60"/>
    </row>
    <row r="90" spans="2:6">
      <c r="B90" s="60"/>
      <c r="C90" s="60"/>
      <c r="D90" s="60"/>
      <c r="E90" s="60"/>
      <c r="F90" s="60"/>
    </row>
    <row r="91" spans="2:6">
      <c r="B91" s="60"/>
      <c r="C91" s="60"/>
      <c r="D91" s="60"/>
      <c r="E91" s="60"/>
      <c r="F91" s="60"/>
    </row>
    <row r="92" spans="2:6">
      <c r="B92" s="60"/>
      <c r="C92" s="60"/>
      <c r="D92" s="60"/>
      <c r="E92" s="60"/>
      <c r="F92" s="60"/>
    </row>
    <row r="93" spans="2:6">
      <c r="B93" s="60"/>
      <c r="C93" s="60"/>
      <c r="D93" s="60"/>
      <c r="E93" s="60"/>
      <c r="F93" s="60"/>
    </row>
    <row r="94" spans="2:6">
      <c r="B94" s="60"/>
      <c r="C94" s="60"/>
      <c r="D94" s="60"/>
      <c r="E94" s="60"/>
      <c r="F94" s="60"/>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sheetPr>
  <dimension ref="A1:E94"/>
  <sheetViews>
    <sheetView workbookViewId="0">
      <selection activeCell="C32" sqref="C32"/>
    </sheetView>
  </sheetViews>
  <sheetFormatPr baseColWidth="10" defaultColWidth="11.42578125" defaultRowHeight="15"/>
  <cols>
    <col min="1" max="1" width="36" style="51" customWidth="1"/>
    <col min="2" max="5" width="14.7109375" style="51" customWidth="1"/>
    <col min="6" max="16384" width="11.42578125" style="51"/>
  </cols>
  <sheetData>
    <row r="1" spans="1:5">
      <c r="A1" s="56" t="s">
        <v>1812</v>
      </c>
      <c r="B1" s="50"/>
    </row>
    <row r="2" spans="1:5">
      <c r="A2" s="50"/>
      <c r="B2" s="50"/>
    </row>
    <row r="3" spans="1:5">
      <c r="A3" s="79" t="s">
        <v>1378</v>
      </c>
      <c r="B3" s="78"/>
      <c r="C3" s="60"/>
      <c r="D3" s="60"/>
      <c r="E3" s="60"/>
    </row>
    <row r="4" spans="1:5">
      <c r="A4" s="77" t="s">
        <v>1306</v>
      </c>
      <c r="B4" s="67">
        <v>10</v>
      </c>
      <c r="C4" s="60"/>
      <c r="D4" s="60"/>
      <c r="E4" s="60"/>
    </row>
    <row r="5" spans="1:5">
      <c r="A5" s="77" t="s">
        <v>1377</v>
      </c>
      <c r="B5" s="67">
        <v>182</v>
      </c>
      <c r="C5" s="60"/>
      <c r="D5" s="60"/>
      <c r="E5" s="60"/>
    </row>
    <row r="6" spans="1:5">
      <c r="B6" s="60"/>
      <c r="C6" s="60"/>
      <c r="D6" s="60"/>
      <c r="E6" s="60"/>
    </row>
    <row r="7" spans="1:5">
      <c r="B7" s="60"/>
      <c r="C7" s="60"/>
      <c r="D7" s="60"/>
      <c r="E7" s="60"/>
    </row>
    <row r="8" spans="1:5">
      <c r="B8" s="60"/>
      <c r="C8" s="60"/>
      <c r="D8" s="60"/>
      <c r="E8" s="60"/>
    </row>
    <row r="9" spans="1:5">
      <c r="B9" s="60"/>
      <c r="C9" s="60"/>
      <c r="D9" s="60"/>
      <c r="E9" s="60"/>
    </row>
    <row r="10" spans="1:5">
      <c r="B10" s="60"/>
      <c r="C10" s="60"/>
      <c r="D10" s="60"/>
      <c r="E10" s="60"/>
    </row>
    <row r="11" spans="1:5">
      <c r="B11" s="60"/>
      <c r="C11" s="60"/>
      <c r="D11" s="60"/>
      <c r="E11" s="60"/>
    </row>
    <row r="12" spans="1:5">
      <c r="B12" s="60"/>
      <c r="C12" s="60"/>
      <c r="D12" s="60"/>
      <c r="E12" s="60"/>
    </row>
    <row r="13" spans="1:5">
      <c r="B13" s="60"/>
      <c r="C13" s="60"/>
      <c r="D13" s="60"/>
      <c r="E13" s="60"/>
    </row>
    <row r="14" spans="1:5">
      <c r="B14" s="60"/>
      <c r="C14" s="60"/>
      <c r="D14" s="60"/>
      <c r="E14" s="60"/>
    </row>
    <row r="15" spans="1:5">
      <c r="B15" s="60"/>
      <c r="C15" s="60"/>
      <c r="D15" s="60"/>
      <c r="E15" s="60"/>
    </row>
    <row r="16" spans="1:5">
      <c r="B16" s="60"/>
      <c r="C16" s="60"/>
      <c r="D16" s="60"/>
      <c r="E16" s="60"/>
    </row>
    <row r="17" spans="2:5">
      <c r="B17" s="60"/>
      <c r="C17" s="60"/>
      <c r="D17" s="60"/>
      <c r="E17" s="60"/>
    </row>
    <row r="18" spans="2:5">
      <c r="B18" s="60"/>
      <c r="C18" s="60"/>
      <c r="D18" s="60"/>
      <c r="E18" s="60"/>
    </row>
    <row r="19" spans="2:5">
      <c r="B19" s="60"/>
      <c r="C19" s="60"/>
      <c r="D19" s="60"/>
      <c r="E19" s="60"/>
    </row>
    <row r="20" spans="2:5">
      <c r="B20" s="60"/>
      <c r="C20" s="60"/>
      <c r="D20" s="60"/>
      <c r="E20" s="60"/>
    </row>
    <row r="21" spans="2:5">
      <c r="B21" s="60"/>
      <c r="C21" s="60"/>
      <c r="D21" s="60"/>
      <c r="E21" s="60"/>
    </row>
    <row r="22" spans="2:5">
      <c r="B22" s="60"/>
      <c r="C22" s="60"/>
      <c r="D22" s="60"/>
      <c r="E22" s="60"/>
    </row>
    <row r="23" spans="2:5">
      <c r="B23" s="60"/>
      <c r="C23" s="60"/>
      <c r="D23" s="60"/>
      <c r="E23" s="60"/>
    </row>
    <row r="24" spans="2:5">
      <c r="B24" s="60"/>
      <c r="C24" s="60"/>
      <c r="D24" s="60"/>
      <c r="E24" s="60"/>
    </row>
    <row r="25" spans="2:5">
      <c r="B25" s="60"/>
      <c r="C25" s="60"/>
      <c r="D25" s="60"/>
      <c r="E25" s="60"/>
    </row>
    <row r="26" spans="2:5">
      <c r="B26" s="60"/>
      <c r="C26" s="60"/>
      <c r="D26" s="60"/>
      <c r="E26" s="60"/>
    </row>
    <row r="27" spans="2:5">
      <c r="B27" s="60"/>
      <c r="C27" s="60"/>
      <c r="D27" s="60"/>
      <c r="E27" s="60"/>
    </row>
    <row r="28" spans="2:5">
      <c r="B28" s="60"/>
      <c r="C28" s="60"/>
      <c r="D28" s="60"/>
      <c r="E28" s="60"/>
    </row>
    <row r="29" spans="2:5">
      <c r="B29" s="60"/>
      <c r="C29" s="60"/>
      <c r="D29" s="60"/>
      <c r="E29" s="60"/>
    </row>
    <row r="30" spans="2:5">
      <c r="B30" s="60"/>
      <c r="C30" s="60"/>
      <c r="D30" s="60"/>
      <c r="E30" s="60"/>
    </row>
    <row r="31" spans="2:5">
      <c r="B31" s="60"/>
      <c r="C31" s="60"/>
      <c r="D31" s="60"/>
      <c r="E31" s="60"/>
    </row>
    <row r="32" spans="2:5">
      <c r="B32" s="60"/>
      <c r="C32" s="60"/>
      <c r="D32" s="60"/>
      <c r="E32" s="60"/>
    </row>
    <row r="33" spans="2:5">
      <c r="B33" s="60"/>
      <c r="C33" s="60"/>
      <c r="D33" s="60"/>
      <c r="E33" s="60"/>
    </row>
    <row r="34" spans="2:5">
      <c r="B34" s="60"/>
      <c r="C34" s="60"/>
      <c r="D34" s="60"/>
      <c r="E34" s="60"/>
    </row>
    <row r="35" spans="2:5">
      <c r="B35" s="60"/>
      <c r="C35" s="60"/>
      <c r="D35" s="60"/>
      <c r="E35" s="60"/>
    </row>
    <row r="36" spans="2:5">
      <c r="B36" s="60"/>
      <c r="C36" s="60"/>
      <c r="D36" s="60"/>
      <c r="E36" s="60"/>
    </row>
    <row r="37" spans="2:5">
      <c r="B37" s="60"/>
      <c r="C37" s="60"/>
      <c r="D37" s="60"/>
      <c r="E37" s="60"/>
    </row>
    <row r="38" spans="2:5">
      <c r="B38" s="60"/>
      <c r="C38" s="60"/>
      <c r="D38" s="60"/>
      <c r="E38" s="60"/>
    </row>
    <row r="39" spans="2:5">
      <c r="B39" s="60"/>
      <c r="C39" s="60"/>
      <c r="D39" s="60"/>
      <c r="E39" s="60"/>
    </row>
    <row r="40" spans="2:5">
      <c r="B40" s="60"/>
      <c r="C40" s="60"/>
      <c r="D40" s="60"/>
      <c r="E40" s="60"/>
    </row>
    <row r="41" spans="2:5">
      <c r="B41" s="60"/>
      <c r="C41" s="60"/>
      <c r="D41" s="60"/>
      <c r="E41" s="60"/>
    </row>
    <row r="42" spans="2:5">
      <c r="B42" s="60"/>
      <c r="C42" s="60"/>
      <c r="D42" s="60"/>
      <c r="E42" s="60"/>
    </row>
    <row r="43" spans="2:5">
      <c r="B43" s="60"/>
      <c r="C43" s="60"/>
      <c r="D43" s="60"/>
      <c r="E43" s="60"/>
    </row>
    <row r="44" spans="2:5">
      <c r="B44" s="60"/>
      <c r="C44" s="60"/>
      <c r="D44" s="60"/>
      <c r="E44" s="60"/>
    </row>
    <row r="45" spans="2:5">
      <c r="B45" s="60"/>
      <c r="C45" s="60"/>
      <c r="D45" s="60"/>
      <c r="E45" s="60"/>
    </row>
    <row r="46" spans="2:5">
      <c r="B46" s="60"/>
      <c r="C46" s="60"/>
      <c r="D46" s="60"/>
      <c r="E46" s="60"/>
    </row>
    <row r="47" spans="2:5">
      <c r="B47" s="60"/>
      <c r="C47" s="60"/>
      <c r="D47" s="60"/>
      <c r="E47" s="60"/>
    </row>
    <row r="48" spans="2:5">
      <c r="B48" s="60"/>
      <c r="C48" s="60"/>
      <c r="D48" s="60"/>
      <c r="E48" s="60"/>
    </row>
    <row r="49" spans="2:5">
      <c r="B49" s="60"/>
      <c r="C49" s="60"/>
      <c r="D49" s="60"/>
      <c r="E49" s="60"/>
    </row>
    <row r="50" spans="2:5">
      <c r="B50" s="60"/>
      <c r="C50" s="60"/>
      <c r="D50" s="60"/>
      <c r="E50" s="60"/>
    </row>
    <row r="51" spans="2:5">
      <c r="B51" s="60"/>
      <c r="C51" s="60"/>
      <c r="D51" s="60"/>
      <c r="E51" s="60"/>
    </row>
    <row r="52" spans="2:5">
      <c r="B52" s="60"/>
      <c r="C52" s="60"/>
      <c r="D52" s="60"/>
      <c r="E52" s="60"/>
    </row>
    <row r="53" spans="2:5">
      <c r="B53" s="60"/>
      <c r="C53" s="60"/>
      <c r="D53" s="60"/>
      <c r="E53" s="60"/>
    </row>
    <row r="54" spans="2:5">
      <c r="B54" s="60"/>
      <c r="C54" s="60"/>
      <c r="D54" s="60"/>
      <c r="E54" s="60"/>
    </row>
    <row r="55" spans="2:5">
      <c r="B55" s="60"/>
      <c r="C55" s="60"/>
      <c r="D55" s="60"/>
      <c r="E55" s="60"/>
    </row>
    <row r="56" spans="2:5">
      <c r="B56" s="60"/>
      <c r="C56" s="60"/>
      <c r="D56" s="60"/>
      <c r="E56" s="60"/>
    </row>
    <row r="57" spans="2:5">
      <c r="B57" s="60"/>
      <c r="C57" s="60"/>
      <c r="D57" s="60"/>
      <c r="E57" s="60"/>
    </row>
    <row r="58" spans="2:5">
      <c r="B58" s="60"/>
      <c r="C58" s="60"/>
      <c r="D58" s="60"/>
      <c r="E58" s="60"/>
    </row>
    <row r="59" spans="2:5">
      <c r="B59" s="60"/>
      <c r="C59" s="60"/>
      <c r="D59" s="60"/>
      <c r="E59" s="60"/>
    </row>
    <row r="60" spans="2:5">
      <c r="B60" s="60"/>
      <c r="C60" s="60"/>
      <c r="D60" s="60"/>
      <c r="E60" s="60"/>
    </row>
    <row r="61" spans="2:5">
      <c r="B61" s="60"/>
      <c r="C61" s="60"/>
      <c r="D61" s="60"/>
      <c r="E61" s="60"/>
    </row>
    <row r="62" spans="2:5">
      <c r="B62" s="60"/>
      <c r="C62" s="60"/>
      <c r="D62" s="60"/>
      <c r="E62" s="60"/>
    </row>
    <row r="63" spans="2:5">
      <c r="B63" s="60"/>
      <c r="C63" s="60"/>
      <c r="D63" s="60"/>
      <c r="E63" s="60"/>
    </row>
    <row r="64" spans="2:5">
      <c r="B64" s="60"/>
      <c r="C64" s="60"/>
      <c r="D64" s="60"/>
      <c r="E64" s="60"/>
    </row>
    <row r="65" spans="2:5">
      <c r="B65" s="60"/>
      <c r="C65" s="60"/>
      <c r="D65" s="60"/>
      <c r="E65" s="60"/>
    </row>
    <row r="66" spans="2:5">
      <c r="B66" s="60"/>
      <c r="C66" s="60"/>
      <c r="D66" s="60"/>
      <c r="E66" s="60"/>
    </row>
    <row r="67" spans="2:5">
      <c r="B67" s="60"/>
      <c r="C67" s="60"/>
      <c r="D67" s="60"/>
      <c r="E67" s="60"/>
    </row>
    <row r="68" spans="2:5">
      <c r="B68" s="60"/>
      <c r="C68" s="60"/>
      <c r="D68" s="60"/>
      <c r="E68" s="60"/>
    </row>
    <row r="69" spans="2:5">
      <c r="B69" s="60"/>
      <c r="C69" s="60"/>
      <c r="D69" s="60"/>
      <c r="E69" s="60"/>
    </row>
    <row r="70" spans="2:5">
      <c r="B70" s="60"/>
      <c r="C70" s="60"/>
      <c r="D70" s="60"/>
      <c r="E70" s="60"/>
    </row>
    <row r="71" spans="2:5">
      <c r="B71" s="60"/>
      <c r="C71" s="60"/>
      <c r="D71" s="60"/>
      <c r="E71" s="60"/>
    </row>
    <row r="72" spans="2:5">
      <c r="B72" s="60"/>
      <c r="C72" s="60"/>
      <c r="D72" s="60"/>
      <c r="E72" s="60"/>
    </row>
    <row r="73" spans="2:5">
      <c r="B73" s="60"/>
      <c r="C73" s="60"/>
      <c r="D73" s="60"/>
      <c r="E73" s="60"/>
    </row>
    <row r="74" spans="2:5">
      <c r="B74" s="60"/>
      <c r="C74" s="60"/>
      <c r="D74" s="60"/>
      <c r="E74" s="60"/>
    </row>
    <row r="75" spans="2:5">
      <c r="B75" s="60"/>
      <c r="C75" s="60"/>
      <c r="D75" s="60"/>
      <c r="E75" s="60"/>
    </row>
    <row r="76" spans="2:5">
      <c r="B76" s="60"/>
      <c r="C76" s="60"/>
      <c r="D76" s="60"/>
      <c r="E76" s="60"/>
    </row>
    <row r="77" spans="2:5">
      <c r="B77" s="60"/>
      <c r="C77" s="60"/>
      <c r="D77" s="60"/>
      <c r="E77" s="60"/>
    </row>
    <row r="78" spans="2:5">
      <c r="B78" s="60"/>
      <c r="C78" s="60"/>
      <c r="D78" s="60"/>
      <c r="E78" s="60"/>
    </row>
    <row r="79" spans="2:5">
      <c r="B79" s="60"/>
      <c r="C79" s="60"/>
      <c r="D79" s="60"/>
      <c r="E79" s="60"/>
    </row>
    <row r="80" spans="2:5">
      <c r="B80" s="60"/>
      <c r="C80" s="60"/>
      <c r="D80" s="60"/>
      <c r="E80" s="60"/>
    </row>
    <row r="81" spans="2:5">
      <c r="B81" s="60"/>
      <c r="C81" s="60"/>
      <c r="D81" s="60"/>
      <c r="E81" s="60"/>
    </row>
    <row r="82" spans="2:5">
      <c r="B82" s="60"/>
      <c r="C82" s="60"/>
      <c r="D82" s="60"/>
      <c r="E82" s="60"/>
    </row>
    <row r="83" spans="2:5">
      <c r="B83" s="60"/>
      <c r="C83" s="60"/>
      <c r="D83" s="60"/>
      <c r="E83" s="60"/>
    </row>
    <row r="84" spans="2:5">
      <c r="B84" s="60"/>
      <c r="C84" s="60"/>
      <c r="D84" s="60"/>
      <c r="E84" s="60"/>
    </row>
    <row r="85" spans="2:5">
      <c r="B85" s="60"/>
      <c r="C85" s="60"/>
      <c r="D85" s="60"/>
      <c r="E85" s="60"/>
    </row>
    <row r="86" spans="2:5">
      <c r="B86" s="60"/>
      <c r="C86" s="60"/>
      <c r="D86" s="60"/>
      <c r="E86" s="60"/>
    </row>
    <row r="87" spans="2:5">
      <c r="B87" s="60"/>
      <c r="C87" s="60"/>
      <c r="D87" s="60"/>
      <c r="E87" s="60"/>
    </row>
    <row r="88" spans="2:5">
      <c r="B88" s="60"/>
      <c r="C88" s="60"/>
      <c r="D88" s="60"/>
      <c r="E88" s="60"/>
    </row>
    <row r="89" spans="2:5">
      <c r="B89" s="60"/>
      <c r="C89" s="60"/>
      <c r="D89" s="60"/>
      <c r="E89" s="60"/>
    </row>
    <row r="90" spans="2:5">
      <c r="B90" s="60"/>
      <c r="C90" s="60"/>
      <c r="D90" s="60"/>
      <c r="E90" s="60"/>
    </row>
    <row r="91" spans="2:5">
      <c r="B91" s="60"/>
      <c r="C91" s="60"/>
      <c r="D91" s="60"/>
      <c r="E91" s="60"/>
    </row>
    <row r="92" spans="2:5">
      <c r="B92" s="60"/>
      <c r="C92" s="60"/>
      <c r="D92" s="60"/>
      <c r="E92" s="60"/>
    </row>
    <row r="93" spans="2:5">
      <c r="B93" s="60"/>
      <c r="C93" s="60"/>
      <c r="D93" s="60"/>
      <c r="E93" s="60"/>
    </row>
    <row r="94" spans="2:5">
      <c r="B94" s="60"/>
      <c r="C94" s="60"/>
      <c r="D94" s="60"/>
      <c r="E94" s="60"/>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sheetPr>
  <dimension ref="A1:E94"/>
  <sheetViews>
    <sheetView workbookViewId="0">
      <selection activeCell="C32" sqref="C32"/>
    </sheetView>
  </sheetViews>
  <sheetFormatPr baseColWidth="10" defaultColWidth="11.42578125" defaultRowHeight="15"/>
  <cols>
    <col min="1" max="1" width="36" style="51" customWidth="1"/>
    <col min="2" max="5" width="14.7109375" style="51" customWidth="1"/>
    <col min="6" max="16384" width="11.42578125" style="51"/>
  </cols>
  <sheetData>
    <row r="1" spans="1:5">
      <c r="A1" s="56" t="s">
        <v>1379</v>
      </c>
      <c r="B1" s="50"/>
    </row>
    <row r="2" spans="1:5">
      <c r="A2" s="50"/>
      <c r="B2" s="50"/>
    </row>
    <row r="3" spans="1:5">
      <c r="A3" s="79" t="s">
        <v>1378</v>
      </c>
      <c r="B3" s="78"/>
      <c r="C3" s="60"/>
      <c r="D3" s="60"/>
      <c r="E3" s="60"/>
    </row>
    <row r="4" spans="1:5">
      <c r="A4" s="77" t="s">
        <v>1306</v>
      </c>
      <c r="B4" s="67">
        <v>0</v>
      </c>
      <c r="C4" s="60"/>
      <c r="D4" s="60"/>
      <c r="E4" s="60"/>
    </row>
    <row r="5" spans="1:5">
      <c r="A5" s="77" t="s">
        <v>1814</v>
      </c>
      <c r="B5" s="67">
        <v>0</v>
      </c>
      <c r="C5" s="60"/>
      <c r="D5" s="60"/>
      <c r="E5" s="60"/>
    </row>
    <row r="6" spans="1:5">
      <c r="A6" s="77" t="s">
        <v>1813</v>
      </c>
      <c r="B6" s="67">
        <v>0</v>
      </c>
      <c r="C6" s="60"/>
      <c r="D6" s="60"/>
      <c r="E6" s="60"/>
    </row>
    <row r="7" spans="1:5">
      <c r="B7" s="60"/>
      <c r="C7" s="60"/>
      <c r="D7" s="60"/>
      <c r="E7" s="60"/>
    </row>
    <row r="8" spans="1:5">
      <c r="B8" s="60"/>
      <c r="C8" s="60"/>
      <c r="D8" s="60"/>
      <c r="E8" s="60"/>
    </row>
    <row r="9" spans="1:5">
      <c r="B9" s="60"/>
      <c r="C9" s="60"/>
      <c r="D9" s="60"/>
      <c r="E9" s="60"/>
    </row>
    <row r="10" spans="1:5">
      <c r="B10" s="60"/>
      <c r="C10" s="60"/>
      <c r="D10" s="60"/>
      <c r="E10" s="60"/>
    </row>
    <row r="11" spans="1:5">
      <c r="B11" s="60"/>
      <c r="C11" s="60"/>
      <c r="D11" s="60"/>
      <c r="E11" s="60"/>
    </row>
    <row r="12" spans="1:5">
      <c r="B12" s="60"/>
      <c r="C12" s="60"/>
      <c r="D12" s="60"/>
      <c r="E12" s="60"/>
    </row>
    <row r="13" spans="1:5">
      <c r="B13" s="60"/>
      <c r="C13" s="60"/>
      <c r="D13" s="60"/>
      <c r="E13" s="60"/>
    </row>
    <row r="14" spans="1:5">
      <c r="B14" s="60"/>
      <c r="C14" s="60"/>
      <c r="D14" s="60"/>
      <c r="E14" s="60"/>
    </row>
    <row r="15" spans="1:5">
      <c r="B15" s="60"/>
      <c r="C15" s="60"/>
      <c r="D15" s="60"/>
      <c r="E15" s="60"/>
    </row>
    <row r="16" spans="1:5">
      <c r="B16" s="60"/>
      <c r="C16" s="60"/>
      <c r="D16" s="60"/>
      <c r="E16" s="60"/>
    </row>
    <row r="17" spans="2:5">
      <c r="B17" s="60"/>
      <c r="C17" s="60"/>
      <c r="D17" s="60"/>
      <c r="E17" s="60"/>
    </row>
    <row r="18" spans="2:5">
      <c r="B18" s="60"/>
      <c r="C18" s="60"/>
      <c r="D18" s="60"/>
      <c r="E18" s="60"/>
    </row>
    <row r="19" spans="2:5">
      <c r="B19" s="60"/>
      <c r="C19" s="60"/>
      <c r="D19" s="60"/>
      <c r="E19" s="60"/>
    </row>
    <row r="20" spans="2:5">
      <c r="B20" s="60"/>
      <c r="C20" s="60"/>
      <c r="D20" s="60"/>
      <c r="E20" s="60"/>
    </row>
    <row r="21" spans="2:5">
      <c r="B21" s="60"/>
      <c r="C21" s="60"/>
      <c r="D21" s="60"/>
      <c r="E21" s="60"/>
    </row>
    <row r="22" spans="2:5">
      <c r="B22" s="60"/>
      <c r="C22" s="60"/>
      <c r="D22" s="60"/>
      <c r="E22" s="60"/>
    </row>
    <row r="23" spans="2:5">
      <c r="B23" s="60"/>
      <c r="C23" s="60"/>
      <c r="D23" s="60"/>
      <c r="E23" s="60"/>
    </row>
    <row r="24" spans="2:5">
      <c r="B24" s="60"/>
      <c r="C24" s="60"/>
      <c r="D24" s="60"/>
      <c r="E24" s="60"/>
    </row>
    <row r="25" spans="2:5">
      <c r="B25" s="60"/>
      <c r="C25" s="60"/>
      <c r="D25" s="60"/>
      <c r="E25" s="60"/>
    </row>
    <row r="26" spans="2:5">
      <c r="B26" s="60"/>
      <c r="C26" s="60"/>
      <c r="D26" s="60"/>
      <c r="E26" s="60"/>
    </row>
    <row r="27" spans="2:5">
      <c r="B27" s="60"/>
      <c r="C27" s="60"/>
      <c r="D27" s="60"/>
      <c r="E27" s="60"/>
    </row>
    <row r="28" spans="2:5">
      <c r="B28" s="60"/>
      <c r="C28" s="60"/>
      <c r="D28" s="60"/>
      <c r="E28" s="60"/>
    </row>
    <row r="29" spans="2:5">
      <c r="B29" s="60"/>
      <c r="C29" s="60"/>
      <c r="D29" s="60"/>
      <c r="E29" s="60"/>
    </row>
    <row r="30" spans="2:5">
      <c r="B30" s="60"/>
      <c r="C30" s="60"/>
      <c r="D30" s="60"/>
      <c r="E30" s="60"/>
    </row>
    <row r="31" spans="2:5">
      <c r="B31" s="60"/>
      <c r="C31" s="60"/>
      <c r="D31" s="60"/>
      <c r="E31" s="60"/>
    </row>
    <row r="32" spans="2:5">
      <c r="B32" s="60"/>
      <c r="C32" s="60"/>
      <c r="D32" s="60"/>
      <c r="E32" s="60"/>
    </row>
    <row r="33" spans="2:5">
      <c r="B33" s="60"/>
      <c r="C33" s="60"/>
      <c r="D33" s="60"/>
      <c r="E33" s="60"/>
    </row>
    <row r="34" spans="2:5">
      <c r="B34" s="60"/>
      <c r="C34" s="60"/>
      <c r="D34" s="60"/>
      <c r="E34" s="60"/>
    </row>
    <row r="35" spans="2:5">
      <c r="B35" s="60"/>
      <c r="C35" s="60"/>
      <c r="D35" s="60"/>
      <c r="E35" s="60"/>
    </row>
    <row r="36" spans="2:5">
      <c r="B36" s="60"/>
      <c r="C36" s="60"/>
      <c r="D36" s="60"/>
      <c r="E36" s="60"/>
    </row>
    <row r="37" spans="2:5">
      <c r="B37" s="60"/>
      <c r="C37" s="60"/>
      <c r="D37" s="60"/>
      <c r="E37" s="60"/>
    </row>
    <row r="38" spans="2:5">
      <c r="B38" s="60"/>
      <c r="C38" s="60"/>
      <c r="D38" s="60"/>
      <c r="E38" s="60"/>
    </row>
    <row r="39" spans="2:5">
      <c r="B39" s="60"/>
      <c r="C39" s="60"/>
      <c r="D39" s="60"/>
      <c r="E39" s="60"/>
    </row>
    <row r="40" spans="2:5">
      <c r="B40" s="60"/>
      <c r="C40" s="60"/>
      <c r="D40" s="60"/>
      <c r="E40" s="60"/>
    </row>
    <row r="41" spans="2:5">
      <c r="B41" s="60"/>
      <c r="C41" s="60"/>
      <c r="D41" s="60"/>
      <c r="E41" s="60"/>
    </row>
    <row r="42" spans="2:5">
      <c r="B42" s="60"/>
      <c r="C42" s="60"/>
      <c r="D42" s="60"/>
      <c r="E42" s="60"/>
    </row>
    <row r="43" spans="2:5">
      <c r="B43" s="60"/>
      <c r="C43" s="60"/>
      <c r="D43" s="60"/>
      <c r="E43" s="60"/>
    </row>
    <row r="44" spans="2:5">
      <c r="B44" s="60"/>
      <c r="C44" s="60"/>
      <c r="D44" s="60"/>
      <c r="E44" s="60"/>
    </row>
    <row r="45" spans="2:5">
      <c r="B45" s="60"/>
      <c r="C45" s="60"/>
      <c r="D45" s="60"/>
      <c r="E45" s="60"/>
    </row>
    <row r="46" spans="2:5">
      <c r="B46" s="60"/>
      <c r="C46" s="60"/>
      <c r="D46" s="60"/>
      <c r="E46" s="60"/>
    </row>
    <row r="47" spans="2:5">
      <c r="B47" s="60"/>
      <c r="C47" s="60"/>
      <c r="D47" s="60"/>
      <c r="E47" s="60"/>
    </row>
    <row r="48" spans="2:5">
      <c r="B48" s="60"/>
      <c r="C48" s="60"/>
      <c r="D48" s="60"/>
      <c r="E48" s="60"/>
    </row>
    <row r="49" spans="2:5">
      <c r="B49" s="60"/>
      <c r="C49" s="60"/>
      <c r="D49" s="60"/>
      <c r="E49" s="60"/>
    </row>
    <row r="50" spans="2:5">
      <c r="B50" s="60"/>
      <c r="C50" s="60"/>
      <c r="D50" s="60"/>
      <c r="E50" s="60"/>
    </row>
    <row r="51" spans="2:5">
      <c r="B51" s="60"/>
      <c r="C51" s="60"/>
      <c r="D51" s="60"/>
      <c r="E51" s="60"/>
    </row>
    <row r="52" spans="2:5">
      <c r="B52" s="60"/>
      <c r="C52" s="60"/>
      <c r="D52" s="60"/>
      <c r="E52" s="60"/>
    </row>
    <row r="53" spans="2:5">
      <c r="B53" s="60"/>
      <c r="C53" s="60"/>
      <c r="D53" s="60"/>
      <c r="E53" s="60"/>
    </row>
    <row r="54" spans="2:5">
      <c r="B54" s="60"/>
      <c r="C54" s="60"/>
      <c r="D54" s="60"/>
      <c r="E54" s="60"/>
    </row>
    <row r="55" spans="2:5">
      <c r="B55" s="60"/>
      <c r="C55" s="60"/>
      <c r="D55" s="60"/>
      <c r="E55" s="60"/>
    </row>
    <row r="56" spans="2:5">
      <c r="B56" s="60"/>
      <c r="C56" s="60"/>
      <c r="D56" s="60"/>
      <c r="E56" s="60"/>
    </row>
    <row r="57" spans="2:5">
      <c r="B57" s="60"/>
      <c r="C57" s="60"/>
      <c r="D57" s="60"/>
      <c r="E57" s="60"/>
    </row>
    <row r="58" spans="2:5">
      <c r="B58" s="60"/>
      <c r="C58" s="60"/>
      <c r="D58" s="60"/>
      <c r="E58" s="60"/>
    </row>
    <row r="59" spans="2:5">
      <c r="B59" s="60"/>
      <c r="C59" s="60"/>
      <c r="D59" s="60"/>
      <c r="E59" s="60"/>
    </row>
    <row r="60" spans="2:5">
      <c r="B60" s="60"/>
      <c r="C60" s="60"/>
      <c r="D60" s="60"/>
      <c r="E60" s="60"/>
    </row>
    <row r="61" spans="2:5">
      <c r="B61" s="60"/>
      <c r="C61" s="60"/>
      <c r="D61" s="60"/>
      <c r="E61" s="60"/>
    </row>
    <row r="62" spans="2:5">
      <c r="B62" s="60"/>
      <c r="C62" s="60"/>
      <c r="D62" s="60"/>
      <c r="E62" s="60"/>
    </row>
    <row r="63" spans="2:5">
      <c r="B63" s="60"/>
      <c r="C63" s="60"/>
      <c r="D63" s="60"/>
      <c r="E63" s="60"/>
    </row>
    <row r="64" spans="2:5">
      <c r="B64" s="60"/>
      <c r="C64" s="60"/>
      <c r="D64" s="60"/>
      <c r="E64" s="60"/>
    </row>
    <row r="65" spans="2:5">
      <c r="B65" s="60"/>
      <c r="C65" s="60"/>
      <c r="D65" s="60"/>
      <c r="E65" s="60"/>
    </row>
    <row r="66" spans="2:5">
      <c r="B66" s="60"/>
      <c r="C66" s="60"/>
      <c r="D66" s="60"/>
      <c r="E66" s="60"/>
    </row>
    <row r="67" spans="2:5">
      <c r="B67" s="60"/>
      <c r="C67" s="60"/>
      <c r="D67" s="60"/>
      <c r="E67" s="60"/>
    </row>
    <row r="68" spans="2:5">
      <c r="B68" s="60"/>
      <c r="C68" s="60"/>
      <c r="D68" s="60"/>
      <c r="E68" s="60"/>
    </row>
    <row r="69" spans="2:5">
      <c r="B69" s="60"/>
      <c r="C69" s="60"/>
      <c r="D69" s="60"/>
      <c r="E69" s="60"/>
    </row>
    <row r="70" spans="2:5">
      <c r="B70" s="60"/>
      <c r="C70" s="60"/>
      <c r="D70" s="60"/>
      <c r="E70" s="60"/>
    </row>
    <row r="71" spans="2:5">
      <c r="B71" s="60"/>
      <c r="C71" s="60"/>
      <c r="D71" s="60"/>
      <c r="E71" s="60"/>
    </row>
    <row r="72" spans="2:5">
      <c r="B72" s="60"/>
      <c r="C72" s="60"/>
      <c r="D72" s="60"/>
      <c r="E72" s="60"/>
    </row>
    <row r="73" spans="2:5">
      <c r="B73" s="60"/>
      <c r="C73" s="60"/>
      <c r="D73" s="60"/>
      <c r="E73" s="60"/>
    </row>
    <row r="74" spans="2:5">
      <c r="B74" s="60"/>
      <c r="C74" s="60"/>
      <c r="D74" s="60"/>
      <c r="E74" s="60"/>
    </row>
    <row r="75" spans="2:5">
      <c r="B75" s="60"/>
      <c r="C75" s="60"/>
      <c r="D75" s="60"/>
      <c r="E75" s="60"/>
    </row>
    <row r="76" spans="2:5">
      <c r="B76" s="60"/>
      <c r="C76" s="60"/>
      <c r="D76" s="60"/>
      <c r="E76" s="60"/>
    </row>
    <row r="77" spans="2:5">
      <c r="B77" s="60"/>
      <c r="C77" s="60"/>
      <c r="D77" s="60"/>
      <c r="E77" s="60"/>
    </row>
    <row r="78" spans="2:5">
      <c r="B78" s="60"/>
      <c r="C78" s="60"/>
      <c r="D78" s="60"/>
      <c r="E78" s="60"/>
    </row>
    <row r="79" spans="2:5">
      <c r="B79" s="60"/>
      <c r="C79" s="60"/>
      <c r="D79" s="60"/>
      <c r="E79" s="60"/>
    </row>
    <row r="80" spans="2:5">
      <c r="B80" s="60"/>
      <c r="C80" s="60"/>
      <c r="D80" s="60"/>
      <c r="E80" s="60"/>
    </row>
    <row r="81" spans="2:5">
      <c r="B81" s="60"/>
      <c r="C81" s="60"/>
      <c r="D81" s="60"/>
      <c r="E81" s="60"/>
    </row>
    <row r="82" spans="2:5">
      <c r="B82" s="60"/>
      <c r="C82" s="60"/>
      <c r="D82" s="60"/>
      <c r="E82" s="60"/>
    </row>
    <row r="83" spans="2:5">
      <c r="B83" s="60"/>
      <c r="C83" s="60"/>
      <c r="D83" s="60"/>
      <c r="E83" s="60"/>
    </row>
    <row r="84" spans="2:5">
      <c r="B84" s="60"/>
      <c r="C84" s="60"/>
      <c r="D84" s="60"/>
      <c r="E84" s="60"/>
    </row>
    <row r="85" spans="2:5">
      <c r="B85" s="60"/>
      <c r="C85" s="60"/>
      <c r="D85" s="60"/>
      <c r="E85" s="60"/>
    </row>
    <row r="86" spans="2:5">
      <c r="B86" s="60"/>
      <c r="C86" s="60"/>
      <c r="D86" s="60"/>
      <c r="E86" s="60"/>
    </row>
    <row r="87" spans="2:5">
      <c r="B87" s="60"/>
      <c r="C87" s="60"/>
      <c r="D87" s="60"/>
      <c r="E87" s="60"/>
    </row>
    <row r="88" spans="2:5">
      <c r="B88" s="60"/>
      <c r="C88" s="60"/>
      <c r="D88" s="60"/>
      <c r="E88" s="60"/>
    </row>
    <row r="89" spans="2:5">
      <c r="B89" s="60"/>
      <c r="C89" s="60"/>
      <c r="D89" s="60"/>
      <c r="E89" s="60"/>
    </row>
    <row r="90" spans="2:5">
      <c r="B90" s="60"/>
      <c r="C90" s="60"/>
      <c r="D90" s="60"/>
      <c r="E90" s="60"/>
    </row>
    <row r="91" spans="2:5">
      <c r="B91" s="60"/>
      <c r="C91" s="60"/>
      <c r="D91" s="60"/>
      <c r="E91" s="60"/>
    </row>
    <row r="92" spans="2:5">
      <c r="B92" s="60"/>
      <c r="C92" s="60"/>
      <c r="D92" s="60"/>
      <c r="E92" s="60"/>
    </row>
    <row r="93" spans="2:5">
      <c r="B93" s="60"/>
      <c r="C93" s="60"/>
      <c r="D93" s="60"/>
      <c r="E93" s="60"/>
    </row>
    <row r="94" spans="2:5">
      <c r="B94" s="60"/>
      <c r="C94" s="60"/>
      <c r="D94" s="60"/>
      <c r="E94" s="60"/>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5B51-06EC-4B63-B6D0-ED02778623EF}">
  <sheetPr>
    <tabColor rgb="FF00B050"/>
  </sheetPr>
  <dimension ref="A1:I94"/>
  <sheetViews>
    <sheetView workbookViewId="0">
      <selection activeCell="C32" sqref="C32"/>
    </sheetView>
  </sheetViews>
  <sheetFormatPr baseColWidth="10" defaultColWidth="11.42578125" defaultRowHeight="15"/>
  <cols>
    <col min="1" max="1" width="36" style="51" customWidth="1"/>
    <col min="2" max="9" width="14.7109375" style="51" customWidth="1"/>
    <col min="10" max="16384" width="11.42578125" style="51"/>
  </cols>
  <sheetData>
    <row r="1" spans="1:9">
      <c r="A1" s="56" t="s">
        <v>2623</v>
      </c>
      <c r="B1" s="50"/>
    </row>
    <row r="2" spans="1:9">
      <c r="A2" s="50"/>
      <c r="B2" s="50"/>
    </row>
    <row r="3" spans="1:9" ht="36">
      <c r="A3" s="73"/>
      <c r="B3" s="74"/>
      <c r="C3" s="494" t="s">
        <v>1299</v>
      </c>
      <c r="D3" s="494" t="s">
        <v>1300</v>
      </c>
      <c r="E3" s="494" t="s">
        <v>1301</v>
      </c>
      <c r="F3" s="494" t="s">
        <v>1302</v>
      </c>
      <c r="G3" s="494" t="s">
        <v>1303</v>
      </c>
      <c r="H3" s="494" t="s">
        <v>1304</v>
      </c>
      <c r="I3" s="495" t="s">
        <v>343</v>
      </c>
    </row>
    <row r="4" spans="1:9" ht="18" customHeight="1">
      <c r="A4" s="1045" t="s">
        <v>1305</v>
      </c>
      <c r="B4" s="492" t="s">
        <v>1306</v>
      </c>
      <c r="C4" s="507">
        <v>1</v>
      </c>
      <c r="D4" s="507">
        <v>0</v>
      </c>
      <c r="E4" s="507">
        <v>0</v>
      </c>
      <c r="F4" s="507">
        <v>0</v>
      </c>
      <c r="G4" s="507">
        <v>0</v>
      </c>
      <c r="H4" s="507">
        <v>0</v>
      </c>
      <c r="I4" s="66">
        <f t="shared" ref="I4:I9" si="0">SUM(C4:H4)</f>
        <v>1</v>
      </c>
    </row>
    <row r="5" spans="1:9">
      <c r="A5" s="1046"/>
      <c r="B5" s="492" t="s">
        <v>1307</v>
      </c>
      <c r="C5" s="507">
        <v>1538</v>
      </c>
      <c r="D5" s="507">
        <v>0</v>
      </c>
      <c r="E5" s="507">
        <v>0</v>
      </c>
      <c r="F5" s="507">
        <v>0</v>
      </c>
      <c r="G5" s="507">
        <v>0</v>
      </c>
      <c r="H5" s="507">
        <v>0</v>
      </c>
      <c r="I5" s="66">
        <f t="shared" si="0"/>
        <v>1538</v>
      </c>
    </row>
    <row r="6" spans="1:9" ht="18" customHeight="1">
      <c r="A6" s="1047" t="s">
        <v>1308</v>
      </c>
      <c r="B6" s="492" t="s">
        <v>1306</v>
      </c>
      <c r="C6" s="507">
        <v>0</v>
      </c>
      <c r="D6" s="507">
        <v>0</v>
      </c>
      <c r="E6" s="507">
        <v>0</v>
      </c>
      <c r="F6" s="507">
        <v>0</v>
      </c>
      <c r="G6" s="507">
        <v>0</v>
      </c>
      <c r="H6" s="507">
        <v>0</v>
      </c>
      <c r="I6" s="66">
        <f t="shared" si="0"/>
        <v>0</v>
      </c>
    </row>
    <row r="7" spans="1:9">
      <c r="A7" s="1047"/>
      <c r="B7" s="492" t="s">
        <v>1307</v>
      </c>
      <c r="C7" s="507">
        <v>0</v>
      </c>
      <c r="D7" s="507">
        <v>0</v>
      </c>
      <c r="E7" s="507">
        <v>0</v>
      </c>
      <c r="F7" s="507">
        <v>0</v>
      </c>
      <c r="G7" s="507">
        <v>0</v>
      </c>
      <c r="H7" s="507">
        <v>0</v>
      </c>
      <c r="I7" s="66">
        <f t="shared" si="0"/>
        <v>0</v>
      </c>
    </row>
    <row r="8" spans="1:9">
      <c r="A8" s="1048" t="s">
        <v>282</v>
      </c>
      <c r="B8" s="65" t="s">
        <v>1309</v>
      </c>
      <c r="C8" s="66">
        <f t="shared" ref="C8:H9" si="1">C4+C6</f>
        <v>1</v>
      </c>
      <c r="D8" s="66">
        <f t="shared" si="1"/>
        <v>0</v>
      </c>
      <c r="E8" s="66">
        <f t="shared" si="1"/>
        <v>0</v>
      </c>
      <c r="F8" s="66">
        <f t="shared" si="1"/>
        <v>0</v>
      </c>
      <c r="G8" s="66">
        <f t="shared" si="1"/>
        <v>0</v>
      </c>
      <c r="H8" s="66">
        <f t="shared" si="1"/>
        <v>0</v>
      </c>
      <c r="I8" s="66">
        <f t="shared" si="0"/>
        <v>1</v>
      </c>
    </row>
    <row r="9" spans="1:9">
      <c r="A9" s="1048"/>
      <c r="B9" s="65" t="s">
        <v>1307</v>
      </c>
      <c r="C9" s="66">
        <f t="shared" si="1"/>
        <v>1538</v>
      </c>
      <c r="D9" s="66">
        <f t="shared" si="1"/>
        <v>0</v>
      </c>
      <c r="E9" s="66">
        <f t="shared" si="1"/>
        <v>0</v>
      </c>
      <c r="F9" s="66">
        <f t="shared" si="1"/>
        <v>0</v>
      </c>
      <c r="G9" s="66">
        <f t="shared" si="1"/>
        <v>0</v>
      </c>
      <c r="H9" s="66">
        <f t="shared" si="1"/>
        <v>0</v>
      </c>
      <c r="I9" s="66">
        <f t="shared" si="0"/>
        <v>1538</v>
      </c>
    </row>
    <row r="10" spans="1:9">
      <c r="B10" s="60"/>
      <c r="C10" s="60"/>
      <c r="D10" s="60"/>
      <c r="I10" s="60"/>
    </row>
    <row r="11" spans="1:9">
      <c r="B11" s="60"/>
      <c r="C11" s="60"/>
      <c r="D11" s="60"/>
      <c r="I11" s="60"/>
    </row>
    <row r="12" spans="1:9">
      <c r="B12" s="60"/>
      <c r="C12" s="60"/>
      <c r="D12" s="60"/>
      <c r="I12" s="60"/>
    </row>
    <row r="13" spans="1:9">
      <c r="B13" s="60"/>
      <c r="C13" s="60"/>
      <c r="D13" s="60"/>
      <c r="I13" s="60"/>
    </row>
    <row r="14" spans="1:9">
      <c r="B14" s="60"/>
      <c r="C14" s="60"/>
      <c r="D14" s="60"/>
      <c r="I14" s="60"/>
    </row>
    <row r="15" spans="1:9">
      <c r="B15" s="60"/>
      <c r="C15" s="60"/>
      <c r="D15" s="60"/>
      <c r="I15" s="60"/>
    </row>
    <row r="16" spans="1:9">
      <c r="B16" s="60"/>
      <c r="C16" s="60"/>
      <c r="D16" s="60"/>
      <c r="I16" s="60"/>
    </row>
    <row r="17" spans="2:9">
      <c r="B17" s="60"/>
      <c r="C17" s="60"/>
      <c r="D17" s="60"/>
      <c r="I17" s="60"/>
    </row>
    <row r="18" spans="2:9">
      <c r="B18" s="60"/>
      <c r="C18" s="60"/>
      <c r="D18" s="60"/>
      <c r="I18" s="60"/>
    </row>
    <row r="19" spans="2:9">
      <c r="B19" s="60"/>
      <c r="C19" s="60"/>
      <c r="D19" s="60"/>
      <c r="I19" s="60"/>
    </row>
    <row r="20" spans="2:9">
      <c r="B20" s="60"/>
      <c r="C20" s="60"/>
      <c r="D20" s="60"/>
      <c r="I20" s="60"/>
    </row>
    <row r="21" spans="2:9">
      <c r="B21" s="60"/>
      <c r="C21" s="60"/>
      <c r="D21" s="60"/>
      <c r="I21" s="60"/>
    </row>
    <row r="22" spans="2:9">
      <c r="B22" s="60"/>
      <c r="C22" s="60"/>
      <c r="D22" s="60"/>
      <c r="I22" s="60"/>
    </row>
    <row r="23" spans="2:9">
      <c r="B23" s="60"/>
      <c r="C23" s="60"/>
      <c r="D23" s="60"/>
      <c r="I23" s="60"/>
    </row>
    <row r="24" spans="2:9">
      <c r="B24" s="60"/>
      <c r="C24" s="60"/>
      <c r="D24" s="60"/>
      <c r="I24" s="60"/>
    </row>
    <row r="25" spans="2:9">
      <c r="B25" s="60"/>
      <c r="C25" s="60"/>
      <c r="D25" s="60"/>
      <c r="I25" s="60"/>
    </row>
    <row r="26" spans="2:9">
      <c r="B26" s="60"/>
      <c r="C26" s="60"/>
      <c r="D26" s="60"/>
      <c r="I26" s="60"/>
    </row>
    <row r="27" spans="2:9">
      <c r="B27" s="60"/>
      <c r="C27" s="60"/>
      <c r="D27" s="60"/>
      <c r="I27" s="60"/>
    </row>
    <row r="28" spans="2:9">
      <c r="B28" s="60"/>
      <c r="C28" s="60"/>
      <c r="D28" s="60"/>
      <c r="I28" s="60"/>
    </row>
    <row r="29" spans="2:9">
      <c r="B29" s="60"/>
      <c r="C29" s="60"/>
      <c r="D29" s="60"/>
      <c r="I29" s="60"/>
    </row>
    <row r="30" spans="2:9">
      <c r="B30" s="60"/>
      <c r="C30" s="60"/>
      <c r="D30" s="60"/>
      <c r="I30" s="60"/>
    </row>
    <row r="31" spans="2:9">
      <c r="B31" s="60"/>
      <c r="C31" s="60"/>
      <c r="D31" s="60"/>
      <c r="I31" s="60"/>
    </row>
    <row r="32" spans="2:9">
      <c r="B32" s="60"/>
      <c r="C32" s="60"/>
      <c r="D32" s="60"/>
      <c r="I32" s="60"/>
    </row>
    <row r="33" spans="2:9">
      <c r="B33" s="60"/>
      <c r="C33" s="60"/>
      <c r="D33" s="60"/>
      <c r="I33" s="60"/>
    </row>
    <row r="34" spans="2:9">
      <c r="B34" s="60"/>
      <c r="C34" s="60"/>
      <c r="D34" s="60"/>
      <c r="I34" s="60"/>
    </row>
    <row r="35" spans="2:9">
      <c r="B35" s="60"/>
      <c r="C35" s="60"/>
      <c r="D35" s="60"/>
      <c r="I35" s="60"/>
    </row>
    <row r="36" spans="2:9">
      <c r="B36" s="60"/>
      <c r="C36" s="60"/>
      <c r="D36" s="60"/>
      <c r="I36" s="60"/>
    </row>
    <row r="37" spans="2:9">
      <c r="B37" s="60"/>
      <c r="C37" s="60"/>
      <c r="D37" s="60"/>
      <c r="I37" s="60"/>
    </row>
    <row r="38" spans="2:9">
      <c r="B38" s="60"/>
      <c r="C38" s="60"/>
      <c r="D38" s="60"/>
      <c r="I38" s="60"/>
    </row>
    <row r="39" spans="2:9">
      <c r="B39" s="60"/>
      <c r="C39" s="60"/>
      <c r="D39" s="60"/>
      <c r="I39" s="60"/>
    </row>
    <row r="40" spans="2:9">
      <c r="B40" s="60"/>
      <c r="C40" s="60"/>
      <c r="D40" s="60"/>
      <c r="I40" s="60"/>
    </row>
    <row r="41" spans="2:9">
      <c r="B41" s="60"/>
      <c r="C41" s="60"/>
      <c r="D41" s="60"/>
      <c r="I41" s="60"/>
    </row>
    <row r="42" spans="2:9">
      <c r="B42" s="60"/>
      <c r="C42" s="60"/>
      <c r="D42" s="60"/>
      <c r="I42" s="60"/>
    </row>
    <row r="43" spans="2:9">
      <c r="B43" s="60"/>
      <c r="C43" s="60"/>
      <c r="D43" s="60"/>
      <c r="I43" s="60"/>
    </row>
    <row r="44" spans="2:9">
      <c r="B44" s="60"/>
      <c r="C44" s="60"/>
      <c r="D44" s="60"/>
      <c r="I44" s="60"/>
    </row>
    <row r="45" spans="2:9">
      <c r="B45" s="60"/>
      <c r="C45" s="60"/>
      <c r="D45" s="60"/>
      <c r="I45" s="60"/>
    </row>
    <row r="46" spans="2:9">
      <c r="B46" s="60"/>
      <c r="C46" s="60"/>
      <c r="D46" s="60"/>
      <c r="I46" s="60"/>
    </row>
    <row r="47" spans="2:9">
      <c r="B47" s="60"/>
      <c r="C47" s="60"/>
      <c r="D47" s="60"/>
      <c r="I47" s="60"/>
    </row>
    <row r="48" spans="2:9">
      <c r="B48" s="60"/>
      <c r="C48" s="60"/>
      <c r="D48" s="60"/>
      <c r="I48" s="60"/>
    </row>
    <row r="49" spans="2:9">
      <c r="B49" s="60"/>
      <c r="C49" s="60"/>
      <c r="D49" s="60"/>
      <c r="I49" s="60"/>
    </row>
    <row r="50" spans="2:9">
      <c r="B50" s="60"/>
      <c r="C50" s="60"/>
      <c r="D50" s="60"/>
      <c r="I50" s="60"/>
    </row>
    <row r="51" spans="2:9">
      <c r="B51" s="60"/>
      <c r="C51" s="60"/>
      <c r="D51" s="60"/>
      <c r="I51" s="60"/>
    </row>
    <row r="52" spans="2:9">
      <c r="B52" s="60"/>
      <c r="C52" s="60"/>
      <c r="D52" s="60"/>
      <c r="I52" s="60"/>
    </row>
    <row r="53" spans="2:9">
      <c r="B53" s="60"/>
      <c r="C53" s="60"/>
      <c r="D53" s="60"/>
      <c r="I53" s="60"/>
    </row>
    <row r="54" spans="2:9">
      <c r="B54" s="60"/>
      <c r="C54" s="60"/>
      <c r="D54" s="60"/>
      <c r="I54" s="60"/>
    </row>
    <row r="55" spans="2:9">
      <c r="B55" s="60"/>
      <c r="C55" s="60"/>
      <c r="D55" s="60"/>
      <c r="I55" s="60"/>
    </row>
    <row r="56" spans="2:9">
      <c r="B56" s="60"/>
      <c r="C56" s="60"/>
      <c r="D56" s="60"/>
      <c r="I56" s="60"/>
    </row>
    <row r="57" spans="2:9">
      <c r="B57" s="60"/>
      <c r="C57" s="60"/>
      <c r="D57" s="60"/>
      <c r="I57" s="60"/>
    </row>
    <row r="58" spans="2:9">
      <c r="B58" s="60"/>
      <c r="C58" s="60"/>
      <c r="D58" s="60"/>
      <c r="I58" s="60"/>
    </row>
    <row r="59" spans="2:9">
      <c r="B59" s="60"/>
      <c r="C59" s="60"/>
      <c r="D59" s="60"/>
      <c r="I59" s="60"/>
    </row>
    <row r="60" spans="2:9">
      <c r="B60" s="60"/>
      <c r="C60" s="60"/>
      <c r="D60" s="60"/>
      <c r="I60" s="60"/>
    </row>
    <row r="61" spans="2:9">
      <c r="B61" s="60"/>
      <c r="C61" s="60"/>
      <c r="D61" s="60"/>
      <c r="I61" s="60"/>
    </row>
    <row r="62" spans="2:9">
      <c r="B62" s="60"/>
      <c r="C62" s="60"/>
      <c r="D62" s="60"/>
      <c r="I62" s="60"/>
    </row>
    <row r="63" spans="2:9">
      <c r="B63" s="60"/>
      <c r="C63" s="60"/>
      <c r="D63" s="60"/>
      <c r="I63" s="60"/>
    </row>
    <row r="64" spans="2:9">
      <c r="B64" s="60"/>
      <c r="C64" s="60"/>
      <c r="D64" s="60"/>
      <c r="I64" s="60"/>
    </row>
    <row r="65" spans="2:9">
      <c r="B65" s="60"/>
      <c r="C65" s="60"/>
      <c r="D65" s="60"/>
      <c r="I65" s="60"/>
    </row>
    <row r="66" spans="2:9">
      <c r="B66" s="60"/>
      <c r="C66" s="60"/>
      <c r="D66" s="60"/>
      <c r="I66" s="60"/>
    </row>
    <row r="67" spans="2:9">
      <c r="B67" s="60"/>
      <c r="C67" s="60"/>
      <c r="D67" s="60"/>
      <c r="I67" s="60"/>
    </row>
    <row r="68" spans="2:9">
      <c r="B68" s="60"/>
      <c r="C68" s="60"/>
      <c r="D68" s="60"/>
      <c r="I68" s="60"/>
    </row>
    <row r="69" spans="2:9">
      <c r="B69" s="60"/>
      <c r="C69" s="60"/>
      <c r="D69" s="60"/>
      <c r="I69" s="60"/>
    </row>
    <row r="70" spans="2:9">
      <c r="B70" s="60"/>
      <c r="C70" s="60"/>
      <c r="D70" s="60"/>
      <c r="I70" s="60"/>
    </row>
    <row r="71" spans="2:9">
      <c r="B71" s="60"/>
      <c r="C71" s="60"/>
      <c r="D71" s="60"/>
      <c r="I71" s="60"/>
    </row>
    <row r="72" spans="2:9">
      <c r="B72" s="60"/>
      <c r="C72" s="60"/>
      <c r="D72" s="60"/>
      <c r="I72" s="60"/>
    </row>
    <row r="73" spans="2:9">
      <c r="B73" s="60"/>
      <c r="C73" s="60"/>
      <c r="D73" s="60"/>
      <c r="I73" s="60"/>
    </row>
    <row r="74" spans="2:9">
      <c r="B74" s="60"/>
      <c r="C74" s="60"/>
      <c r="D74" s="60"/>
      <c r="I74" s="60"/>
    </row>
    <row r="75" spans="2:9">
      <c r="B75" s="60"/>
      <c r="C75" s="60"/>
      <c r="D75" s="60"/>
      <c r="I75" s="60"/>
    </row>
    <row r="76" spans="2:9">
      <c r="B76" s="60"/>
      <c r="C76" s="60"/>
      <c r="D76" s="60"/>
      <c r="I76" s="60"/>
    </row>
    <row r="77" spans="2:9">
      <c r="B77" s="60"/>
      <c r="C77" s="60"/>
      <c r="D77" s="60"/>
      <c r="I77" s="60"/>
    </row>
    <row r="78" spans="2:9">
      <c r="B78" s="60"/>
      <c r="C78" s="60"/>
      <c r="D78" s="60"/>
      <c r="I78" s="60"/>
    </row>
    <row r="79" spans="2:9">
      <c r="B79" s="60"/>
      <c r="C79" s="60"/>
      <c r="D79" s="60"/>
      <c r="I79" s="60"/>
    </row>
    <row r="80" spans="2:9">
      <c r="B80" s="60"/>
      <c r="C80" s="60"/>
      <c r="D80" s="60"/>
      <c r="I80" s="60"/>
    </row>
    <row r="81" spans="2:9">
      <c r="B81" s="60"/>
      <c r="C81" s="60"/>
      <c r="D81" s="60"/>
      <c r="I81" s="60"/>
    </row>
    <row r="82" spans="2:9">
      <c r="B82" s="60"/>
      <c r="C82" s="60"/>
      <c r="D82" s="60"/>
      <c r="I82" s="60"/>
    </row>
    <row r="83" spans="2:9">
      <c r="B83" s="60"/>
      <c r="C83" s="60"/>
      <c r="D83" s="60"/>
      <c r="I83" s="60"/>
    </row>
    <row r="84" spans="2:9">
      <c r="B84" s="60"/>
      <c r="C84" s="60"/>
      <c r="D84" s="60"/>
      <c r="I84" s="60"/>
    </row>
    <row r="85" spans="2:9">
      <c r="B85" s="60"/>
      <c r="C85" s="60"/>
      <c r="D85" s="60"/>
      <c r="I85" s="60"/>
    </row>
    <row r="86" spans="2:9">
      <c r="B86" s="60"/>
      <c r="C86" s="60"/>
      <c r="D86" s="60"/>
      <c r="I86" s="60"/>
    </row>
    <row r="87" spans="2:9">
      <c r="B87" s="60"/>
      <c r="C87" s="60"/>
      <c r="D87" s="60"/>
      <c r="I87" s="60"/>
    </row>
    <row r="88" spans="2:9">
      <c r="B88" s="60"/>
      <c r="C88" s="60"/>
      <c r="D88" s="60"/>
      <c r="I88" s="60"/>
    </row>
    <row r="89" spans="2:9">
      <c r="B89" s="60"/>
      <c r="C89" s="60"/>
      <c r="D89" s="60"/>
      <c r="I89" s="60"/>
    </row>
    <row r="90" spans="2:9">
      <c r="B90" s="60"/>
      <c r="C90" s="60"/>
      <c r="D90" s="60"/>
      <c r="I90" s="60"/>
    </row>
    <row r="91" spans="2:9">
      <c r="B91" s="60"/>
      <c r="C91" s="60"/>
      <c r="D91" s="60"/>
      <c r="I91" s="60"/>
    </row>
    <row r="92" spans="2:9">
      <c r="B92" s="60"/>
      <c r="C92" s="60"/>
      <c r="D92" s="60"/>
      <c r="I92" s="60"/>
    </row>
    <row r="93" spans="2:9">
      <c r="B93" s="60"/>
      <c r="C93" s="60"/>
      <c r="D93" s="60"/>
      <c r="I93" s="60"/>
    </row>
    <row r="94" spans="2:9">
      <c r="B94" s="60"/>
      <c r="C94" s="60"/>
      <c r="D94" s="60"/>
      <c r="I94" s="60"/>
    </row>
  </sheetData>
  <mergeCells count="3">
    <mergeCell ref="A4:A5"/>
    <mergeCell ref="A6:A7"/>
    <mergeCell ref="A8:A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77"/>
  <sheetViews>
    <sheetView topLeftCell="A52" zoomScaleNormal="100" workbookViewId="0">
      <selection activeCell="A17" sqref="A17"/>
    </sheetView>
  </sheetViews>
  <sheetFormatPr baseColWidth="10" defaultColWidth="11.42578125" defaultRowHeight="15"/>
  <cols>
    <col min="1" max="1" width="75.7109375" style="30" customWidth="1"/>
    <col min="2" max="3" width="14.42578125" style="30" customWidth="1"/>
    <col min="4" max="4" width="47.42578125" style="30" customWidth="1"/>
    <col min="5" max="5" width="15.85546875" style="30" bestFit="1" customWidth="1"/>
    <col min="6" max="6" width="17.28515625" style="30" customWidth="1"/>
    <col min="7" max="16384" width="11.42578125" style="30"/>
  </cols>
  <sheetData>
    <row r="1" spans="1:3" ht="18.75">
      <c r="A1" s="29" t="s">
        <v>159</v>
      </c>
    </row>
    <row r="2" spans="1:3">
      <c r="A2" s="30" t="s">
        <v>153</v>
      </c>
    </row>
    <row r="4" spans="1:3">
      <c r="A4" s="785" t="s">
        <v>160</v>
      </c>
      <c r="B4" s="785" t="s">
        <v>2941</v>
      </c>
      <c r="C4" s="785" t="s">
        <v>2942</v>
      </c>
    </row>
    <row r="5" spans="1:3">
      <c r="A5" s="786" t="s">
        <v>161</v>
      </c>
      <c r="B5" s="787">
        <v>11931709.24</v>
      </c>
      <c r="C5" s="787">
        <v>14388139.699999999</v>
      </c>
    </row>
    <row r="6" spans="1:3">
      <c r="A6" s="766" t="s">
        <v>3052</v>
      </c>
      <c r="B6" s="788">
        <v>-286000</v>
      </c>
      <c r="C6" s="788">
        <v>-257000</v>
      </c>
    </row>
    <row r="7" spans="1:3">
      <c r="A7" s="766" t="s">
        <v>3053</v>
      </c>
      <c r="B7" s="789">
        <v>1382000</v>
      </c>
      <c r="C7" s="789">
        <v>1143000</v>
      </c>
    </row>
    <row r="8" spans="1:3" ht="25.5">
      <c r="A8" s="766" t="s">
        <v>3054</v>
      </c>
      <c r="B8" s="789">
        <v>17631607.449999999</v>
      </c>
      <c r="C8" s="789">
        <v>16592108.960000001</v>
      </c>
    </row>
    <row r="9" spans="1:3" ht="25.5">
      <c r="A9" s="766" t="s">
        <v>3055</v>
      </c>
      <c r="B9" s="790">
        <v>0</v>
      </c>
      <c r="C9" s="790">
        <v>0</v>
      </c>
    </row>
    <row r="10" spans="1:3">
      <c r="A10" s="766" t="s">
        <v>3056</v>
      </c>
      <c r="B10" s="790">
        <v>0</v>
      </c>
      <c r="C10" s="790">
        <v>0</v>
      </c>
    </row>
    <row r="11" spans="1:3">
      <c r="A11" s="766" t="s">
        <v>3057</v>
      </c>
      <c r="B11" s="788">
        <v>-857.33</v>
      </c>
      <c r="C11" s="788">
        <v>-4147783.2</v>
      </c>
    </row>
    <row r="12" spans="1:3" ht="25.5">
      <c r="A12" s="766" t="s">
        <v>3058</v>
      </c>
      <c r="B12" s="789">
        <v>37800</v>
      </c>
      <c r="C12" s="789">
        <v>80729</v>
      </c>
    </row>
    <row r="13" spans="1:3">
      <c r="A13" s="766" t="s">
        <v>3059</v>
      </c>
      <c r="B13" s="788">
        <v>-5688926.7199999997</v>
      </c>
      <c r="C13" s="788">
        <v>-5744237.46</v>
      </c>
    </row>
    <row r="14" spans="1:3" ht="25.5">
      <c r="A14" s="766" t="s">
        <v>3060</v>
      </c>
      <c r="B14" s="790">
        <v>0</v>
      </c>
      <c r="C14" s="790">
        <v>0</v>
      </c>
    </row>
    <row r="15" spans="1:3">
      <c r="A15" s="766" t="s">
        <v>3061</v>
      </c>
      <c r="B15" s="790">
        <v>0</v>
      </c>
      <c r="C15" s="790">
        <v>0</v>
      </c>
    </row>
    <row r="16" spans="1:3">
      <c r="A16" s="766" t="s">
        <v>3062</v>
      </c>
      <c r="B16" s="790">
        <v>0</v>
      </c>
      <c r="C16" s="790">
        <v>0</v>
      </c>
    </row>
    <row r="17" spans="1:3">
      <c r="A17" s="766" t="s">
        <v>3063</v>
      </c>
      <c r="B17" s="790">
        <v>0</v>
      </c>
      <c r="C17" s="790">
        <v>0</v>
      </c>
    </row>
    <row r="18" spans="1:3" ht="25.5">
      <c r="A18" s="766" t="s">
        <v>3064</v>
      </c>
      <c r="B18" s="790">
        <v>0</v>
      </c>
      <c r="C18" s="788">
        <v>-948541.72</v>
      </c>
    </row>
    <row r="19" spans="1:3">
      <c r="A19" s="766" t="s">
        <v>3065</v>
      </c>
      <c r="B19" s="790">
        <v>0</v>
      </c>
      <c r="C19" s="790">
        <v>0</v>
      </c>
    </row>
    <row r="20" spans="1:3">
      <c r="A20" s="765" t="s">
        <v>162</v>
      </c>
      <c r="B20" s="783">
        <v>25007332.640000001</v>
      </c>
      <c r="C20" s="783">
        <v>21106415.280000001</v>
      </c>
    </row>
    <row r="21" spans="1:3">
      <c r="A21" s="828" t="s">
        <v>163</v>
      </c>
      <c r="B21" s="828"/>
      <c r="C21" s="828"/>
    </row>
    <row r="22" spans="1:3">
      <c r="A22" s="765" t="s">
        <v>164</v>
      </c>
      <c r="B22" s="765" t="s">
        <v>2941</v>
      </c>
      <c r="C22" s="765" t="s">
        <v>2942</v>
      </c>
    </row>
    <row r="23" spans="1:3">
      <c r="A23" s="791" t="s">
        <v>3066</v>
      </c>
      <c r="B23" s="792">
        <v>25007332.640000001</v>
      </c>
      <c r="C23" s="792">
        <v>21106415.280000001</v>
      </c>
    </row>
    <row r="24" spans="1:3">
      <c r="A24" s="791" t="s">
        <v>3067</v>
      </c>
      <c r="B24" s="793">
        <v>0</v>
      </c>
      <c r="C24" s="793">
        <v>0</v>
      </c>
    </row>
    <row r="25" spans="1:3">
      <c r="A25" s="791" t="s">
        <v>3068</v>
      </c>
      <c r="B25" s="792">
        <v>286000</v>
      </c>
      <c r="C25" s="792">
        <v>257000</v>
      </c>
    </row>
    <row r="26" spans="1:3">
      <c r="A26" s="791" t="s">
        <v>3069</v>
      </c>
      <c r="B26" s="792">
        <v>9216382.0299999993</v>
      </c>
      <c r="C26" s="792">
        <v>418275.36</v>
      </c>
    </row>
    <row r="27" spans="1:3">
      <c r="A27" s="777" t="s">
        <v>3070</v>
      </c>
      <c r="B27" s="789">
        <v>9216382.0299999993</v>
      </c>
      <c r="C27" s="789">
        <v>115792.03</v>
      </c>
    </row>
    <row r="28" spans="1:3">
      <c r="A28" s="777" t="s">
        <v>3071</v>
      </c>
      <c r="B28" s="790">
        <v>0</v>
      </c>
      <c r="C28" s="790">
        <v>0</v>
      </c>
    </row>
    <row r="29" spans="1:3">
      <c r="A29" s="777" t="s">
        <v>3072</v>
      </c>
      <c r="B29" s="790">
        <v>0</v>
      </c>
      <c r="C29" s="789">
        <v>302483.33</v>
      </c>
    </row>
    <row r="30" spans="1:3">
      <c r="A30" s="791" t="s">
        <v>3073</v>
      </c>
      <c r="B30" s="792">
        <v>149695.07999999999</v>
      </c>
      <c r="C30" s="792">
        <v>257788.46</v>
      </c>
    </row>
    <row r="31" spans="1:3">
      <c r="A31" s="777" t="s">
        <v>3074</v>
      </c>
      <c r="B31" s="790">
        <v>0</v>
      </c>
      <c r="C31" s="790">
        <v>0</v>
      </c>
    </row>
    <row r="32" spans="1:3">
      <c r="A32" s="777" t="s">
        <v>3075</v>
      </c>
      <c r="B32" s="789">
        <v>149695.07999999999</v>
      </c>
      <c r="C32" s="789">
        <v>257788.46</v>
      </c>
    </row>
    <row r="33" spans="1:3">
      <c r="A33" s="777" t="s">
        <v>3076</v>
      </c>
      <c r="B33" s="790">
        <v>0</v>
      </c>
      <c r="C33" s="790">
        <v>0</v>
      </c>
    </row>
    <row r="34" spans="1:3">
      <c r="A34" s="777" t="s">
        <v>3077</v>
      </c>
      <c r="B34" s="790">
        <v>0</v>
      </c>
      <c r="C34" s="790">
        <v>0</v>
      </c>
    </row>
    <row r="35" spans="1:3">
      <c r="A35" s="777" t="s">
        <v>3078</v>
      </c>
      <c r="B35" s="790">
        <v>0</v>
      </c>
      <c r="C35" s="790">
        <v>0</v>
      </c>
    </row>
    <row r="36" spans="1:3">
      <c r="A36" s="791" t="s">
        <v>3079</v>
      </c>
      <c r="B36" s="792">
        <v>29219733.75</v>
      </c>
      <c r="C36" s="792">
        <v>64810247.82</v>
      </c>
    </row>
    <row r="37" spans="1:3">
      <c r="A37" s="777" t="s">
        <v>3080</v>
      </c>
      <c r="B37" s="789">
        <v>857.33</v>
      </c>
      <c r="C37" s="789">
        <v>4603577</v>
      </c>
    </row>
    <row r="38" spans="1:3">
      <c r="A38" s="777" t="s">
        <v>3081</v>
      </c>
      <c r="B38" s="790">
        <v>0</v>
      </c>
      <c r="C38" s="789">
        <v>3321.69</v>
      </c>
    </row>
    <row r="39" spans="1:3">
      <c r="A39" s="777" t="s">
        <v>3082</v>
      </c>
      <c r="B39" s="790">
        <v>0</v>
      </c>
      <c r="C39" s="790">
        <v>0</v>
      </c>
    </row>
    <row r="40" spans="1:3">
      <c r="A40" s="777" t="s">
        <v>3083</v>
      </c>
      <c r="B40" s="790">
        <v>0</v>
      </c>
      <c r="C40" s="790">
        <v>0</v>
      </c>
    </row>
    <row r="41" spans="1:3">
      <c r="A41" s="777" t="s">
        <v>3084</v>
      </c>
      <c r="B41" s="790">
        <v>0</v>
      </c>
      <c r="C41" s="790">
        <v>0</v>
      </c>
    </row>
    <row r="42" spans="1:3">
      <c r="A42" s="777" t="s">
        <v>3085</v>
      </c>
      <c r="B42" s="789">
        <v>73588.23</v>
      </c>
      <c r="C42" s="789">
        <v>45058.82</v>
      </c>
    </row>
    <row r="43" spans="1:3">
      <c r="A43" s="777" t="s">
        <v>3086</v>
      </c>
      <c r="B43" s="789">
        <v>29145288.190000001</v>
      </c>
      <c r="C43" s="789">
        <v>60158290.310000002</v>
      </c>
    </row>
    <row r="44" spans="1:3">
      <c r="A44" s="777" t="s">
        <v>3087</v>
      </c>
      <c r="B44" s="790">
        <v>0</v>
      </c>
      <c r="C44" s="790">
        <v>0</v>
      </c>
    </row>
    <row r="45" spans="1:3">
      <c r="A45" s="791" t="s">
        <v>3088</v>
      </c>
      <c r="B45" s="793">
        <v>0</v>
      </c>
      <c r="C45" s="792">
        <v>945220.03</v>
      </c>
    </row>
    <row r="46" spans="1:3">
      <c r="A46" s="765" t="s">
        <v>165</v>
      </c>
      <c r="B46" s="783">
        <v>63879143.5</v>
      </c>
      <c r="C46" s="783">
        <v>87794946.950000003</v>
      </c>
    </row>
    <row r="47" spans="1:3">
      <c r="A47" s="829" t="s">
        <v>163</v>
      </c>
      <c r="B47" s="829"/>
      <c r="C47" s="829"/>
    </row>
    <row r="48" spans="1:3">
      <c r="A48" s="765" t="s">
        <v>166</v>
      </c>
      <c r="B48" s="765" t="s">
        <v>2941</v>
      </c>
      <c r="C48" s="765" t="s">
        <v>2942</v>
      </c>
    </row>
    <row r="49" spans="1:3">
      <c r="A49" s="791" t="s">
        <v>3089</v>
      </c>
      <c r="B49" s="773">
        <v>40982633.009999998</v>
      </c>
      <c r="C49" s="773">
        <v>83251980</v>
      </c>
    </row>
    <row r="50" spans="1:3">
      <c r="A50" s="777" t="s">
        <v>3090</v>
      </c>
      <c r="B50" s="776">
        <v>32960918.68</v>
      </c>
      <c r="C50" s="776">
        <v>24440491.219999999</v>
      </c>
    </row>
    <row r="51" spans="1:3">
      <c r="A51" s="794" t="s">
        <v>3091</v>
      </c>
      <c r="B51" s="795">
        <v>9748</v>
      </c>
      <c r="C51" s="795">
        <v>14437.93</v>
      </c>
    </row>
    <row r="52" spans="1:3">
      <c r="A52" s="794" t="s">
        <v>3092</v>
      </c>
      <c r="B52" s="795">
        <v>32908136.43</v>
      </c>
      <c r="C52" s="795">
        <v>24426053.289999999</v>
      </c>
    </row>
    <row r="53" spans="1:3">
      <c r="A53" s="794" t="s">
        <v>3093</v>
      </c>
      <c r="B53" s="795">
        <v>43034.25</v>
      </c>
      <c r="C53" s="796">
        <v>0</v>
      </c>
    </row>
    <row r="54" spans="1:3">
      <c r="A54" s="777" t="s">
        <v>3094</v>
      </c>
      <c r="B54" s="776">
        <v>8021714.3300000001</v>
      </c>
      <c r="C54" s="776">
        <v>58509005.450000003</v>
      </c>
    </row>
    <row r="55" spans="1:3">
      <c r="A55" s="794" t="s">
        <v>3095</v>
      </c>
      <c r="B55" s="796">
        <v>0</v>
      </c>
      <c r="C55" s="796">
        <v>0</v>
      </c>
    </row>
    <row r="56" spans="1:3">
      <c r="A56" s="794" t="s">
        <v>3096</v>
      </c>
      <c r="B56" s="796">
        <v>0</v>
      </c>
      <c r="C56" s="796">
        <v>0</v>
      </c>
    </row>
    <row r="57" spans="1:3">
      <c r="A57" s="794" t="s">
        <v>3097</v>
      </c>
      <c r="B57" s="796">
        <v>0</v>
      </c>
      <c r="C57" s="795">
        <v>1499000</v>
      </c>
    </row>
    <row r="58" spans="1:3">
      <c r="A58" s="794" t="s">
        <v>3098</v>
      </c>
      <c r="B58" s="795">
        <v>8021714.3300000001</v>
      </c>
      <c r="C58" s="795">
        <v>57010005.450000003</v>
      </c>
    </row>
    <row r="59" spans="1:3">
      <c r="A59" s="777" t="s">
        <v>3099</v>
      </c>
      <c r="B59" s="779">
        <v>0</v>
      </c>
      <c r="C59" s="776">
        <v>302483.33</v>
      </c>
    </row>
    <row r="60" spans="1:3">
      <c r="A60" s="777" t="s">
        <v>3100</v>
      </c>
      <c r="B60" s="779">
        <v>0</v>
      </c>
      <c r="C60" s="779">
        <v>0</v>
      </c>
    </row>
    <row r="61" spans="1:3">
      <c r="A61" s="791" t="s">
        <v>3101</v>
      </c>
      <c r="B61" s="780">
        <v>0</v>
      </c>
      <c r="C61" s="780">
        <v>0</v>
      </c>
    </row>
    <row r="62" spans="1:3">
      <c r="A62" s="791" t="s">
        <v>3102</v>
      </c>
      <c r="B62" s="773">
        <v>1382000</v>
      </c>
      <c r="C62" s="773">
        <v>1143000</v>
      </c>
    </row>
    <row r="63" spans="1:3">
      <c r="A63" s="791" t="s">
        <v>3103</v>
      </c>
      <c r="B63" s="773">
        <v>83815.86</v>
      </c>
      <c r="C63" s="773">
        <v>172281.89</v>
      </c>
    </row>
    <row r="64" spans="1:3">
      <c r="A64" s="777" t="s">
        <v>3104</v>
      </c>
      <c r="B64" s="779">
        <v>0</v>
      </c>
      <c r="C64" s="779">
        <v>0</v>
      </c>
    </row>
    <row r="65" spans="1:3">
      <c r="A65" s="777" t="s">
        <v>3105</v>
      </c>
      <c r="B65" s="776">
        <v>83815.86</v>
      </c>
      <c r="C65" s="776">
        <v>172281.89</v>
      </c>
    </row>
    <row r="66" spans="1:3">
      <c r="A66" s="777" t="s">
        <v>3106</v>
      </c>
      <c r="B66" s="779">
        <v>0</v>
      </c>
      <c r="C66" s="779">
        <v>0</v>
      </c>
    </row>
    <row r="67" spans="1:3">
      <c r="A67" s="777" t="s">
        <v>3107</v>
      </c>
      <c r="B67" s="779">
        <v>0</v>
      </c>
      <c r="C67" s="779">
        <v>0</v>
      </c>
    </row>
    <row r="68" spans="1:3">
      <c r="A68" s="777" t="s">
        <v>3108</v>
      </c>
      <c r="B68" s="779">
        <v>0</v>
      </c>
      <c r="C68" s="779">
        <v>0</v>
      </c>
    </row>
    <row r="69" spans="1:3">
      <c r="A69" s="777" t="s">
        <v>3109</v>
      </c>
      <c r="B69" s="776">
        <v>0</v>
      </c>
      <c r="C69" s="779">
        <v>0</v>
      </c>
    </row>
    <row r="70" spans="1:3">
      <c r="A70" s="791" t="s">
        <v>3110</v>
      </c>
      <c r="B70" s="780">
        <v>0</v>
      </c>
      <c r="C70" s="780">
        <v>0</v>
      </c>
    </row>
    <row r="71" spans="1:3">
      <c r="A71" s="765" t="s">
        <v>167</v>
      </c>
      <c r="B71" s="783">
        <v>42448448.869999997</v>
      </c>
      <c r="C71" s="783">
        <v>84567261.890000001</v>
      </c>
    </row>
    <row r="72" spans="1:3">
      <c r="A72" s="830" t="s">
        <v>163</v>
      </c>
      <c r="B72" s="830"/>
      <c r="C72" s="830"/>
    </row>
    <row r="73" spans="1:3">
      <c r="A73" s="765" t="s">
        <v>168</v>
      </c>
      <c r="B73" s="783">
        <v>21430694.629999999</v>
      </c>
      <c r="C73" s="783">
        <v>3227685.06</v>
      </c>
    </row>
    <row r="74" spans="1:3">
      <c r="A74" s="797"/>
      <c r="B74" s="797"/>
      <c r="C74" s="797"/>
    </row>
    <row r="75" spans="1:3">
      <c r="A75" s="786" t="s">
        <v>169</v>
      </c>
      <c r="B75" s="787">
        <v>114113997.5</v>
      </c>
      <c r="C75" s="787">
        <v>110886312.44</v>
      </c>
    </row>
    <row r="76" spans="1:3">
      <c r="A76" s="798" t="s">
        <v>170</v>
      </c>
      <c r="B76" s="799">
        <v>21430694.629999999</v>
      </c>
      <c r="C76" s="800">
        <v>3227685.06</v>
      </c>
    </row>
    <row r="77" spans="1:3">
      <c r="A77" s="786" t="s">
        <v>171</v>
      </c>
      <c r="B77" s="787">
        <v>135544692.13</v>
      </c>
      <c r="C77" s="787">
        <v>114113997.5</v>
      </c>
    </row>
  </sheetData>
  <mergeCells count="3">
    <mergeCell ref="A21:C21"/>
    <mergeCell ref="A47:C47"/>
    <mergeCell ref="A72:C72"/>
  </mergeCells>
  <pageMargins left="0.7" right="0.7" top="0.75" bottom="0.75" header="0.3" footer="0.3"/>
  <pageSetup paperSize="9" scale="5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2">
    <tabColor rgb="FF00B050"/>
  </sheetPr>
  <dimension ref="A1:D151"/>
  <sheetViews>
    <sheetView zoomScale="110" zoomScaleNormal="110" workbookViewId="0">
      <selection activeCell="G26" sqref="G26"/>
    </sheetView>
  </sheetViews>
  <sheetFormatPr baseColWidth="10" defaultColWidth="11.42578125" defaultRowHeight="15"/>
  <cols>
    <col min="1" max="1" width="28" style="51" bestFit="1" customWidth="1"/>
    <col min="2" max="2" width="15.140625" style="51" customWidth="1"/>
    <col min="3" max="3" width="13.5703125" style="51" customWidth="1"/>
    <col min="4" max="11" width="20.7109375" style="51" customWidth="1"/>
    <col min="12" max="16384" width="11.42578125" style="51"/>
  </cols>
  <sheetData>
    <row r="1" spans="1:4" ht="15.75">
      <c r="A1" s="54" t="s">
        <v>1380</v>
      </c>
      <c r="B1" s="50"/>
      <c r="C1" s="50"/>
      <c r="D1" s="50"/>
    </row>
    <row r="2" spans="1:4">
      <c r="A2" s="50"/>
      <c r="B2" s="50"/>
      <c r="C2" s="50"/>
      <c r="D2" s="50"/>
    </row>
    <row r="3" spans="1:4">
      <c r="A3" s="39"/>
      <c r="B3" s="39"/>
      <c r="C3" s="39"/>
      <c r="D3" s="50"/>
    </row>
    <row r="4" spans="1:4" ht="24">
      <c r="A4" s="81" t="s">
        <v>1381</v>
      </c>
      <c r="B4" s="494" t="s">
        <v>1382</v>
      </c>
      <c r="C4" s="494" t="s">
        <v>1307</v>
      </c>
    </row>
    <row r="5" spans="1:4">
      <c r="A5" s="80" t="s">
        <v>1815</v>
      </c>
      <c r="B5" s="725">
        <v>2</v>
      </c>
      <c r="C5" s="725">
        <v>485</v>
      </c>
    </row>
    <row r="6" spans="1:4">
      <c r="A6" s="80" t="s">
        <v>1383</v>
      </c>
      <c r="B6" s="725">
        <v>1</v>
      </c>
      <c r="C6" s="725">
        <v>480</v>
      </c>
    </row>
    <row r="7" spans="1:4">
      <c r="A7" s="80" t="s">
        <v>1882</v>
      </c>
      <c r="B7" s="725">
        <v>2</v>
      </c>
      <c r="C7" s="725">
        <v>2006</v>
      </c>
    </row>
    <row r="8" spans="1:4" ht="24">
      <c r="A8" s="80" t="s">
        <v>1384</v>
      </c>
      <c r="B8" s="725">
        <v>62</v>
      </c>
      <c r="C8" s="725">
        <v>36885</v>
      </c>
    </row>
    <row r="9" spans="1:4">
      <c r="A9" s="80" t="s">
        <v>1385</v>
      </c>
      <c r="B9" s="725">
        <v>29</v>
      </c>
      <c r="C9" s="725">
        <v>7645</v>
      </c>
    </row>
    <row r="10" spans="1:4">
      <c r="A10" s="82" t="s">
        <v>343</v>
      </c>
      <c r="B10" s="83">
        <f>SUM(B5:B9)</f>
        <v>96</v>
      </c>
      <c r="C10" s="83">
        <f>SUM(C5:C9)</f>
        <v>47501</v>
      </c>
    </row>
    <row r="11" spans="1:4">
      <c r="A11" s="50"/>
      <c r="B11" s="58"/>
      <c r="C11" s="72"/>
    </row>
    <row r="12" spans="1:4">
      <c r="A12" s="50"/>
      <c r="B12" s="58"/>
      <c r="C12" s="72"/>
      <c r="D12" s="50"/>
    </row>
    <row r="13" spans="1:4">
      <c r="A13" s="50"/>
      <c r="B13" s="58"/>
      <c r="C13" s="72"/>
      <c r="D13" s="50"/>
    </row>
    <row r="14" spans="1:4">
      <c r="A14" s="50"/>
      <c r="B14" s="58"/>
      <c r="C14" s="72"/>
      <c r="D14" s="50"/>
    </row>
    <row r="15" spans="1:4">
      <c r="A15" s="50"/>
      <c r="B15" s="58"/>
      <c r="C15" s="72"/>
      <c r="D15" s="50"/>
    </row>
    <row r="16" spans="1:4">
      <c r="A16" s="50"/>
      <c r="B16" s="58"/>
      <c r="C16" s="72"/>
      <c r="D16" s="50"/>
    </row>
    <row r="17" spans="1:4">
      <c r="A17" s="50"/>
      <c r="B17" s="58"/>
      <c r="C17" s="72"/>
      <c r="D17" s="50"/>
    </row>
    <row r="18" spans="1:4">
      <c r="B18" s="59"/>
      <c r="C18" s="60"/>
    </row>
    <row r="19" spans="1:4">
      <c r="B19" s="59"/>
      <c r="C19" s="60"/>
    </row>
    <row r="20" spans="1:4">
      <c r="B20" s="59"/>
      <c r="C20" s="60"/>
    </row>
    <row r="21" spans="1:4">
      <c r="B21" s="59"/>
      <c r="C21" s="60"/>
    </row>
    <row r="22" spans="1:4">
      <c r="B22" s="59"/>
      <c r="C22" s="60"/>
    </row>
    <row r="23" spans="1:4">
      <c r="B23" s="59"/>
      <c r="C23" s="60"/>
    </row>
    <row r="24" spans="1:4">
      <c r="B24" s="59"/>
      <c r="C24" s="60"/>
    </row>
    <row r="25" spans="1:4">
      <c r="B25" s="59"/>
      <c r="C25" s="60"/>
    </row>
    <row r="26" spans="1:4">
      <c r="B26" s="59"/>
      <c r="C26" s="60"/>
    </row>
    <row r="27" spans="1:4">
      <c r="B27" s="59"/>
      <c r="C27" s="60"/>
    </row>
    <row r="28" spans="1:4">
      <c r="B28" s="59"/>
      <c r="C28" s="60"/>
    </row>
    <row r="29" spans="1:4">
      <c r="B29" s="59"/>
      <c r="C29" s="60"/>
    </row>
    <row r="30" spans="1:4">
      <c r="B30" s="59"/>
      <c r="C30" s="60"/>
    </row>
    <row r="31" spans="1:4">
      <c r="B31" s="59"/>
      <c r="C31" s="60"/>
    </row>
    <row r="32" spans="1:4">
      <c r="B32" s="59"/>
      <c r="C32" s="60"/>
    </row>
    <row r="33" spans="2:3">
      <c r="B33" s="59"/>
      <c r="C33" s="60"/>
    </row>
    <row r="34" spans="2:3">
      <c r="B34" s="59"/>
      <c r="C34" s="60"/>
    </row>
    <row r="35" spans="2:3">
      <c r="B35" s="59"/>
      <c r="C35" s="60"/>
    </row>
    <row r="36" spans="2:3">
      <c r="B36" s="59"/>
      <c r="C36" s="60"/>
    </row>
    <row r="37" spans="2:3">
      <c r="B37" s="59"/>
      <c r="C37" s="60"/>
    </row>
    <row r="38" spans="2:3">
      <c r="B38" s="59"/>
      <c r="C38" s="60"/>
    </row>
    <row r="39" spans="2:3">
      <c r="B39" s="59"/>
      <c r="C39" s="60"/>
    </row>
    <row r="40" spans="2:3">
      <c r="B40" s="59"/>
      <c r="C40" s="60"/>
    </row>
    <row r="41" spans="2:3">
      <c r="B41" s="59"/>
      <c r="C41" s="60"/>
    </row>
    <row r="42" spans="2:3">
      <c r="B42" s="59"/>
      <c r="C42" s="60"/>
    </row>
    <row r="43" spans="2:3">
      <c r="B43" s="59"/>
      <c r="C43" s="60"/>
    </row>
    <row r="44" spans="2:3">
      <c r="B44" s="59"/>
      <c r="C44" s="60"/>
    </row>
    <row r="45" spans="2:3">
      <c r="B45" s="59"/>
      <c r="C45" s="60"/>
    </row>
    <row r="46" spans="2:3">
      <c r="B46" s="59"/>
      <c r="C46" s="60"/>
    </row>
    <row r="47" spans="2:3">
      <c r="B47" s="59"/>
      <c r="C47" s="60"/>
    </row>
    <row r="48" spans="2:3">
      <c r="B48" s="59"/>
      <c r="C48" s="60"/>
    </row>
    <row r="49" spans="2:3">
      <c r="B49" s="59"/>
      <c r="C49" s="60"/>
    </row>
    <row r="50" spans="2:3">
      <c r="B50" s="59"/>
      <c r="C50" s="60"/>
    </row>
    <row r="51" spans="2:3">
      <c r="B51" s="59"/>
      <c r="C51" s="60"/>
    </row>
    <row r="52" spans="2:3">
      <c r="B52" s="59"/>
      <c r="C52" s="60"/>
    </row>
    <row r="53" spans="2:3">
      <c r="B53" s="59"/>
      <c r="C53" s="60"/>
    </row>
    <row r="54" spans="2:3">
      <c r="B54" s="59"/>
      <c r="C54" s="60"/>
    </row>
    <row r="55" spans="2:3">
      <c r="B55" s="59"/>
      <c r="C55" s="60"/>
    </row>
    <row r="56" spans="2:3">
      <c r="B56" s="59"/>
      <c r="C56" s="60"/>
    </row>
    <row r="57" spans="2:3">
      <c r="B57" s="59"/>
      <c r="C57" s="60"/>
    </row>
    <row r="58" spans="2:3">
      <c r="B58" s="59"/>
      <c r="C58" s="60"/>
    </row>
    <row r="59" spans="2:3">
      <c r="B59" s="59"/>
      <c r="C59" s="60"/>
    </row>
    <row r="60" spans="2:3">
      <c r="B60" s="59"/>
      <c r="C60" s="60"/>
    </row>
    <row r="61" spans="2:3">
      <c r="B61" s="59"/>
      <c r="C61" s="60"/>
    </row>
    <row r="62" spans="2:3">
      <c r="B62" s="59"/>
      <c r="C62" s="60"/>
    </row>
    <row r="63" spans="2:3">
      <c r="B63" s="59"/>
      <c r="C63" s="60"/>
    </row>
    <row r="64" spans="2:3">
      <c r="B64" s="59"/>
      <c r="C64" s="60"/>
    </row>
    <row r="65" spans="2:3">
      <c r="B65" s="59"/>
      <c r="C65" s="60"/>
    </row>
    <row r="66" spans="2:3">
      <c r="B66" s="59"/>
      <c r="C66" s="60"/>
    </row>
    <row r="67" spans="2:3">
      <c r="B67" s="59"/>
      <c r="C67" s="60"/>
    </row>
    <row r="68" spans="2:3">
      <c r="B68" s="59"/>
      <c r="C68" s="60"/>
    </row>
    <row r="69" spans="2:3">
      <c r="B69" s="59"/>
      <c r="C69" s="60"/>
    </row>
    <row r="70" spans="2:3">
      <c r="B70" s="59"/>
      <c r="C70" s="60"/>
    </row>
    <row r="71" spans="2:3">
      <c r="B71" s="59"/>
      <c r="C71" s="60"/>
    </row>
    <row r="72" spans="2:3">
      <c r="B72" s="59"/>
      <c r="C72" s="60"/>
    </row>
    <row r="73" spans="2:3">
      <c r="B73" s="59"/>
      <c r="C73" s="60"/>
    </row>
    <row r="74" spans="2:3">
      <c r="B74" s="59"/>
      <c r="C74" s="60"/>
    </row>
    <row r="75" spans="2:3">
      <c r="B75" s="59"/>
      <c r="C75" s="60"/>
    </row>
    <row r="76" spans="2:3">
      <c r="B76" s="59"/>
      <c r="C76" s="60"/>
    </row>
    <row r="77" spans="2:3">
      <c r="B77" s="59"/>
      <c r="C77" s="60"/>
    </row>
    <row r="78" spans="2:3">
      <c r="B78" s="59"/>
      <c r="C78" s="60"/>
    </row>
    <row r="79" spans="2:3">
      <c r="B79" s="59"/>
      <c r="C79" s="60"/>
    </row>
    <row r="80" spans="2:3">
      <c r="B80" s="59"/>
      <c r="C80" s="60"/>
    </row>
    <row r="81" spans="2:3">
      <c r="B81" s="59"/>
      <c r="C81" s="60"/>
    </row>
    <row r="82" spans="2:3">
      <c r="B82" s="59"/>
      <c r="C82" s="60"/>
    </row>
    <row r="83" spans="2:3">
      <c r="B83" s="59"/>
      <c r="C83" s="60"/>
    </row>
    <row r="84" spans="2:3">
      <c r="B84" s="59"/>
      <c r="C84" s="60"/>
    </row>
    <row r="85" spans="2:3">
      <c r="B85" s="59"/>
      <c r="C85" s="60"/>
    </row>
    <row r="86" spans="2:3">
      <c r="B86" s="59"/>
      <c r="C86" s="60"/>
    </row>
    <row r="87" spans="2:3">
      <c r="B87" s="59"/>
      <c r="C87" s="60"/>
    </row>
    <row r="88" spans="2:3">
      <c r="B88" s="59"/>
      <c r="C88" s="60"/>
    </row>
    <row r="89" spans="2:3">
      <c r="B89" s="59"/>
      <c r="C89" s="60"/>
    </row>
    <row r="90" spans="2:3">
      <c r="B90" s="59"/>
      <c r="C90" s="60"/>
    </row>
    <row r="91" spans="2:3">
      <c r="B91" s="59"/>
      <c r="C91" s="60"/>
    </row>
    <row r="92" spans="2:3">
      <c r="B92" s="59"/>
      <c r="C92" s="60"/>
    </row>
    <row r="93" spans="2:3">
      <c r="B93" s="59"/>
      <c r="C93" s="60"/>
    </row>
    <row r="94" spans="2:3">
      <c r="B94" s="59"/>
      <c r="C94" s="60"/>
    </row>
    <row r="95" spans="2:3">
      <c r="B95" s="59"/>
      <c r="C95" s="60"/>
    </row>
    <row r="96" spans="2:3">
      <c r="B96" s="59"/>
      <c r="C96" s="60"/>
    </row>
    <row r="97" spans="2:3">
      <c r="B97" s="59"/>
      <c r="C97" s="60"/>
    </row>
    <row r="98" spans="2:3">
      <c r="B98" s="59"/>
      <c r="C98" s="60"/>
    </row>
    <row r="99" spans="2:3">
      <c r="B99" s="59"/>
      <c r="C99" s="60"/>
    </row>
    <row r="100" spans="2:3">
      <c r="B100" s="59"/>
      <c r="C100" s="60"/>
    </row>
    <row r="101" spans="2:3">
      <c r="B101" s="59"/>
      <c r="C101" s="60"/>
    </row>
    <row r="102" spans="2:3">
      <c r="B102" s="59"/>
      <c r="C102" s="60"/>
    </row>
    <row r="103" spans="2:3">
      <c r="B103" s="59"/>
      <c r="C103" s="60"/>
    </row>
    <row r="104" spans="2:3">
      <c r="B104" s="59"/>
      <c r="C104" s="60"/>
    </row>
    <row r="105" spans="2:3">
      <c r="B105" s="59"/>
      <c r="C105" s="60"/>
    </row>
    <row r="106" spans="2:3">
      <c r="B106" s="59"/>
      <c r="C106" s="60"/>
    </row>
    <row r="107" spans="2:3">
      <c r="B107" s="59"/>
      <c r="C107" s="60"/>
    </row>
    <row r="108" spans="2:3">
      <c r="B108" s="59"/>
      <c r="C108" s="60"/>
    </row>
    <row r="109" spans="2:3">
      <c r="B109" s="59"/>
      <c r="C109" s="60"/>
    </row>
    <row r="110" spans="2:3">
      <c r="B110" s="59"/>
      <c r="C110" s="60"/>
    </row>
    <row r="111" spans="2:3">
      <c r="B111" s="59"/>
      <c r="C111" s="60"/>
    </row>
    <row r="112" spans="2:3">
      <c r="B112" s="59"/>
      <c r="C112" s="60"/>
    </row>
    <row r="113" spans="2:3">
      <c r="B113" s="59"/>
      <c r="C113" s="60"/>
    </row>
    <row r="114" spans="2:3">
      <c r="B114" s="59"/>
      <c r="C114" s="60"/>
    </row>
    <row r="115" spans="2:3">
      <c r="B115" s="59"/>
      <c r="C115" s="60"/>
    </row>
    <row r="116" spans="2:3">
      <c r="B116" s="59"/>
      <c r="C116" s="60"/>
    </row>
    <row r="117" spans="2:3">
      <c r="B117" s="59"/>
      <c r="C117" s="60"/>
    </row>
    <row r="118" spans="2:3">
      <c r="B118" s="59"/>
      <c r="C118" s="60"/>
    </row>
    <row r="119" spans="2:3">
      <c r="B119" s="59"/>
      <c r="C119" s="60"/>
    </row>
    <row r="120" spans="2:3">
      <c r="B120" s="59"/>
      <c r="C120" s="60"/>
    </row>
    <row r="121" spans="2:3">
      <c r="B121" s="59"/>
      <c r="C121" s="60"/>
    </row>
    <row r="122" spans="2:3">
      <c r="B122" s="59"/>
      <c r="C122" s="60"/>
    </row>
    <row r="123" spans="2:3">
      <c r="B123" s="59"/>
      <c r="C123" s="60"/>
    </row>
    <row r="124" spans="2:3">
      <c r="B124" s="59"/>
      <c r="C124" s="60"/>
    </row>
    <row r="125" spans="2:3">
      <c r="B125" s="59"/>
      <c r="C125" s="60"/>
    </row>
    <row r="126" spans="2:3">
      <c r="B126" s="59"/>
      <c r="C126" s="60"/>
    </row>
    <row r="127" spans="2:3">
      <c r="B127" s="59"/>
      <c r="C127" s="60"/>
    </row>
    <row r="128" spans="2:3">
      <c r="B128" s="59"/>
      <c r="C128" s="60"/>
    </row>
    <row r="129" spans="2:3">
      <c r="B129" s="59"/>
      <c r="C129" s="60"/>
    </row>
    <row r="130" spans="2:3">
      <c r="B130" s="59"/>
      <c r="C130" s="60"/>
    </row>
    <row r="131" spans="2:3">
      <c r="B131" s="59"/>
      <c r="C131" s="60"/>
    </row>
    <row r="132" spans="2:3">
      <c r="B132" s="59"/>
      <c r="C132" s="60"/>
    </row>
    <row r="133" spans="2:3">
      <c r="B133" s="59"/>
      <c r="C133" s="60"/>
    </row>
    <row r="134" spans="2:3">
      <c r="B134" s="59"/>
      <c r="C134" s="60"/>
    </row>
    <row r="135" spans="2:3">
      <c r="B135" s="59"/>
      <c r="C135" s="60"/>
    </row>
    <row r="136" spans="2:3">
      <c r="B136" s="59"/>
      <c r="C136" s="60"/>
    </row>
    <row r="137" spans="2:3">
      <c r="B137" s="59"/>
      <c r="C137" s="60"/>
    </row>
    <row r="138" spans="2:3">
      <c r="B138" s="59"/>
      <c r="C138" s="60"/>
    </row>
    <row r="139" spans="2:3">
      <c r="B139" s="59"/>
      <c r="C139" s="60"/>
    </row>
    <row r="140" spans="2:3">
      <c r="B140" s="59"/>
      <c r="C140" s="60"/>
    </row>
    <row r="141" spans="2:3">
      <c r="B141" s="59"/>
      <c r="C141" s="60"/>
    </row>
    <row r="142" spans="2:3">
      <c r="B142" s="59"/>
      <c r="C142" s="60"/>
    </row>
    <row r="143" spans="2:3">
      <c r="B143" s="59"/>
      <c r="C143" s="60"/>
    </row>
    <row r="144" spans="2:3">
      <c r="B144" s="59"/>
      <c r="C144" s="60"/>
    </row>
    <row r="145" spans="2:3">
      <c r="B145" s="59"/>
      <c r="C145" s="60"/>
    </row>
    <row r="146" spans="2:3">
      <c r="B146" s="59"/>
      <c r="C146" s="60"/>
    </row>
    <row r="147" spans="2:3">
      <c r="B147" s="59"/>
      <c r="C147" s="60"/>
    </row>
    <row r="148" spans="2:3">
      <c r="B148" s="59"/>
      <c r="C148" s="60"/>
    </row>
    <row r="149" spans="2:3">
      <c r="B149" s="59"/>
      <c r="C149" s="60"/>
    </row>
    <row r="150" spans="2:3">
      <c r="B150" s="59"/>
      <c r="C150" s="60"/>
    </row>
    <row r="151" spans="2:3">
      <c r="B151" s="59"/>
      <c r="C151" s="60"/>
    </row>
  </sheetData>
  <pageMargins left="0.7" right="0.19685039370078738" top="3.9370078740157487E-2" bottom="3.9370078740157487E-2" header="0"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3">
    <tabColor rgb="FF00B050"/>
  </sheetPr>
  <dimension ref="A1:K82"/>
  <sheetViews>
    <sheetView topLeftCell="A8" zoomScaleNormal="100" workbookViewId="0">
      <selection activeCell="A14" sqref="A14:A34"/>
    </sheetView>
  </sheetViews>
  <sheetFormatPr baseColWidth="10" defaultColWidth="11.42578125" defaultRowHeight="15"/>
  <cols>
    <col min="1" max="1" width="32.42578125" style="89" customWidth="1"/>
    <col min="2" max="2" width="34" style="89" customWidth="1"/>
    <col min="3" max="3" width="13.140625" style="51" customWidth="1"/>
    <col min="4" max="4" width="15.7109375" style="51" customWidth="1"/>
    <col min="5" max="5" width="12.42578125" style="51" customWidth="1"/>
    <col min="6" max="6" width="13" style="51" customWidth="1"/>
    <col min="7" max="7" width="15.7109375" style="51" customWidth="1"/>
    <col min="8" max="8" width="12.42578125" style="51" customWidth="1"/>
    <col min="9" max="9" width="13" style="51" customWidth="1"/>
    <col min="10" max="10" width="15.7109375" style="51" customWidth="1"/>
    <col min="11" max="11" width="12.42578125" style="51" customWidth="1"/>
    <col min="12" max="16384" width="11.42578125" style="51"/>
  </cols>
  <sheetData>
    <row r="1" spans="1:11" ht="18.75">
      <c r="A1" s="84" t="s">
        <v>71</v>
      </c>
      <c r="B1" s="85"/>
      <c r="C1" s="50"/>
      <c r="D1" s="50"/>
      <c r="E1" s="50"/>
      <c r="F1" s="50"/>
    </row>
    <row r="2" spans="1:11">
      <c r="A2" s="86"/>
      <c r="B2" s="85"/>
      <c r="C2" s="50"/>
      <c r="D2" s="50"/>
      <c r="E2" s="50"/>
      <c r="F2" s="50"/>
    </row>
    <row r="3" spans="1:11" ht="15.75">
      <c r="A3" s="87" t="s">
        <v>72</v>
      </c>
      <c r="B3" s="85"/>
      <c r="C3" s="50"/>
      <c r="D3" s="50"/>
      <c r="E3" s="50"/>
      <c r="F3" s="50"/>
    </row>
    <row r="4" spans="1:11">
      <c r="A4" s="88"/>
      <c r="B4" s="85"/>
      <c r="C4" s="50"/>
      <c r="D4" s="50"/>
      <c r="E4" s="50"/>
      <c r="F4" s="50"/>
    </row>
    <row r="5" spans="1:11" ht="15" customHeight="1">
      <c r="A5" s="1060"/>
      <c r="B5" s="1060"/>
      <c r="C5" s="1059" t="s">
        <v>1274</v>
      </c>
      <c r="D5" s="1059"/>
      <c r="E5" s="1059"/>
      <c r="F5" s="1059" t="s">
        <v>1275</v>
      </c>
      <c r="G5" s="1059"/>
      <c r="H5" s="1059"/>
      <c r="I5" s="1059" t="s">
        <v>1387</v>
      </c>
      <c r="J5" s="1059"/>
      <c r="K5" s="1059"/>
    </row>
    <row r="6" spans="1:11" ht="24">
      <c r="A6" s="594"/>
      <c r="B6" s="595" t="s">
        <v>1386</v>
      </c>
      <c r="C6" s="497" t="s">
        <v>1388</v>
      </c>
      <c r="D6" s="497" t="s">
        <v>1389</v>
      </c>
      <c r="E6" s="105" t="s">
        <v>343</v>
      </c>
      <c r="F6" s="497" t="s">
        <v>1388</v>
      </c>
      <c r="G6" s="497" t="s">
        <v>1389</v>
      </c>
      <c r="H6" s="105" t="s">
        <v>343</v>
      </c>
      <c r="I6" s="497" t="s">
        <v>1388</v>
      </c>
      <c r="J6" s="497" t="s">
        <v>1389</v>
      </c>
      <c r="K6" s="105" t="s">
        <v>343</v>
      </c>
    </row>
    <row r="7" spans="1:11">
      <c r="A7" s="1056" t="s">
        <v>1390</v>
      </c>
      <c r="B7" s="514" t="s">
        <v>1461</v>
      </c>
      <c r="C7" s="92"/>
      <c r="D7" s="92"/>
      <c r="E7" s="515"/>
      <c r="F7" s="92"/>
      <c r="G7" s="42">
        <v>88821</v>
      </c>
      <c r="H7" s="104">
        <v>88821</v>
      </c>
      <c r="I7" s="92"/>
      <c r="J7" s="42">
        <v>88821</v>
      </c>
      <c r="K7" s="104">
        <v>88821</v>
      </c>
    </row>
    <row r="8" spans="1:11">
      <c r="A8" s="1057"/>
      <c r="B8" s="514" t="s">
        <v>1470</v>
      </c>
      <c r="C8" s="92"/>
      <c r="D8" s="92"/>
      <c r="E8" s="515"/>
      <c r="F8" s="92"/>
      <c r="G8" s="42">
        <v>11017</v>
      </c>
      <c r="H8" s="104">
        <v>11017</v>
      </c>
      <c r="I8" s="92"/>
      <c r="J8" s="42">
        <v>11017</v>
      </c>
      <c r="K8" s="104">
        <v>11017</v>
      </c>
    </row>
    <row r="9" spans="1:11">
      <c r="A9" s="1057"/>
      <c r="B9" s="514" t="s">
        <v>1425</v>
      </c>
      <c r="C9" s="42">
        <v>45146</v>
      </c>
      <c r="D9" s="92"/>
      <c r="E9" s="104">
        <v>45146</v>
      </c>
      <c r="F9" s="42">
        <v>10950</v>
      </c>
      <c r="G9" s="92"/>
      <c r="H9" s="104">
        <v>10950</v>
      </c>
      <c r="I9" s="42">
        <v>56096</v>
      </c>
      <c r="J9" s="92"/>
      <c r="K9" s="104">
        <v>56096</v>
      </c>
    </row>
    <row r="10" spans="1:11">
      <c r="A10" s="1058"/>
      <c r="B10" s="47"/>
      <c r="C10" s="43">
        <v>45146</v>
      </c>
      <c r="D10" s="93"/>
      <c r="E10" s="104">
        <v>45146</v>
      </c>
      <c r="F10" s="43">
        <v>10950</v>
      </c>
      <c r="G10" s="43">
        <v>99838</v>
      </c>
      <c r="H10" s="104">
        <v>110788</v>
      </c>
      <c r="I10" s="43">
        <v>56096</v>
      </c>
      <c r="J10" s="43">
        <v>99838</v>
      </c>
      <c r="K10" s="104">
        <v>155935</v>
      </c>
    </row>
    <row r="11" spans="1:11">
      <c r="A11" s="1061" t="s">
        <v>1400</v>
      </c>
      <c r="B11" s="514" t="s">
        <v>1401</v>
      </c>
      <c r="C11" s="42">
        <v>91637</v>
      </c>
      <c r="D11" s="92"/>
      <c r="E11" s="104">
        <v>91637</v>
      </c>
      <c r="F11" s="92"/>
      <c r="G11" s="92"/>
      <c r="H11" s="515"/>
      <c r="I11" s="42">
        <v>91637</v>
      </c>
      <c r="J11" s="92"/>
      <c r="K11" s="104">
        <v>91637</v>
      </c>
    </row>
    <row r="12" spans="1:11">
      <c r="A12" s="1061"/>
      <c r="B12" s="514" t="s">
        <v>1402</v>
      </c>
      <c r="C12" s="92"/>
      <c r="D12" s="92"/>
      <c r="E12" s="515"/>
      <c r="F12" s="92"/>
      <c r="G12" s="42">
        <v>27817</v>
      </c>
      <c r="H12" s="104">
        <v>27817</v>
      </c>
      <c r="I12" s="92"/>
      <c r="J12" s="42">
        <v>27817</v>
      </c>
      <c r="K12" s="104">
        <v>27817</v>
      </c>
    </row>
    <row r="13" spans="1:11">
      <c r="A13" s="1061"/>
      <c r="B13" s="47"/>
      <c r="C13" s="43">
        <v>91637</v>
      </c>
      <c r="D13" s="93"/>
      <c r="E13" s="104">
        <v>91637</v>
      </c>
      <c r="F13" s="93"/>
      <c r="G13" s="43">
        <v>27817</v>
      </c>
      <c r="H13" s="104">
        <v>27817</v>
      </c>
      <c r="I13" s="43">
        <v>91637</v>
      </c>
      <c r="J13" s="43">
        <v>27817</v>
      </c>
      <c r="K13" s="104">
        <v>119454</v>
      </c>
    </row>
    <row r="14" spans="1:11">
      <c r="A14" s="1062" t="s">
        <v>3131</v>
      </c>
      <c r="B14" s="514" t="s">
        <v>1422</v>
      </c>
      <c r="C14" s="42">
        <v>1706</v>
      </c>
      <c r="D14" s="92"/>
      <c r="E14" s="104">
        <v>1706</v>
      </c>
      <c r="F14" s="42">
        <v>69989</v>
      </c>
      <c r="G14" s="92"/>
      <c r="H14" s="104">
        <v>69989</v>
      </c>
      <c r="I14" s="42">
        <v>71694</v>
      </c>
      <c r="J14" s="92"/>
      <c r="K14" s="104">
        <v>71694</v>
      </c>
    </row>
    <row r="15" spans="1:11">
      <c r="A15" s="1057"/>
      <c r="B15" s="514" t="s">
        <v>1421</v>
      </c>
      <c r="C15" s="92"/>
      <c r="D15" s="42">
        <v>3504</v>
      </c>
      <c r="E15" s="104">
        <v>3504</v>
      </c>
      <c r="F15" s="92"/>
      <c r="G15" s="42">
        <v>59110</v>
      </c>
      <c r="H15" s="104">
        <v>59110</v>
      </c>
      <c r="I15" s="92"/>
      <c r="J15" s="42">
        <v>62613</v>
      </c>
      <c r="K15" s="104">
        <v>62613</v>
      </c>
    </row>
    <row r="16" spans="1:11" ht="18" customHeight="1">
      <c r="A16" s="1057"/>
      <c r="B16" s="514" t="s">
        <v>1419</v>
      </c>
      <c r="C16" s="92"/>
      <c r="D16" s="42">
        <v>3243</v>
      </c>
      <c r="E16" s="104">
        <v>3243</v>
      </c>
      <c r="F16" s="42">
        <v>204155</v>
      </c>
      <c r="G16" s="42">
        <v>153137</v>
      </c>
      <c r="H16" s="104">
        <v>357291</v>
      </c>
      <c r="I16" s="42">
        <v>204155</v>
      </c>
      <c r="J16" s="42">
        <v>156380</v>
      </c>
      <c r="K16" s="104">
        <v>360535</v>
      </c>
    </row>
    <row r="17" spans="1:11" ht="18" customHeight="1">
      <c r="A17" s="1057"/>
      <c r="B17" s="514" t="s">
        <v>1410</v>
      </c>
      <c r="C17" s="92"/>
      <c r="D17" s="92"/>
      <c r="E17" s="515"/>
      <c r="F17" s="42">
        <v>31754</v>
      </c>
      <c r="G17" s="42">
        <v>116483</v>
      </c>
      <c r="H17" s="104">
        <v>148237</v>
      </c>
      <c r="I17" s="42">
        <v>31754</v>
      </c>
      <c r="J17" s="42">
        <v>116483</v>
      </c>
      <c r="K17" s="104">
        <v>148237</v>
      </c>
    </row>
    <row r="18" spans="1:11" ht="15" customHeight="1">
      <c r="A18" s="1057"/>
      <c r="B18" s="514" t="s">
        <v>1409</v>
      </c>
      <c r="C18" s="42">
        <v>10005</v>
      </c>
      <c r="D18" s="92"/>
      <c r="E18" s="104">
        <v>10005</v>
      </c>
      <c r="F18" s="92"/>
      <c r="G18" s="92"/>
      <c r="H18" s="515"/>
      <c r="I18" s="42">
        <v>10005</v>
      </c>
      <c r="J18" s="92"/>
      <c r="K18" s="104">
        <v>10005</v>
      </c>
    </row>
    <row r="19" spans="1:11" ht="15" customHeight="1">
      <c r="A19" s="1057"/>
      <c r="B19" s="514" t="s">
        <v>1406</v>
      </c>
      <c r="C19" s="92"/>
      <c r="D19" s="92"/>
      <c r="E19" s="515"/>
      <c r="F19" s="92"/>
      <c r="G19" s="42">
        <v>92098</v>
      </c>
      <c r="H19" s="104">
        <v>92098</v>
      </c>
      <c r="I19" s="92"/>
      <c r="J19" s="42">
        <v>92098</v>
      </c>
      <c r="K19" s="104">
        <v>92098</v>
      </c>
    </row>
    <row r="20" spans="1:11">
      <c r="A20" s="1057"/>
      <c r="B20" s="514" t="s">
        <v>1407</v>
      </c>
      <c r="C20" s="42">
        <v>4849</v>
      </c>
      <c r="D20" s="92"/>
      <c r="E20" s="104">
        <v>4849</v>
      </c>
      <c r="F20" s="92"/>
      <c r="G20" s="42">
        <v>279851</v>
      </c>
      <c r="H20" s="104">
        <v>279851</v>
      </c>
      <c r="I20" s="42">
        <v>4849</v>
      </c>
      <c r="J20" s="42">
        <v>279851</v>
      </c>
      <c r="K20" s="104">
        <v>284700</v>
      </c>
    </row>
    <row r="21" spans="1:11">
      <c r="A21" s="1057"/>
      <c r="B21" s="514" t="s">
        <v>1423</v>
      </c>
      <c r="C21" s="42">
        <v>6294</v>
      </c>
      <c r="D21" s="42">
        <v>3098</v>
      </c>
      <c r="E21" s="104">
        <v>9392</v>
      </c>
      <c r="F21" s="92"/>
      <c r="G21" s="42">
        <v>162511</v>
      </c>
      <c r="H21" s="104">
        <v>162511</v>
      </c>
      <c r="I21" s="42">
        <v>6294</v>
      </c>
      <c r="J21" s="42">
        <v>165609</v>
      </c>
      <c r="K21" s="104">
        <v>171903</v>
      </c>
    </row>
    <row r="22" spans="1:11">
      <c r="A22" s="1057"/>
      <c r="B22" s="514" t="s">
        <v>1413</v>
      </c>
      <c r="C22" s="42">
        <v>94297</v>
      </c>
      <c r="D22" s="92"/>
      <c r="E22" s="104">
        <v>94297</v>
      </c>
      <c r="F22" s="42">
        <v>394331</v>
      </c>
      <c r="G22" s="92"/>
      <c r="H22" s="104">
        <v>394331</v>
      </c>
      <c r="I22" s="42">
        <v>488628</v>
      </c>
      <c r="J22" s="92"/>
      <c r="K22" s="104">
        <v>488628</v>
      </c>
    </row>
    <row r="23" spans="1:11">
      <c r="A23" s="1057"/>
      <c r="B23" s="514" t="s">
        <v>1402</v>
      </c>
      <c r="C23" s="42">
        <v>6033</v>
      </c>
      <c r="D23" s="92"/>
      <c r="E23" s="104">
        <v>6033</v>
      </c>
      <c r="F23" s="92"/>
      <c r="G23" s="42">
        <v>273190</v>
      </c>
      <c r="H23" s="104">
        <v>273190</v>
      </c>
      <c r="I23" s="42">
        <v>6033</v>
      </c>
      <c r="J23" s="42">
        <v>273190</v>
      </c>
      <c r="K23" s="104">
        <v>279223</v>
      </c>
    </row>
    <row r="24" spans="1:11">
      <c r="A24" s="1057"/>
      <c r="B24" s="514" t="s">
        <v>1415</v>
      </c>
      <c r="C24" s="92"/>
      <c r="D24" s="92"/>
      <c r="E24" s="515"/>
      <c r="F24" s="92"/>
      <c r="G24" s="42">
        <v>46844</v>
      </c>
      <c r="H24" s="104">
        <v>46844</v>
      </c>
      <c r="I24" s="92"/>
      <c r="J24" s="42">
        <v>46844</v>
      </c>
      <c r="K24" s="104">
        <v>46844</v>
      </c>
    </row>
    <row r="25" spans="1:11">
      <c r="A25" s="1057"/>
      <c r="B25" s="514" t="s">
        <v>1412</v>
      </c>
      <c r="C25" s="92"/>
      <c r="D25" s="42">
        <v>13202</v>
      </c>
      <c r="E25" s="104">
        <v>13202</v>
      </c>
      <c r="F25" s="92"/>
      <c r="G25" s="92"/>
      <c r="H25" s="515"/>
      <c r="I25" s="92"/>
      <c r="J25" s="42">
        <v>13202</v>
      </c>
      <c r="K25" s="104">
        <v>13202</v>
      </c>
    </row>
    <row r="26" spans="1:11">
      <c r="A26" s="1057"/>
      <c r="B26" s="514" t="s">
        <v>1404</v>
      </c>
      <c r="C26" s="92"/>
      <c r="D26" s="92"/>
      <c r="E26" s="515"/>
      <c r="F26" s="42">
        <v>11926</v>
      </c>
      <c r="G26" s="42">
        <v>6472</v>
      </c>
      <c r="H26" s="104">
        <v>18398</v>
      </c>
      <c r="I26" s="42">
        <v>11926</v>
      </c>
      <c r="J26" s="42">
        <v>6472</v>
      </c>
      <c r="K26" s="104">
        <v>18398</v>
      </c>
    </row>
    <row r="27" spans="1:11" ht="24">
      <c r="A27" s="1057"/>
      <c r="B27" s="514" t="s">
        <v>1405</v>
      </c>
      <c r="C27" s="92"/>
      <c r="D27" s="92"/>
      <c r="E27" s="515"/>
      <c r="F27" s="42">
        <v>104</v>
      </c>
      <c r="G27" s="92"/>
      <c r="H27" s="104">
        <v>104</v>
      </c>
      <c r="I27" s="42">
        <v>104</v>
      </c>
      <c r="J27" s="92"/>
      <c r="K27" s="104">
        <v>104</v>
      </c>
    </row>
    <row r="28" spans="1:11">
      <c r="A28" s="1057"/>
      <c r="B28" s="514" t="s">
        <v>1417</v>
      </c>
      <c r="C28" s="92"/>
      <c r="D28" s="92"/>
      <c r="E28" s="515"/>
      <c r="F28" s="42">
        <v>11619</v>
      </c>
      <c r="G28" s="42">
        <v>1028897</v>
      </c>
      <c r="H28" s="104">
        <v>1040516</v>
      </c>
      <c r="I28" s="42">
        <v>11619</v>
      </c>
      <c r="J28" s="42">
        <v>1028897</v>
      </c>
      <c r="K28" s="104">
        <v>1040516</v>
      </c>
    </row>
    <row r="29" spans="1:11">
      <c r="A29" s="1057"/>
      <c r="B29" s="514" t="s">
        <v>1418</v>
      </c>
      <c r="C29" s="92"/>
      <c r="D29" s="92"/>
      <c r="E29" s="515"/>
      <c r="F29" s="92"/>
      <c r="G29" s="42">
        <v>71580</v>
      </c>
      <c r="H29" s="104">
        <v>71580</v>
      </c>
      <c r="I29" s="92"/>
      <c r="J29" s="42">
        <v>71580</v>
      </c>
      <c r="K29" s="104">
        <v>71580</v>
      </c>
    </row>
    <row r="30" spans="1:11">
      <c r="A30" s="1057"/>
      <c r="B30" s="514" t="s">
        <v>1408</v>
      </c>
      <c r="C30" s="92"/>
      <c r="D30" s="42">
        <v>7773</v>
      </c>
      <c r="E30" s="104">
        <v>7773</v>
      </c>
      <c r="F30" s="92"/>
      <c r="G30" s="42">
        <v>48359</v>
      </c>
      <c r="H30" s="104">
        <v>48359</v>
      </c>
      <c r="I30" s="92"/>
      <c r="J30" s="42">
        <v>56131</v>
      </c>
      <c r="K30" s="104">
        <v>56131</v>
      </c>
    </row>
    <row r="31" spans="1:11">
      <c r="A31" s="1057"/>
      <c r="B31" s="514" t="s">
        <v>1414</v>
      </c>
      <c r="C31" s="92"/>
      <c r="D31" s="92"/>
      <c r="E31" s="515"/>
      <c r="F31" s="42">
        <v>44671</v>
      </c>
      <c r="G31" s="92"/>
      <c r="H31" s="104">
        <v>44671</v>
      </c>
      <c r="I31" s="42">
        <v>44671</v>
      </c>
      <c r="J31" s="92"/>
      <c r="K31" s="104">
        <v>44671</v>
      </c>
    </row>
    <row r="32" spans="1:11">
      <c r="A32" s="1057"/>
      <c r="B32" s="514" t="s">
        <v>1425</v>
      </c>
      <c r="C32" s="42">
        <v>12300</v>
      </c>
      <c r="D32" s="92"/>
      <c r="E32" s="104">
        <v>12300</v>
      </c>
      <c r="F32" s="42">
        <v>5151</v>
      </c>
      <c r="G32" s="42">
        <v>9482</v>
      </c>
      <c r="H32" s="104">
        <v>14634</v>
      </c>
      <c r="I32" s="42">
        <v>17452</v>
      </c>
      <c r="J32" s="42">
        <v>9482</v>
      </c>
      <c r="K32" s="104">
        <v>26934</v>
      </c>
    </row>
    <row r="33" spans="1:11">
      <c r="A33" s="1057"/>
      <c r="B33" s="514" t="s">
        <v>1424</v>
      </c>
      <c r="C33" s="92"/>
      <c r="D33" s="92"/>
      <c r="E33" s="515"/>
      <c r="F33" s="42">
        <v>29845</v>
      </c>
      <c r="G33" s="42">
        <v>439320</v>
      </c>
      <c r="H33" s="104">
        <v>469164</v>
      </c>
      <c r="I33" s="42">
        <v>29845</v>
      </c>
      <c r="J33" s="42">
        <v>439320</v>
      </c>
      <c r="K33" s="104">
        <v>469164</v>
      </c>
    </row>
    <row r="34" spans="1:11">
      <c r="A34" s="1058"/>
      <c r="B34" s="47"/>
      <c r="C34" s="43">
        <v>135484</v>
      </c>
      <c r="D34" s="43">
        <v>30819</v>
      </c>
      <c r="E34" s="104">
        <v>166303</v>
      </c>
      <c r="F34" s="43">
        <v>803546</v>
      </c>
      <c r="G34" s="43">
        <v>2787332</v>
      </c>
      <c r="H34" s="104">
        <v>3590878</v>
      </c>
      <c r="I34" s="43">
        <v>939030</v>
      </c>
      <c r="J34" s="43">
        <v>2818152</v>
      </c>
      <c r="K34" s="104">
        <v>3757181</v>
      </c>
    </row>
    <row r="35" spans="1:11">
      <c r="A35" s="1056" t="s">
        <v>1426</v>
      </c>
      <c r="B35" s="514" t="s">
        <v>1455</v>
      </c>
      <c r="C35" s="42">
        <v>3093</v>
      </c>
      <c r="D35" s="42">
        <v>796</v>
      </c>
      <c r="E35" s="104">
        <v>3889</v>
      </c>
      <c r="F35" s="92"/>
      <c r="G35" s="92"/>
      <c r="H35" s="515"/>
      <c r="I35" s="42">
        <v>3093</v>
      </c>
      <c r="J35" s="42">
        <v>796</v>
      </c>
      <c r="K35" s="104">
        <v>3889</v>
      </c>
    </row>
    <row r="36" spans="1:11">
      <c r="A36" s="1057"/>
      <c r="B36" s="514" t="s">
        <v>1453</v>
      </c>
      <c r="C36" s="42">
        <v>7061</v>
      </c>
      <c r="D36" s="42">
        <v>683</v>
      </c>
      <c r="E36" s="104">
        <v>7744</v>
      </c>
      <c r="F36" s="92"/>
      <c r="G36" s="42">
        <v>18</v>
      </c>
      <c r="H36" s="104">
        <v>18</v>
      </c>
      <c r="I36" s="42">
        <v>7061</v>
      </c>
      <c r="J36" s="42">
        <v>701</v>
      </c>
      <c r="K36" s="104">
        <v>7762</v>
      </c>
    </row>
    <row r="37" spans="1:11">
      <c r="A37" s="1057"/>
      <c r="B37" s="514" t="s">
        <v>1454</v>
      </c>
      <c r="C37" s="42">
        <v>31619</v>
      </c>
      <c r="D37" s="42">
        <v>3859</v>
      </c>
      <c r="E37" s="104">
        <v>35478</v>
      </c>
      <c r="F37" s="92"/>
      <c r="G37" s="92"/>
      <c r="H37" s="515"/>
      <c r="I37" s="42">
        <v>31619</v>
      </c>
      <c r="J37" s="42">
        <v>3859</v>
      </c>
      <c r="K37" s="104">
        <v>35478</v>
      </c>
    </row>
    <row r="38" spans="1:11">
      <c r="A38" s="1057"/>
      <c r="B38" s="514" t="s">
        <v>1458</v>
      </c>
      <c r="C38" s="42">
        <v>1375</v>
      </c>
      <c r="D38" s="42">
        <v>674</v>
      </c>
      <c r="E38" s="104">
        <v>2048</v>
      </c>
      <c r="F38" s="92"/>
      <c r="G38" s="92"/>
      <c r="H38" s="515"/>
      <c r="I38" s="42">
        <v>1375</v>
      </c>
      <c r="J38" s="42">
        <v>674</v>
      </c>
      <c r="K38" s="104">
        <v>2048</v>
      </c>
    </row>
    <row r="39" spans="1:11">
      <c r="A39" s="1057"/>
      <c r="B39" s="514" t="s">
        <v>1438</v>
      </c>
      <c r="C39" s="42">
        <v>30</v>
      </c>
      <c r="D39" s="92"/>
      <c r="E39" s="104">
        <v>30</v>
      </c>
      <c r="F39" s="92"/>
      <c r="G39" s="92"/>
      <c r="H39" s="515"/>
      <c r="I39" s="42">
        <v>30</v>
      </c>
      <c r="J39" s="92"/>
      <c r="K39" s="104">
        <v>30</v>
      </c>
    </row>
    <row r="40" spans="1:11" ht="24">
      <c r="A40" s="1057"/>
      <c r="B40" s="514" t="s">
        <v>1451</v>
      </c>
      <c r="C40" s="42">
        <v>113</v>
      </c>
      <c r="D40" s="42">
        <v>15019</v>
      </c>
      <c r="E40" s="104">
        <v>15132</v>
      </c>
      <c r="F40" s="92"/>
      <c r="G40" s="92"/>
      <c r="H40" s="515"/>
      <c r="I40" s="42">
        <v>113</v>
      </c>
      <c r="J40" s="42">
        <v>15019</v>
      </c>
      <c r="K40" s="104">
        <v>15132</v>
      </c>
    </row>
    <row r="41" spans="1:11">
      <c r="A41" s="1057"/>
      <c r="B41" s="514" t="s">
        <v>1452</v>
      </c>
      <c r="C41" s="42">
        <v>37534</v>
      </c>
      <c r="D41" s="42">
        <v>4119</v>
      </c>
      <c r="E41" s="104">
        <v>41654</v>
      </c>
      <c r="F41" s="42">
        <v>1107</v>
      </c>
      <c r="G41" s="42">
        <v>72890</v>
      </c>
      <c r="H41" s="104">
        <v>73997</v>
      </c>
      <c r="I41" s="42">
        <v>38641</v>
      </c>
      <c r="J41" s="42">
        <v>77010</v>
      </c>
      <c r="K41" s="104">
        <v>115651</v>
      </c>
    </row>
    <row r="42" spans="1:11">
      <c r="A42" s="1057"/>
      <c r="B42" s="514" t="s">
        <v>1399</v>
      </c>
      <c r="C42" s="42">
        <v>3855</v>
      </c>
      <c r="D42" s="42">
        <v>99</v>
      </c>
      <c r="E42" s="104">
        <v>3954</v>
      </c>
      <c r="F42" s="92"/>
      <c r="G42" s="92"/>
      <c r="H42" s="515"/>
      <c r="I42" s="42">
        <v>3855</v>
      </c>
      <c r="J42" s="42">
        <v>99</v>
      </c>
      <c r="K42" s="104">
        <v>3954</v>
      </c>
    </row>
    <row r="43" spans="1:11">
      <c r="A43" s="1057"/>
      <c r="B43" s="514" t="s">
        <v>1419</v>
      </c>
      <c r="C43" s="42">
        <v>774</v>
      </c>
      <c r="D43" s="42">
        <v>1118</v>
      </c>
      <c r="E43" s="104">
        <v>1891</v>
      </c>
      <c r="F43" s="42">
        <v>500</v>
      </c>
      <c r="G43" s="92"/>
      <c r="H43" s="104">
        <v>500</v>
      </c>
      <c r="I43" s="42">
        <v>1274</v>
      </c>
      <c r="J43" s="42">
        <v>1118</v>
      </c>
      <c r="K43" s="104">
        <v>2392</v>
      </c>
    </row>
    <row r="44" spans="1:11">
      <c r="A44" s="1057"/>
      <c r="B44" s="514" t="s">
        <v>1435</v>
      </c>
      <c r="C44" s="92"/>
      <c r="D44" s="42">
        <v>7122</v>
      </c>
      <c r="E44" s="104">
        <v>7122</v>
      </c>
      <c r="F44" s="92"/>
      <c r="G44" s="92"/>
      <c r="H44" s="515"/>
      <c r="I44" s="92"/>
      <c r="J44" s="42">
        <v>7122</v>
      </c>
      <c r="K44" s="104">
        <v>7122</v>
      </c>
    </row>
    <row r="45" spans="1:11">
      <c r="A45" s="1057"/>
      <c r="B45" s="514" t="s">
        <v>1434</v>
      </c>
      <c r="C45" s="42">
        <v>5719</v>
      </c>
      <c r="D45" s="42">
        <v>1687</v>
      </c>
      <c r="E45" s="104">
        <v>7407</v>
      </c>
      <c r="F45" s="92"/>
      <c r="G45" s="92"/>
      <c r="H45" s="515"/>
      <c r="I45" s="42">
        <v>5719</v>
      </c>
      <c r="J45" s="42">
        <v>1687</v>
      </c>
      <c r="K45" s="104">
        <v>7407</v>
      </c>
    </row>
    <row r="46" spans="1:11">
      <c r="A46" s="1057"/>
      <c r="B46" s="514" t="s">
        <v>1433</v>
      </c>
      <c r="C46" s="42">
        <v>0</v>
      </c>
      <c r="D46" s="92"/>
      <c r="E46" s="104">
        <v>0</v>
      </c>
      <c r="F46" s="42">
        <v>82029</v>
      </c>
      <c r="G46" s="92"/>
      <c r="H46" s="104">
        <v>82029</v>
      </c>
      <c r="I46" s="42">
        <v>82029</v>
      </c>
      <c r="J46" s="92"/>
      <c r="K46" s="104">
        <v>82029</v>
      </c>
    </row>
    <row r="47" spans="1:11">
      <c r="A47" s="1057"/>
      <c r="B47" s="514" t="s">
        <v>1429</v>
      </c>
      <c r="C47" s="42">
        <v>383</v>
      </c>
      <c r="D47" s="92"/>
      <c r="E47" s="104">
        <v>383</v>
      </c>
      <c r="F47" s="92"/>
      <c r="G47" s="92"/>
      <c r="H47" s="515"/>
      <c r="I47" s="42">
        <v>383</v>
      </c>
      <c r="J47" s="92"/>
      <c r="K47" s="104">
        <v>383</v>
      </c>
    </row>
    <row r="48" spans="1:11">
      <c r="A48" s="1057"/>
      <c r="B48" s="514" t="s">
        <v>1430</v>
      </c>
      <c r="C48" s="42">
        <v>0</v>
      </c>
      <c r="D48" s="92"/>
      <c r="E48" s="104">
        <v>0</v>
      </c>
      <c r="F48" s="92"/>
      <c r="G48" s="92"/>
      <c r="H48" s="515"/>
      <c r="I48" s="42">
        <v>0</v>
      </c>
      <c r="J48" s="92"/>
      <c r="K48" s="104">
        <v>0</v>
      </c>
    </row>
    <row r="49" spans="1:11">
      <c r="A49" s="1057"/>
      <c r="B49" s="514" t="s">
        <v>1420</v>
      </c>
      <c r="C49" s="42">
        <v>8</v>
      </c>
      <c r="D49" s="42">
        <v>49</v>
      </c>
      <c r="E49" s="104">
        <v>58</v>
      </c>
      <c r="F49" s="92"/>
      <c r="G49" s="92"/>
      <c r="H49" s="515"/>
      <c r="I49" s="42">
        <v>8</v>
      </c>
      <c r="J49" s="42">
        <v>49</v>
      </c>
      <c r="K49" s="104">
        <v>58</v>
      </c>
    </row>
    <row r="50" spans="1:11">
      <c r="A50" s="1057"/>
      <c r="B50" s="514" t="s">
        <v>1406</v>
      </c>
      <c r="C50" s="42">
        <v>10</v>
      </c>
      <c r="D50" s="92"/>
      <c r="E50" s="104">
        <v>10</v>
      </c>
      <c r="F50" s="92"/>
      <c r="G50" s="92"/>
      <c r="H50" s="515"/>
      <c r="I50" s="42">
        <v>10</v>
      </c>
      <c r="J50" s="92"/>
      <c r="K50" s="104">
        <v>10</v>
      </c>
    </row>
    <row r="51" spans="1:11">
      <c r="A51" s="1057"/>
      <c r="B51" s="514" t="s">
        <v>1432</v>
      </c>
      <c r="C51" s="42">
        <v>11</v>
      </c>
      <c r="D51" s="92"/>
      <c r="E51" s="104">
        <v>11</v>
      </c>
      <c r="F51" s="92"/>
      <c r="G51" s="92"/>
      <c r="H51" s="515"/>
      <c r="I51" s="42">
        <v>11</v>
      </c>
      <c r="J51" s="92"/>
      <c r="K51" s="104">
        <v>11</v>
      </c>
    </row>
    <row r="52" spans="1:11">
      <c r="A52" s="1057"/>
      <c r="B52" s="514" t="s">
        <v>1431</v>
      </c>
      <c r="C52" s="42">
        <v>1425</v>
      </c>
      <c r="D52" s="92"/>
      <c r="E52" s="104">
        <v>1425</v>
      </c>
      <c r="F52" s="92"/>
      <c r="G52" s="92"/>
      <c r="H52" s="515"/>
      <c r="I52" s="42">
        <v>1425</v>
      </c>
      <c r="J52" s="92"/>
      <c r="K52" s="104">
        <v>1425</v>
      </c>
    </row>
    <row r="53" spans="1:11">
      <c r="A53" s="1057"/>
      <c r="B53" s="514" t="s">
        <v>1471</v>
      </c>
      <c r="C53" s="42">
        <v>1</v>
      </c>
      <c r="D53" s="92"/>
      <c r="E53" s="104">
        <v>1</v>
      </c>
      <c r="F53" s="92"/>
      <c r="G53" s="92"/>
      <c r="H53" s="515"/>
      <c r="I53" s="42">
        <v>1</v>
      </c>
      <c r="J53" s="92"/>
      <c r="K53" s="104">
        <v>1</v>
      </c>
    </row>
    <row r="54" spans="1:11">
      <c r="A54" s="1057"/>
      <c r="B54" s="514" t="s">
        <v>1465</v>
      </c>
      <c r="C54" s="42">
        <v>0</v>
      </c>
      <c r="D54" s="92"/>
      <c r="E54" s="104">
        <v>0</v>
      </c>
      <c r="F54" s="92"/>
      <c r="G54" s="92"/>
      <c r="H54" s="515"/>
      <c r="I54" s="42">
        <v>0</v>
      </c>
      <c r="J54" s="92"/>
      <c r="K54" s="104">
        <v>0</v>
      </c>
    </row>
    <row r="55" spans="1:11">
      <c r="A55" s="1057"/>
      <c r="B55" s="514" t="s">
        <v>1411</v>
      </c>
      <c r="C55" s="42">
        <v>0</v>
      </c>
      <c r="D55" s="92"/>
      <c r="E55" s="104">
        <v>0</v>
      </c>
      <c r="F55" s="92"/>
      <c r="G55" s="92"/>
      <c r="H55" s="515"/>
      <c r="I55" s="42">
        <v>0</v>
      </c>
      <c r="J55" s="92"/>
      <c r="K55" s="104">
        <v>0</v>
      </c>
    </row>
    <row r="56" spans="1:11">
      <c r="A56" s="1057"/>
      <c r="B56" s="514" t="s">
        <v>1457</v>
      </c>
      <c r="C56" s="42">
        <v>9</v>
      </c>
      <c r="D56" s="92"/>
      <c r="E56" s="104">
        <v>9</v>
      </c>
      <c r="F56" s="92"/>
      <c r="G56" s="92"/>
      <c r="H56" s="515"/>
      <c r="I56" s="42">
        <v>9</v>
      </c>
      <c r="J56" s="92"/>
      <c r="K56" s="104">
        <v>9</v>
      </c>
    </row>
    <row r="57" spans="1:11">
      <c r="A57" s="1057"/>
      <c r="B57" s="514" t="s">
        <v>1456</v>
      </c>
      <c r="C57" s="42">
        <v>1246</v>
      </c>
      <c r="D57" s="42">
        <v>664</v>
      </c>
      <c r="E57" s="104">
        <v>1910</v>
      </c>
      <c r="F57" s="92"/>
      <c r="G57" s="92"/>
      <c r="H57" s="515"/>
      <c r="I57" s="42">
        <v>1246</v>
      </c>
      <c r="J57" s="42">
        <v>664</v>
      </c>
      <c r="K57" s="104">
        <v>1910</v>
      </c>
    </row>
    <row r="58" spans="1:11">
      <c r="A58" s="1057"/>
      <c r="B58" s="514" t="s">
        <v>1436</v>
      </c>
      <c r="C58" s="42">
        <v>110</v>
      </c>
      <c r="D58" s="92"/>
      <c r="E58" s="104">
        <v>110</v>
      </c>
      <c r="F58" s="92"/>
      <c r="G58" s="42">
        <v>2850</v>
      </c>
      <c r="H58" s="104">
        <v>2850</v>
      </c>
      <c r="I58" s="42">
        <v>110</v>
      </c>
      <c r="J58" s="42">
        <v>2850</v>
      </c>
      <c r="K58" s="104">
        <v>2960</v>
      </c>
    </row>
    <row r="59" spans="1:11">
      <c r="A59" s="1057"/>
      <c r="B59" s="514" t="s">
        <v>1446</v>
      </c>
      <c r="C59" s="42">
        <v>1131</v>
      </c>
      <c r="D59" s="42">
        <v>2</v>
      </c>
      <c r="E59" s="104">
        <v>1132</v>
      </c>
      <c r="F59" s="92"/>
      <c r="G59" s="92"/>
      <c r="H59" s="515"/>
      <c r="I59" s="42">
        <v>1131</v>
      </c>
      <c r="J59" s="42">
        <v>2</v>
      </c>
      <c r="K59" s="104">
        <v>1132</v>
      </c>
    </row>
    <row r="60" spans="1:11">
      <c r="A60" s="1057"/>
      <c r="B60" s="514" t="s">
        <v>1442</v>
      </c>
      <c r="C60" s="42">
        <v>2444</v>
      </c>
      <c r="D60" s="92"/>
      <c r="E60" s="104">
        <v>2444</v>
      </c>
      <c r="F60" s="92"/>
      <c r="G60" s="92"/>
      <c r="H60" s="515"/>
      <c r="I60" s="42">
        <v>2444</v>
      </c>
      <c r="J60" s="92"/>
      <c r="K60" s="104">
        <v>2444</v>
      </c>
    </row>
    <row r="61" spans="1:11">
      <c r="A61" s="1057"/>
      <c r="B61" s="514" t="s">
        <v>1441</v>
      </c>
      <c r="C61" s="42">
        <v>126</v>
      </c>
      <c r="D61" s="92"/>
      <c r="E61" s="104">
        <v>126</v>
      </c>
      <c r="F61" s="92"/>
      <c r="G61" s="92"/>
      <c r="H61" s="515"/>
      <c r="I61" s="42">
        <v>126</v>
      </c>
      <c r="J61" s="92"/>
      <c r="K61" s="104">
        <v>126</v>
      </c>
    </row>
    <row r="62" spans="1:11">
      <c r="A62" s="1057"/>
      <c r="B62" s="514" t="s">
        <v>1449</v>
      </c>
      <c r="C62" s="42">
        <v>2394</v>
      </c>
      <c r="D62" s="42">
        <v>4</v>
      </c>
      <c r="E62" s="104">
        <v>2397</v>
      </c>
      <c r="F62" s="92"/>
      <c r="G62" s="92"/>
      <c r="H62" s="515"/>
      <c r="I62" s="42">
        <v>2394</v>
      </c>
      <c r="J62" s="42">
        <v>4</v>
      </c>
      <c r="K62" s="104">
        <v>2397</v>
      </c>
    </row>
    <row r="63" spans="1:11">
      <c r="A63" s="1057"/>
      <c r="B63" s="514" t="s">
        <v>1450</v>
      </c>
      <c r="C63" s="42">
        <v>4599</v>
      </c>
      <c r="D63" s="92"/>
      <c r="E63" s="104">
        <v>4599</v>
      </c>
      <c r="F63" s="92"/>
      <c r="G63" s="42">
        <v>35606</v>
      </c>
      <c r="H63" s="104">
        <v>35606</v>
      </c>
      <c r="I63" s="42">
        <v>4599</v>
      </c>
      <c r="J63" s="42">
        <v>35606</v>
      </c>
      <c r="K63" s="104">
        <v>40205</v>
      </c>
    </row>
    <row r="64" spans="1:11">
      <c r="A64" s="1057"/>
      <c r="B64" s="514" t="s">
        <v>1444</v>
      </c>
      <c r="C64" s="42">
        <v>105</v>
      </c>
      <c r="D64" s="92"/>
      <c r="E64" s="104">
        <v>105</v>
      </c>
      <c r="F64" s="92"/>
      <c r="G64" s="92"/>
      <c r="H64" s="515"/>
      <c r="I64" s="42">
        <v>105</v>
      </c>
      <c r="J64" s="92"/>
      <c r="K64" s="104">
        <v>105</v>
      </c>
    </row>
    <row r="65" spans="1:11">
      <c r="A65" s="1057"/>
      <c r="B65" s="514" t="s">
        <v>1402</v>
      </c>
      <c r="C65" s="42">
        <v>77</v>
      </c>
      <c r="D65" s="92"/>
      <c r="E65" s="104">
        <v>77</v>
      </c>
      <c r="F65" s="92"/>
      <c r="G65" s="92"/>
      <c r="H65" s="515"/>
      <c r="I65" s="42">
        <v>77</v>
      </c>
      <c r="J65" s="92"/>
      <c r="K65" s="104">
        <v>77</v>
      </c>
    </row>
    <row r="66" spans="1:11">
      <c r="A66" s="1057"/>
      <c r="B66" s="514" t="s">
        <v>1439</v>
      </c>
      <c r="C66" s="42">
        <v>1823</v>
      </c>
      <c r="D66" s="92"/>
      <c r="E66" s="104">
        <v>1823</v>
      </c>
      <c r="F66" s="92"/>
      <c r="G66" s="92"/>
      <c r="H66" s="515"/>
      <c r="I66" s="42">
        <v>1823</v>
      </c>
      <c r="J66" s="92"/>
      <c r="K66" s="104">
        <v>1823</v>
      </c>
    </row>
    <row r="67" spans="1:11">
      <c r="A67" s="1057"/>
      <c r="B67" s="514" t="s">
        <v>1427</v>
      </c>
      <c r="C67" s="42">
        <v>1</v>
      </c>
      <c r="D67" s="92"/>
      <c r="E67" s="104">
        <v>1</v>
      </c>
      <c r="F67" s="92"/>
      <c r="G67" s="92"/>
      <c r="H67" s="515"/>
      <c r="I67" s="42">
        <v>1</v>
      </c>
      <c r="J67" s="92"/>
      <c r="K67" s="104">
        <v>1</v>
      </c>
    </row>
    <row r="68" spans="1:11">
      <c r="A68" s="1057"/>
      <c r="B68" s="514" t="s">
        <v>1445</v>
      </c>
      <c r="C68" s="42">
        <v>1513</v>
      </c>
      <c r="D68" s="42">
        <v>14</v>
      </c>
      <c r="E68" s="104">
        <v>1526</v>
      </c>
      <c r="F68" s="92"/>
      <c r="G68" s="92"/>
      <c r="H68" s="515"/>
      <c r="I68" s="42">
        <v>1513</v>
      </c>
      <c r="J68" s="42">
        <v>14</v>
      </c>
      <c r="K68" s="104">
        <v>1526</v>
      </c>
    </row>
    <row r="69" spans="1:11">
      <c r="A69" s="1057"/>
      <c r="B69" s="514" t="s">
        <v>1394</v>
      </c>
      <c r="C69" s="42">
        <v>0</v>
      </c>
      <c r="D69" s="92"/>
      <c r="E69" s="104">
        <v>0</v>
      </c>
      <c r="F69" s="92"/>
      <c r="G69" s="92"/>
      <c r="H69" s="515"/>
      <c r="I69" s="42">
        <v>0</v>
      </c>
      <c r="J69" s="92"/>
      <c r="K69" s="104">
        <v>0</v>
      </c>
    </row>
    <row r="70" spans="1:11">
      <c r="A70" s="1057"/>
      <c r="B70" s="514" t="s">
        <v>1469</v>
      </c>
      <c r="C70" s="42">
        <v>0</v>
      </c>
      <c r="D70" s="92"/>
      <c r="E70" s="104">
        <v>0</v>
      </c>
      <c r="F70" s="92"/>
      <c r="G70" s="92"/>
      <c r="H70" s="515"/>
      <c r="I70" s="42">
        <v>0</v>
      </c>
      <c r="J70" s="92"/>
      <c r="K70" s="104">
        <v>0</v>
      </c>
    </row>
    <row r="71" spans="1:11">
      <c r="A71" s="1057"/>
      <c r="B71" s="514" t="s">
        <v>1448</v>
      </c>
      <c r="C71" s="92"/>
      <c r="D71" s="42">
        <v>2389</v>
      </c>
      <c r="E71" s="104">
        <v>2389</v>
      </c>
      <c r="F71" s="92"/>
      <c r="G71" s="92"/>
      <c r="H71" s="515"/>
      <c r="I71" s="92"/>
      <c r="J71" s="42">
        <v>2389</v>
      </c>
      <c r="K71" s="104">
        <v>2389</v>
      </c>
    </row>
    <row r="72" spans="1:11">
      <c r="A72" s="1057"/>
      <c r="B72" s="514" t="s">
        <v>1404</v>
      </c>
      <c r="C72" s="42">
        <v>14</v>
      </c>
      <c r="D72" s="92"/>
      <c r="E72" s="104">
        <v>14</v>
      </c>
      <c r="F72" s="92"/>
      <c r="G72" s="92"/>
      <c r="H72" s="515"/>
      <c r="I72" s="42">
        <v>14</v>
      </c>
      <c r="J72" s="92"/>
      <c r="K72" s="104">
        <v>14</v>
      </c>
    </row>
    <row r="73" spans="1:11" ht="24">
      <c r="A73" s="1057"/>
      <c r="B73" s="514" t="s">
        <v>1405</v>
      </c>
      <c r="C73" s="42">
        <v>3</v>
      </c>
      <c r="D73" s="92"/>
      <c r="E73" s="104">
        <v>3</v>
      </c>
      <c r="F73" s="92"/>
      <c r="G73" s="92"/>
      <c r="H73" s="515"/>
      <c r="I73" s="42">
        <v>3</v>
      </c>
      <c r="J73" s="92"/>
      <c r="K73" s="104">
        <v>3</v>
      </c>
    </row>
    <row r="74" spans="1:11">
      <c r="A74" s="1057"/>
      <c r="B74" s="514" t="s">
        <v>1417</v>
      </c>
      <c r="C74" s="92"/>
      <c r="D74" s="92"/>
      <c r="E74" s="515"/>
      <c r="F74" s="92"/>
      <c r="G74" s="42">
        <v>196</v>
      </c>
      <c r="H74" s="104">
        <v>196</v>
      </c>
      <c r="I74" s="92"/>
      <c r="J74" s="42">
        <v>196</v>
      </c>
      <c r="K74" s="104">
        <v>196</v>
      </c>
    </row>
    <row r="75" spans="1:11">
      <c r="A75" s="1057"/>
      <c r="B75" s="514" t="s">
        <v>1447</v>
      </c>
      <c r="C75" s="42">
        <v>6</v>
      </c>
      <c r="D75" s="92"/>
      <c r="E75" s="104">
        <v>6</v>
      </c>
      <c r="F75" s="42">
        <v>4149</v>
      </c>
      <c r="G75" s="92"/>
      <c r="H75" s="104">
        <v>4149</v>
      </c>
      <c r="I75" s="42">
        <v>4155</v>
      </c>
      <c r="J75" s="92"/>
      <c r="K75" s="104">
        <v>4155</v>
      </c>
    </row>
    <row r="76" spans="1:11">
      <c r="A76" s="1057"/>
      <c r="B76" s="514" t="s">
        <v>1414</v>
      </c>
      <c r="C76" s="42">
        <v>0</v>
      </c>
      <c r="D76" s="92"/>
      <c r="E76" s="104">
        <v>0</v>
      </c>
      <c r="F76" s="92"/>
      <c r="G76" s="92"/>
      <c r="H76" s="515"/>
      <c r="I76" s="42">
        <v>0</v>
      </c>
      <c r="J76" s="92"/>
      <c r="K76" s="104">
        <v>0</v>
      </c>
    </row>
    <row r="77" spans="1:11">
      <c r="A77" s="1057"/>
      <c r="B77" s="514" t="s">
        <v>1437</v>
      </c>
      <c r="C77" s="42">
        <v>65</v>
      </c>
      <c r="D77" s="42">
        <v>3</v>
      </c>
      <c r="E77" s="104">
        <v>68</v>
      </c>
      <c r="F77" s="92"/>
      <c r="G77" s="92"/>
      <c r="H77" s="515"/>
      <c r="I77" s="42">
        <v>65</v>
      </c>
      <c r="J77" s="42">
        <v>3</v>
      </c>
      <c r="K77" s="104">
        <v>68</v>
      </c>
    </row>
    <row r="78" spans="1:11">
      <c r="A78" s="1057"/>
      <c r="B78" s="514" t="s">
        <v>1440</v>
      </c>
      <c r="C78" s="42">
        <v>38</v>
      </c>
      <c r="D78" s="42">
        <v>0</v>
      </c>
      <c r="E78" s="104">
        <v>38</v>
      </c>
      <c r="F78" s="92"/>
      <c r="G78" s="42">
        <v>13923</v>
      </c>
      <c r="H78" s="104">
        <v>13923</v>
      </c>
      <c r="I78" s="42">
        <v>38</v>
      </c>
      <c r="J78" s="42">
        <v>13923</v>
      </c>
      <c r="K78" s="104">
        <v>13961</v>
      </c>
    </row>
    <row r="79" spans="1:11">
      <c r="A79" s="1057"/>
      <c r="B79" s="514" t="s">
        <v>1425</v>
      </c>
      <c r="C79" s="42">
        <v>2502</v>
      </c>
      <c r="D79" s="92"/>
      <c r="E79" s="104">
        <v>2502</v>
      </c>
      <c r="F79" s="92"/>
      <c r="G79" s="92"/>
      <c r="H79" s="515"/>
      <c r="I79" s="42">
        <v>2502</v>
      </c>
      <c r="J79" s="92"/>
      <c r="K79" s="104">
        <v>2502</v>
      </c>
    </row>
    <row r="80" spans="1:11">
      <c r="A80" s="1058"/>
      <c r="B80" s="514" t="s">
        <v>1428</v>
      </c>
      <c r="C80" s="42">
        <v>2264</v>
      </c>
      <c r="D80" s="92"/>
      <c r="E80" s="104">
        <v>2264</v>
      </c>
      <c r="F80" s="92"/>
      <c r="G80" s="92"/>
      <c r="H80" s="515"/>
      <c r="I80" s="42">
        <v>2264</v>
      </c>
      <c r="J80" s="92"/>
      <c r="K80" s="104">
        <v>2264</v>
      </c>
    </row>
    <row r="81" spans="1:11">
      <c r="A81" s="516" t="s">
        <v>282</v>
      </c>
      <c r="B81" s="103"/>
      <c r="C81" s="104">
        <v>113481</v>
      </c>
      <c r="D81" s="104">
        <v>38299</v>
      </c>
      <c r="E81" s="104">
        <v>151780</v>
      </c>
      <c r="F81" s="104">
        <v>87785</v>
      </c>
      <c r="G81" s="104">
        <v>125483</v>
      </c>
      <c r="H81" s="104">
        <v>213269</v>
      </c>
      <c r="I81" s="104">
        <v>201266</v>
      </c>
      <c r="J81" s="104">
        <v>163782</v>
      </c>
      <c r="K81" s="104">
        <v>365048</v>
      </c>
    </row>
    <row r="82" spans="1:11">
      <c r="C82" s="104">
        <v>385748</v>
      </c>
      <c r="D82" s="104">
        <v>69118</v>
      </c>
      <c r="E82" s="104">
        <v>454866</v>
      </c>
      <c r="F82" s="104">
        <v>902281</v>
      </c>
      <c r="G82" s="104">
        <v>3040471</v>
      </c>
      <c r="H82" s="104">
        <v>3942752</v>
      </c>
      <c r="I82" s="104">
        <v>1288029</v>
      </c>
      <c r="J82" s="104">
        <v>3109589</v>
      </c>
      <c r="K82" s="104">
        <v>4397618</v>
      </c>
    </row>
  </sheetData>
  <mergeCells count="8">
    <mergeCell ref="A35:A80"/>
    <mergeCell ref="C5:E5"/>
    <mergeCell ref="F5:H5"/>
    <mergeCell ref="I5:K5"/>
    <mergeCell ref="A5:B5"/>
    <mergeCell ref="A7:A10"/>
    <mergeCell ref="A11:A13"/>
    <mergeCell ref="A14:A34"/>
  </mergeCells>
  <pageMargins left="0.70866141732283472" right="0.19685039370078741" top="3.937007874015748E-2" bottom="3.937007874015748E-2" header="0" footer="0.31496062992125984"/>
  <pageSetup paperSize="9" scale="86" orientation="landscape" cellComments="asDisplayed"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4">
    <tabColor rgb="FF00B050"/>
  </sheetPr>
  <dimension ref="A1:K121"/>
  <sheetViews>
    <sheetView topLeftCell="A15" zoomScaleNormal="100" workbookViewId="0">
      <selection activeCell="C29" sqref="C29"/>
    </sheetView>
  </sheetViews>
  <sheetFormatPr baseColWidth="10" defaultColWidth="11.42578125" defaultRowHeight="15"/>
  <cols>
    <col min="1" max="1" width="32.28515625" style="51" customWidth="1"/>
    <col min="2" max="2" width="34" style="51" customWidth="1"/>
    <col min="3" max="3" width="13" style="51" customWidth="1"/>
    <col min="4" max="4" width="15.7109375" style="51" customWidth="1"/>
    <col min="5" max="5" width="12.42578125" style="51" customWidth="1"/>
    <col min="6" max="6" width="13" style="51" customWidth="1"/>
    <col min="7" max="7" width="15.7109375" style="51" customWidth="1"/>
    <col min="8" max="8" width="12.42578125" style="51" customWidth="1"/>
    <col min="9" max="9" width="13" style="51" customWidth="1"/>
    <col min="10" max="10" width="15.7109375" style="51" customWidth="1"/>
    <col min="11" max="11" width="12.42578125" style="51" customWidth="1"/>
    <col min="12" max="16384" width="11.42578125" style="51"/>
  </cols>
  <sheetData>
    <row r="1" spans="1:11" ht="15.75">
      <c r="A1" s="54" t="s">
        <v>73</v>
      </c>
      <c r="B1" s="50"/>
      <c r="C1" s="50"/>
      <c r="D1" s="50"/>
      <c r="E1" s="50"/>
      <c r="F1" s="50"/>
      <c r="G1" s="50"/>
    </row>
    <row r="2" spans="1:11">
      <c r="A2" s="50"/>
      <c r="B2" s="50"/>
      <c r="C2" s="50"/>
      <c r="D2" s="50"/>
      <c r="E2" s="50"/>
      <c r="F2" s="50"/>
      <c r="G2" s="50"/>
    </row>
    <row r="3" spans="1:11">
      <c r="A3" s="39"/>
      <c r="B3" s="39"/>
      <c r="C3" s="39"/>
      <c r="D3" s="39"/>
      <c r="E3" s="39"/>
      <c r="F3" s="39"/>
      <c r="G3" s="39"/>
      <c r="H3" s="39"/>
    </row>
    <row r="4" spans="1:11" ht="15" customHeight="1">
      <c r="A4" s="1060"/>
      <c r="B4" s="1060"/>
      <c r="C4" s="1059" t="s">
        <v>1274</v>
      </c>
      <c r="D4" s="1059"/>
      <c r="E4" s="1059"/>
      <c r="F4" s="1059" t="s">
        <v>1275</v>
      </c>
      <c r="G4" s="1059"/>
      <c r="H4" s="1059"/>
      <c r="I4" s="1059" t="s">
        <v>1387</v>
      </c>
      <c r="J4" s="1059"/>
      <c r="K4" s="1059"/>
    </row>
    <row r="5" spans="1:11" ht="24">
      <c r="A5" s="594"/>
      <c r="B5" s="595" t="s">
        <v>1386</v>
      </c>
      <c r="C5" s="497" t="s">
        <v>1388</v>
      </c>
      <c r="D5" s="497" t="s">
        <v>1389</v>
      </c>
      <c r="E5" s="105" t="s">
        <v>343</v>
      </c>
      <c r="F5" s="497" t="s">
        <v>1388</v>
      </c>
      <c r="G5" s="497" t="s">
        <v>1389</v>
      </c>
      <c r="H5" s="105" t="s">
        <v>343</v>
      </c>
      <c r="I5" s="497" t="s">
        <v>1388</v>
      </c>
      <c r="J5" s="497" t="s">
        <v>1389</v>
      </c>
      <c r="K5" s="105" t="s">
        <v>343</v>
      </c>
    </row>
    <row r="6" spans="1:11">
      <c r="A6" s="1056" t="s">
        <v>1390</v>
      </c>
      <c r="B6" s="514" t="s">
        <v>1438</v>
      </c>
      <c r="C6" s="42">
        <v>639311</v>
      </c>
      <c r="D6" s="42">
        <v>224473</v>
      </c>
      <c r="E6" s="104">
        <v>863785</v>
      </c>
      <c r="F6" s="42">
        <v>225541</v>
      </c>
      <c r="G6" s="42">
        <v>294049</v>
      </c>
      <c r="H6" s="104">
        <v>519590</v>
      </c>
      <c r="I6" s="42">
        <v>864852</v>
      </c>
      <c r="J6" s="42">
        <v>518523</v>
      </c>
      <c r="K6" s="104">
        <v>1383375</v>
      </c>
    </row>
    <row r="7" spans="1:11">
      <c r="A7" s="1063"/>
      <c r="B7" s="514" t="s">
        <v>1393</v>
      </c>
      <c r="C7" s="42">
        <v>28702</v>
      </c>
      <c r="D7" s="42">
        <v>10397</v>
      </c>
      <c r="E7" s="104">
        <v>39098</v>
      </c>
      <c r="F7" s="42">
        <v>155640</v>
      </c>
      <c r="G7" s="42">
        <v>24547</v>
      </c>
      <c r="H7" s="104">
        <v>180187</v>
      </c>
      <c r="I7" s="42">
        <v>184342</v>
      </c>
      <c r="J7" s="42">
        <v>34943</v>
      </c>
      <c r="K7" s="104">
        <v>219285</v>
      </c>
    </row>
    <row r="8" spans="1:11">
      <c r="A8" s="1063"/>
      <c r="B8" s="514" t="s">
        <v>1452</v>
      </c>
      <c r="C8" s="42">
        <v>10515</v>
      </c>
      <c r="D8" s="92"/>
      <c r="E8" s="104">
        <v>10515</v>
      </c>
      <c r="F8" s="92"/>
      <c r="G8" s="42">
        <v>39010</v>
      </c>
      <c r="H8" s="104">
        <v>39010</v>
      </c>
      <c r="I8" s="42">
        <v>10515</v>
      </c>
      <c r="J8" s="42">
        <v>39010</v>
      </c>
      <c r="K8" s="104">
        <v>49525</v>
      </c>
    </row>
    <row r="9" spans="1:11">
      <c r="A9" s="1063"/>
      <c r="B9" s="514" t="s">
        <v>1399</v>
      </c>
      <c r="C9" s="42">
        <v>98963</v>
      </c>
      <c r="D9" s="42">
        <v>12851</v>
      </c>
      <c r="E9" s="104">
        <v>111814</v>
      </c>
      <c r="F9" s="42">
        <v>192419</v>
      </c>
      <c r="G9" s="42">
        <v>563068</v>
      </c>
      <c r="H9" s="104">
        <v>755487</v>
      </c>
      <c r="I9" s="42">
        <v>291382</v>
      </c>
      <c r="J9" s="42">
        <v>575919</v>
      </c>
      <c r="K9" s="104">
        <v>867301</v>
      </c>
    </row>
    <row r="10" spans="1:11">
      <c r="A10" s="1063"/>
      <c r="B10" s="514" t="s">
        <v>1410</v>
      </c>
      <c r="C10" s="42">
        <v>77031</v>
      </c>
      <c r="D10" s="42">
        <v>57058</v>
      </c>
      <c r="E10" s="104">
        <v>134089</v>
      </c>
      <c r="F10" s="42">
        <v>172235</v>
      </c>
      <c r="G10" s="92"/>
      <c r="H10" s="104">
        <v>172235</v>
      </c>
      <c r="I10" s="42">
        <v>249266</v>
      </c>
      <c r="J10" s="42">
        <v>57058</v>
      </c>
      <c r="K10" s="104">
        <v>306324</v>
      </c>
    </row>
    <row r="11" spans="1:11">
      <c r="A11" s="1063"/>
      <c r="B11" s="514" t="s">
        <v>1466</v>
      </c>
      <c r="C11" s="42">
        <v>12706</v>
      </c>
      <c r="D11" s="92"/>
      <c r="E11" s="104">
        <v>12706</v>
      </c>
      <c r="F11" s="42">
        <v>15371</v>
      </c>
      <c r="G11" s="92"/>
      <c r="H11" s="104">
        <v>15371</v>
      </c>
      <c r="I11" s="42">
        <v>28078</v>
      </c>
      <c r="J11" s="92"/>
      <c r="K11" s="104">
        <v>28078</v>
      </c>
    </row>
    <row r="12" spans="1:11">
      <c r="A12" s="1063"/>
      <c r="B12" s="514" t="s">
        <v>1463</v>
      </c>
      <c r="C12" s="42">
        <v>8743</v>
      </c>
      <c r="D12" s="42">
        <v>4004</v>
      </c>
      <c r="E12" s="104">
        <v>12747</v>
      </c>
      <c r="F12" s="42">
        <v>91029</v>
      </c>
      <c r="G12" s="42">
        <v>108406</v>
      </c>
      <c r="H12" s="104">
        <v>199435</v>
      </c>
      <c r="I12" s="42">
        <v>99771</v>
      </c>
      <c r="J12" s="42">
        <v>112411</v>
      </c>
      <c r="K12" s="104">
        <v>212182</v>
      </c>
    </row>
    <row r="13" spans="1:11">
      <c r="A13" s="1063"/>
      <c r="B13" s="514" t="s">
        <v>1430</v>
      </c>
      <c r="C13" s="92"/>
      <c r="D13" s="42">
        <v>14167</v>
      </c>
      <c r="E13" s="104">
        <v>14167</v>
      </c>
      <c r="F13" s="92"/>
      <c r="G13" s="42">
        <v>6104</v>
      </c>
      <c r="H13" s="104">
        <v>6104</v>
      </c>
      <c r="I13" s="92"/>
      <c r="J13" s="42">
        <v>20271</v>
      </c>
      <c r="K13" s="104">
        <v>20271</v>
      </c>
    </row>
    <row r="14" spans="1:11">
      <c r="A14" s="1063"/>
      <c r="B14" s="514" t="s">
        <v>1465</v>
      </c>
      <c r="C14" s="42">
        <v>39579</v>
      </c>
      <c r="D14" s="92"/>
      <c r="E14" s="104">
        <v>39579</v>
      </c>
      <c r="F14" s="42">
        <v>96372</v>
      </c>
      <c r="G14" s="92"/>
      <c r="H14" s="104">
        <v>96372</v>
      </c>
      <c r="I14" s="42">
        <v>135951</v>
      </c>
      <c r="J14" s="92"/>
      <c r="K14" s="104">
        <v>135951</v>
      </c>
    </row>
    <row r="15" spans="1:11">
      <c r="A15" s="1063"/>
      <c r="B15" s="514" t="s">
        <v>2449</v>
      </c>
      <c r="C15" s="92"/>
      <c r="D15" s="92"/>
      <c r="E15" s="515"/>
      <c r="F15" s="42">
        <v>3548</v>
      </c>
      <c r="G15" s="92"/>
      <c r="H15" s="104">
        <v>3548</v>
      </c>
      <c r="I15" s="42">
        <v>3548</v>
      </c>
      <c r="J15" s="92"/>
      <c r="K15" s="104">
        <v>3548</v>
      </c>
    </row>
    <row r="16" spans="1:11">
      <c r="A16" s="1063"/>
      <c r="B16" s="514" t="s">
        <v>1427</v>
      </c>
      <c r="C16" s="92"/>
      <c r="D16" s="92"/>
      <c r="E16" s="515"/>
      <c r="F16" s="92"/>
      <c r="G16" s="42">
        <v>7998</v>
      </c>
      <c r="H16" s="104">
        <v>7998</v>
      </c>
      <c r="I16" s="92"/>
      <c r="J16" s="42">
        <v>7998</v>
      </c>
      <c r="K16" s="104">
        <v>7998</v>
      </c>
    </row>
    <row r="17" spans="1:11">
      <c r="A17" s="1063"/>
      <c r="B17" s="514" t="s">
        <v>1391</v>
      </c>
      <c r="C17" s="42">
        <v>21331</v>
      </c>
      <c r="D17" s="92"/>
      <c r="E17" s="104">
        <v>21331</v>
      </c>
      <c r="F17" s="42">
        <v>45218</v>
      </c>
      <c r="G17" s="92"/>
      <c r="H17" s="104">
        <v>45218</v>
      </c>
      <c r="I17" s="42">
        <v>66549</v>
      </c>
      <c r="J17" s="92"/>
      <c r="K17" s="104">
        <v>66549</v>
      </c>
    </row>
    <row r="18" spans="1:11">
      <c r="A18" s="1063"/>
      <c r="B18" s="514" t="s">
        <v>1461</v>
      </c>
      <c r="C18" s="42">
        <v>2117</v>
      </c>
      <c r="D18" s="92"/>
      <c r="E18" s="104">
        <v>2117</v>
      </c>
      <c r="F18" s="92"/>
      <c r="G18" s="42">
        <v>8389773</v>
      </c>
      <c r="H18" s="104">
        <v>8389773</v>
      </c>
      <c r="I18" s="42">
        <v>2117</v>
      </c>
      <c r="J18" s="42">
        <v>8389773</v>
      </c>
      <c r="K18" s="104">
        <v>8391890</v>
      </c>
    </row>
    <row r="19" spans="1:11">
      <c r="A19" s="1063"/>
      <c r="B19" s="514" t="s">
        <v>1459</v>
      </c>
      <c r="C19" s="42">
        <v>19438</v>
      </c>
      <c r="D19" s="42">
        <v>3948</v>
      </c>
      <c r="E19" s="104">
        <v>23386</v>
      </c>
      <c r="F19" s="92"/>
      <c r="G19" s="42">
        <v>255465</v>
      </c>
      <c r="H19" s="104">
        <v>255465</v>
      </c>
      <c r="I19" s="42">
        <v>19438</v>
      </c>
      <c r="J19" s="42">
        <v>259413</v>
      </c>
      <c r="K19" s="104">
        <v>278851</v>
      </c>
    </row>
    <row r="20" spans="1:11">
      <c r="A20" s="1063"/>
      <c r="B20" s="514" t="s">
        <v>1462</v>
      </c>
      <c r="C20" s="42">
        <v>73992</v>
      </c>
      <c r="D20" s="92"/>
      <c r="E20" s="104">
        <v>73992</v>
      </c>
      <c r="F20" s="42">
        <v>666177</v>
      </c>
      <c r="G20" s="92"/>
      <c r="H20" s="104">
        <v>666177</v>
      </c>
      <c r="I20" s="42">
        <v>740169</v>
      </c>
      <c r="J20" s="92"/>
      <c r="K20" s="104">
        <v>740169</v>
      </c>
    </row>
    <row r="21" spans="1:11">
      <c r="A21" s="1063"/>
      <c r="B21" s="514" t="s">
        <v>1394</v>
      </c>
      <c r="C21" s="92"/>
      <c r="D21" s="42">
        <v>6704</v>
      </c>
      <c r="E21" s="104">
        <v>6704</v>
      </c>
      <c r="F21" s="42">
        <v>5023</v>
      </c>
      <c r="G21" s="42">
        <v>11680</v>
      </c>
      <c r="H21" s="104">
        <v>16704</v>
      </c>
      <c r="I21" s="42">
        <v>5023</v>
      </c>
      <c r="J21" s="42">
        <v>18384</v>
      </c>
      <c r="K21" s="104">
        <v>23408</v>
      </c>
    </row>
    <row r="22" spans="1:11">
      <c r="A22" s="1063"/>
      <c r="B22" s="514" t="s">
        <v>1469</v>
      </c>
      <c r="C22" s="92"/>
      <c r="D22" s="92"/>
      <c r="E22" s="515"/>
      <c r="F22" s="92"/>
      <c r="G22" s="42">
        <v>4500</v>
      </c>
      <c r="H22" s="104">
        <v>4500</v>
      </c>
      <c r="I22" s="92"/>
      <c r="J22" s="42">
        <v>4500</v>
      </c>
      <c r="K22" s="104">
        <v>4500</v>
      </c>
    </row>
    <row r="23" spans="1:11">
      <c r="A23" s="1063"/>
      <c r="B23" s="514" t="s">
        <v>1397</v>
      </c>
      <c r="C23" s="42">
        <v>10177</v>
      </c>
      <c r="D23" s="42">
        <v>38869</v>
      </c>
      <c r="E23" s="104">
        <v>49045</v>
      </c>
      <c r="F23" s="42">
        <v>214755</v>
      </c>
      <c r="G23" s="42">
        <v>703</v>
      </c>
      <c r="H23" s="104">
        <v>215458</v>
      </c>
      <c r="I23" s="42">
        <v>224932</v>
      </c>
      <c r="J23" s="42">
        <v>39571</v>
      </c>
      <c r="K23" s="104">
        <v>264503</v>
      </c>
    </row>
    <row r="24" spans="1:11" ht="24">
      <c r="A24" s="1063"/>
      <c r="B24" s="514" t="s">
        <v>1464</v>
      </c>
      <c r="C24" s="42">
        <v>75391</v>
      </c>
      <c r="D24" s="92"/>
      <c r="E24" s="104">
        <v>75391</v>
      </c>
      <c r="F24" s="42">
        <v>9796</v>
      </c>
      <c r="G24" s="92"/>
      <c r="H24" s="104">
        <v>9796</v>
      </c>
      <c r="I24" s="42">
        <v>85187</v>
      </c>
      <c r="J24" s="92"/>
      <c r="K24" s="104">
        <v>85187</v>
      </c>
    </row>
    <row r="25" spans="1:11">
      <c r="A25" s="1063"/>
      <c r="B25" s="514" t="s">
        <v>1468</v>
      </c>
      <c r="C25" s="92"/>
      <c r="D25" s="42">
        <v>153591</v>
      </c>
      <c r="E25" s="104">
        <v>153591</v>
      </c>
      <c r="F25" s="92"/>
      <c r="G25" s="92"/>
      <c r="H25" s="515"/>
      <c r="I25" s="92"/>
      <c r="J25" s="42">
        <v>153591</v>
      </c>
      <c r="K25" s="104">
        <v>153591</v>
      </c>
    </row>
    <row r="26" spans="1:11">
      <c r="A26" s="1063"/>
      <c r="B26" s="514" t="s">
        <v>1396</v>
      </c>
      <c r="C26" s="42">
        <v>617704</v>
      </c>
      <c r="D26" s="42">
        <v>53082</v>
      </c>
      <c r="E26" s="104">
        <v>670786</v>
      </c>
      <c r="F26" s="42">
        <v>901168</v>
      </c>
      <c r="G26" s="42">
        <v>122241</v>
      </c>
      <c r="H26" s="104">
        <v>1023408</v>
      </c>
      <c r="I26" s="42">
        <v>1518872</v>
      </c>
      <c r="J26" s="42">
        <v>175322</v>
      </c>
      <c r="K26" s="104">
        <v>1694194</v>
      </c>
    </row>
    <row r="27" spans="1:11">
      <c r="A27" s="1063"/>
      <c r="B27" s="514" t="s">
        <v>654</v>
      </c>
      <c r="C27" s="42">
        <v>942344</v>
      </c>
      <c r="D27" s="42">
        <v>38910</v>
      </c>
      <c r="E27" s="104">
        <v>981254</v>
      </c>
      <c r="F27" s="42">
        <v>777224</v>
      </c>
      <c r="G27" s="42">
        <v>213692</v>
      </c>
      <c r="H27" s="104">
        <v>990915</v>
      </c>
      <c r="I27" s="42">
        <v>1719567</v>
      </c>
      <c r="J27" s="42">
        <v>252602</v>
      </c>
      <c r="K27" s="104">
        <v>1972169</v>
      </c>
    </row>
    <row r="28" spans="1:11">
      <c r="A28" s="1063"/>
      <c r="B28" s="514" t="s">
        <v>1395</v>
      </c>
      <c r="C28" s="92"/>
      <c r="D28" s="92"/>
      <c r="E28" s="515"/>
      <c r="F28" s="42">
        <v>72698</v>
      </c>
      <c r="G28" s="42">
        <v>3047843</v>
      </c>
      <c r="H28" s="104">
        <v>3120541</v>
      </c>
      <c r="I28" s="42">
        <v>72698</v>
      </c>
      <c r="J28" s="42">
        <v>3047843</v>
      </c>
      <c r="K28" s="104">
        <v>3120541</v>
      </c>
    </row>
    <row r="29" spans="1:11">
      <c r="A29" s="1063"/>
      <c r="B29" s="514" t="s">
        <v>1470</v>
      </c>
      <c r="C29" s="92"/>
      <c r="D29" s="92"/>
      <c r="E29" s="515"/>
      <c r="F29" s="92"/>
      <c r="G29" s="42">
        <v>176389</v>
      </c>
      <c r="H29" s="104">
        <v>176389</v>
      </c>
      <c r="I29" s="92"/>
      <c r="J29" s="42">
        <v>176389</v>
      </c>
      <c r="K29" s="104">
        <v>176389</v>
      </c>
    </row>
    <row r="30" spans="1:11">
      <c r="A30" s="1063"/>
      <c r="B30" s="514" t="s">
        <v>1425</v>
      </c>
      <c r="C30" s="92"/>
      <c r="D30" s="92"/>
      <c r="E30" s="515"/>
      <c r="F30" s="92"/>
      <c r="G30" s="42">
        <v>28964</v>
      </c>
      <c r="H30" s="104">
        <v>28964</v>
      </c>
      <c r="I30" s="92"/>
      <c r="J30" s="42">
        <v>28964</v>
      </c>
      <c r="K30" s="104">
        <v>28964</v>
      </c>
    </row>
    <row r="31" spans="1:11">
      <c r="A31" s="1063"/>
      <c r="B31" s="514" t="s">
        <v>1398</v>
      </c>
      <c r="C31" s="92"/>
      <c r="D31" s="42">
        <v>49610</v>
      </c>
      <c r="E31" s="104">
        <v>49610</v>
      </c>
      <c r="F31" s="42">
        <v>484538</v>
      </c>
      <c r="G31" s="92"/>
      <c r="H31" s="104">
        <v>484538</v>
      </c>
      <c r="I31" s="42">
        <v>484538</v>
      </c>
      <c r="J31" s="42">
        <v>49610</v>
      </c>
      <c r="K31" s="104">
        <v>534148</v>
      </c>
    </row>
    <row r="32" spans="1:11">
      <c r="A32" s="1063"/>
      <c r="B32" s="514" t="s">
        <v>1392</v>
      </c>
      <c r="C32" s="42">
        <v>192373</v>
      </c>
      <c r="D32" s="42">
        <v>123227</v>
      </c>
      <c r="E32" s="104">
        <v>315600</v>
      </c>
      <c r="F32" s="42">
        <v>610300</v>
      </c>
      <c r="G32" s="42">
        <v>583146</v>
      </c>
      <c r="H32" s="104">
        <v>1193446</v>
      </c>
      <c r="I32" s="42">
        <v>802673</v>
      </c>
      <c r="J32" s="42">
        <v>706373</v>
      </c>
      <c r="K32" s="104">
        <v>1509046</v>
      </c>
    </row>
    <row r="33" spans="1:11">
      <c r="A33" s="1063"/>
      <c r="B33" s="514" t="s">
        <v>1467</v>
      </c>
      <c r="C33" s="42">
        <v>82038</v>
      </c>
      <c r="D33" s="92"/>
      <c r="E33" s="104">
        <v>82038</v>
      </c>
      <c r="F33" s="42">
        <v>139247</v>
      </c>
      <c r="G33" s="92"/>
      <c r="H33" s="104">
        <v>139247</v>
      </c>
      <c r="I33" s="42">
        <v>221285</v>
      </c>
      <c r="J33" s="92"/>
      <c r="K33" s="104">
        <v>221285</v>
      </c>
    </row>
    <row r="34" spans="1:11">
      <c r="A34" s="1064"/>
      <c r="B34" s="47"/>
      <c r="C34" s="43">
        <v>2952454</v>
      </c>
      <c r="D34" s="43">
        <v>790892</v>
      </c>
      <c r="E34" s="104">
        <v>3743347</v>
      </c>
      <c r="F34" s="43">
        <v>4878299</v>
      </c>
      <c r="G34" s="43">
        <v>13877577</v>
      </c>
      <c r="H34" s="104">
        <v>18755876</v>
      </c>
      <c r="I34" s="43">
        <v>7830753</v>
      </c>
      <c r="J34" s="43">
        <v>14668469</v>
      </c>
      <c r="K34" s="104">
        <v>22499223</v>
      </c>
    </row>
    <row r="35" spans="1:11" ht="15" customHeight="1">
      <c r="A35" s="1056" t="s">
        <v>1400</v>
      </c>
      <c r="B35" s="514" t="s">
        <v>1419</v>
      </c>
      <c r="C35" s="92"/>
      <c r="D35" s="92"/>
      <c r="E35" s="515"/>
      <c r="F35" s="42">
        <v>106843</v>
      </c>
      <c r="G35" s="42">
        <v>27139</v>
      </c>
      <c r="H35" s="104">
        <v>133982</v>
      </c>
      <c r="I35" s="42">
        <v>106843</v>
      </c>
      <c r="J35" s="42">
        <v>27139</v>
      </c>
      <c r="K35" s="104">
        <v>133982</v>
      </c>
    </row>
    <row r="36" spans="1:11">
      <c r="A36" s="1063"/>
      <c r="B36" s="514" t="s">
        <v>1407</v>
      </c>
      <c r="C36" s="92"/>
      <c r="D36" s="92"/>
      <c r="E36" s="515"/>
      <c r="F36" s="92"/>
      <c r="G36" s="42">
        <v>124340</v>
      </c>
      <c r="H36" s="104">
        <v>124340</v>
      </c>
      <c r="I36" s="92"/>
      <c r="J36" s="42">
        <v>124340</v>
      </c>
      <c r="K36" s="104">
        <v>124340</v>
      </c>
    </row>
    <row r="37" spans="1:11">
      <c r="A37" s="1063"/>
      <c r="B37" s="514" t="s">
        <v>1423</v>
      </c>
      <c r="C37" s="92"/>
      <c r="D37" s="92"/>
      <c r="E37" s="515"/>
      <c r="F37" s="92"/>
      <c r="G37" s="42">
        <v>153497</v>
      </c>
      <c r="H37" s="104">
        <v>153497</v>
      </c>
      <c r="I37" s="92"/>
      <c r="J37" s="42">
        <v>153497</v>
      </c>
      <c r="K37" s="104">
        <v>153497</v>
      </c>
    </row>
    <row r="38" spans="1:11">
      <c r="A38" s="1063"/>
      <c r="B38" s="514" t="s">
        <v>1402</v>
      </c>
      <c r="C38" s="92"/>
      <c r="D38" s="92"/>
      <c r="E38" s="515"/>
      <c r="F38" s="92"/>
      <c r="G38" s="42">
        <v>234364</v>
      </c>
      <c r="H38" s="104">
        <v>234364</v>
      </c>
      <c r="I38" s="92"/>
      <c r="J38" s="42">
        <v>234364</v>
      </c>
      <c r="K38" s="104">
        <v>234364</v>
      </c>
    </row>
    <row r="39" spans="1:11">
      <c r="A39" s="1063"/>
      <c r="B39" s="514" t="s">
        <v>1415</v>
      </c>
      <c r="C39" s="92"/>
      <c r="D39" s="92"/>
      <c r="E39" s="515"/>
      <c r="F39" s="92"/>
      <c r="G39" s="42">
        <v>2604</v>
      </c>
      <c r="H39" s="104">
        <v>2604</v>
      </c>
      <c r="I39" s="92"/>
      <c r="J39" s="42">
        <v>2604</v>
      </c>
      <c r="K39" s="104">
        <v>2604</v>
      </c>
    </row>
    <row r="40" spans="1:11">
      <c r="A40" s="1063"/>
      <c r="B40" s="514" t="s">
        <v>1417</v>
      </c>
      <c r="C40" s="92"/>
      <c r="D40" s="92"/>
      <c r="E40" s="515"/>
      <c r="F40" s="42">
        <v>611268</v>
      </c>
      <c r="G40" s="42">
        <v>42731</v>
      </c>
      <c r="H40" s="104">
        <v>653999</v>
      </c>
      <c r="I40" s="42">
        <v>611268</v>
      </c>
      <c r="J40" s="42">
        <v>42731</v>
      </c>
      <c r="K40" s="104">
        <v>653999</v>
      </c>
    </row>
    <row r="41" spans="1:11">
      <c r="A41" s="1063"/>
      <c r="B41" s="514" t="s">
        <v>1416</v>
      </c>
      <c r="C41" s="42">
        <v>46873</v>
      </c>
      <c r="D41" s="92"/>
      <c r="E41" s="104">
        <v>46873</v>
      </c>
      <c r="F41" s="42">
        <v>172595</v>
      </c>
      <c r="G41" s="42">
        <v>4000</v>
      </c>
      <c r="H41" s="104">
        <v>176595</v>
      </c>
      <c r="I41" s="42">
        <v>219468</v>
      </c>
      <c r="J41" s="42">
        <v>4000</v>
      </c>
      <c r="K41" s="104">
        <v>223469</v>
      </c>
    </row>
    <row r="42" spans="1:11">
      <c r="A42" s="1063"/>
      <c r="B42" s="514" t="s">
        <v>1424</v>
      </c>
      <c r="C42" s="92"/>
      <c r="D42" s="92"/>
      <c r="E42" s="515"/>
      <c r="F42" s="92"/>
      <c r="G42" s="42">
        <v>122066</v>
      </c>
      <c r="H42" s="104">
        <v>122066</v>
      </c>
      <c r="I42" s="92"/>
      <c r="J42" s="42">
        <v>122066</v>
      </c>
      <c r="K42" s="104">
        <v>122066</v>
      </c>
    </row>
    <row r="43" spans="1:11">
      <c r="A43" s="1064"/>
      <c r="B43" s="47"/>
      <c r="C43" s="43">
        <v>46873</v>
      </c>
      <c r="D43" s="93"/>
      <c r="E43" s="104">
        <v>46873</v>
      </c>
      <c r="F43" s="43">
        <v>890706</v>
      </c>
      <c r="G43" s="43">
        <v>710742</v>
      </c>
      <c r="H43" s="104">
        <v>1601448</v>
      </c>
      <c r="I43" s="43">
        <v>937579</v>
      </c>
      <c r="J43" s="43">
        <v>710742</v>
      </c>
      <c r="K43" s="104">
        <v>1648321</v>
      </c>
    </row>
    <row r="44" spans="1:11">
      <c r="A44" s="1056" t="s">
        <v>1403</v>
      </c>
      <c r="B44" s="514" t="s">
        <v>1419</v>
      </c>
      <c r="C44" s="42">
        <v>4</v>
      </c>
      <c r="D44" s="92"/>
      <c r="E44" s="104">
        <v>4</v>
      </c>
      <c r="F44" s="92"/>
      <c r="G44" s="92"/>
      <c r="H44" s="515"/>
      <c r="I44" s="42">
        <v>4</v>
      </c>
      <c r="J44" s="92"/>
      <c r="K44" s="104">
        <v>4</v>
      </c>
    </row>
    <row r="45" spans="1:11" ht="15" customHeight="1">
      <c r="A45" s="1063"/>
      <c r="B45" s="514" t="s">
        <v>1407</v>
      </c>
      <c r="C45" s="92"/>
      <c r="D45" s="92"/>
      <c r="E45" s="515"/>
      <c r="F45" s="92"/>
      <c r="G45" s="42">
        <v>20336</v>
      </c>
      <c r="H45" s="104">
        <v>20336</v>
      </c>
      <c r="I45" s="92"/>
      <c r="J45" s="42">
        <v>20336</v>
      </c>
      <c r="K45" s="104">
        <v>20336</v>
      </c>
    </row>
    <row r="46" spans="1:11">
      <c r="A46" s="1063"/>
      <c r="B46" s="514" t="s">
        <v>1402</v>
      </c>
      <c r="C46" s="92"/>
      <c r="D46" s="92"/>
      <c r="E46" s="515"/>
      <c r="F46" s="92"/>
      <c r="G46" s="42">
        <v>44370</v>
      </c>
      <c r="H46" s="104">
        <v>44370</v>
      </c>
      <c r="I46" s="92"/>
      <c r="J46" s="42">
        <v>44370</v>
      </c>
      <c r="K46" s="104">
        <v>44370</v>
      </c>
    </row>
    <row r="47" spans="1:11" ht="24">
      <c r="A47" s="1063"/>
      <c r="B47" s="514" t="s">
        <v>1405</v>
      </c>
      <c r="C47" s="92"/>
      <c r="D47" s="92"/>
      <c r="E47" s="515"/>
      <c r="F47" s="42">
        <v>363</v>
      </c>
      <c r="G47" s="92"/>
      <c r="H47" s="104">
        <v>363</v>
      </c>
      <c r="I47" s="42">
        <v>363</v>
      </c>
      <c r="J47" s="92"/>
      <c r="K47" s="104">
        <v>363</v>
      </c>
    </row>
    <row r="48" spans="1:11">
      <c r="A48" s="1063"/>
      <c r="B48" s="514" t="s">
        <v>1417</v>
      </c>
      <c r="C48" s="92"/>
      <c r="D48" s="92"/>
      <c r="E48" s="515"/>
      <c r="F48" s="42">
        <v>22706</v>
      </c>
      <c r="G48" s="42">
        <v>21097</v>
      </c>
      <c r="H48" s="104">
        <v>43802</v>
      </c>
      <c r="I48" s="42">
        <v>22706</v>
      </c>
      <c r="J48" s="42">
        <v>21097</v>
      </c>
      <c r="K48" s="104">
        <v>43802</v>
      </c>
    </row>
    <row r="49" spans="1:11">
      <c r="A49" s="1063"/>
      <c r="B49" s="514" t="s">
        <v>1416</v>
      </c>
      <c r="C49" s="92"/>
      <c r="D49" s="92"/>
      <c r="E49" s="515"/>
      <c r="F49" s="42">
        <v>22172</v>
      </c>
      <c r="G49" s="92"/>
      <c r="H49" s="104">
        <v>22172</v>
      </c>
      <c r="I49" s="42">
        <v>22172</v>
      </c>
      <c r="J49" s="92"/>
      <c r="K49" s="104">
        <v>22172</v>
      </c>
    </row>
    <row r="50" spans="1:11">
      <c r="A50" s="1063"/>
      <c r="B50" s="514" t="s">
        <v>1424</v>
      </c>
      <c r="C50" s="92"/>
      <c r="D50" s="92"/>
      <c r="E50" s="515"/>
      <c r="F50" s="92"/>
      <c r="G50" s="42">
        <v>15418</v>
      </c>
      <c r="H50" s="104">
        <v>15418</v>
      </c>
      <c r="I50" s="92"/>
      <c r="J50" s="42">
        <v>15418</v>
      </c>
      <c r="K50" s="104">
        <v>15418</v>
      </c>
    </row>
    <row r="51" spans="1:11">
      <c r="A51" s="1064"/>
      <c r="B51" s="47"/>
      <c r="C51" s="43">
        <v>4</v>
      </c>
      <c r="D51" s="93"/>
      <c r="E51" s="104">
        <v>4</v>
      </c>
      <c r="F51" s="43">
        <v>45240</v>
      </c>
      <c r="G51" s="43">
        <v>101221</v>
      </c>
      <c r="H51" s="104">
        <v>146461</v>
      </c>
      <c r="I51" s="43">
        <v>45244</v>
      </c>
      <c r="J51" s="43">
        <v>101221</v>
      </c>
      <c r="K51" s="104">
        <v>146465</v>
      </c>
    </row>
    <row r="52" spans="1:11">
      <c r="A52" s="1056" t="s">
        <v>1426</v>
      </c>
      <c r="B52" s="514" t="s">
        <v>1455</v>
      </c>
      <c r="C52" s="42">
        <v>1405</v>
      </c>
      <c r="D52" s="42">
        <v>1701</v>
      </c>
      <c r="E52" s="104">
        <v>3106</v>
      </c>
      <c r="F52" s="92"/>
      <c r="G52" s="92"/>
      <c r="H52" s="515"/>
      <c r="I52" s="42">
        <v>1405</v>
      </c>
      <c r="J52" s="42">
        <v>1701</v>
      </c>
      <c r="K52" s="104">
        <v>3106</v>
      </c>
    </row>
    <row r="53" spans="1:11">
      <c r="A53" s="1063"/>
      <c r="B53" s="514" t="s">
        <v>1453</v>
      </c>
      <c r="C53" s="42">
        <v>60027</v>
      </c>
      <c r="D53" s="42">
        <v>13226</v>
      </c>
      <c r="E53" s="104">
        <v>73253</v>
      </c>
      <c r="F53" s="42">
        <v>21367</v>
      </c>
      <c r="G53" s="42">
        <v>2397</v>
      </c>
      <c r="H53" s="104">
        <v>23763</v>
      </c>
      <c r="I53" s="42">
        <v>81394</v>
      </c>
      <c r="J53" s="42">
        <v>15623</v>
      </c>
      <c r="K53" s="104">
        <v>97017</v>
      </c>
    </row>
    <row r="54" spans="1:11">
      <c r="A54" s="1063"/>
      <c r="B54" s="514" t="s">
        <v>1454</v>
      </c>
      <c r="C54" s="42">
        <v>99160</v>
      </c>
      <c r="D54" s="42">
        <v>46102</v>
      </c>
      <c r="E54" s="104">
        <v>145262</v>
      </c>
      <c r="F54" s="92"/>
      <c r="G54" s="92"/>
      <c r="H54" s="515"/>
      <c r="I54" s="42">
        <v>99160</v>
      </c>
      <c r="J54" s="42">
        <v>46102</v>
      </c>
      <c r="K54" s="104">
        <v>145262</v>
      </c>
    </row>
    <row r="55" spans="1:11">
      <c r="A55" s="1063"/>
      <c r="B55" s="514" t="s">
        <v>1474</v>
      </c>
      <c r="C55" s="42">
        <v>0</v>
      </c>
      <c r="D55" s="92"/>
      <c r="E55" s="104">
        <v>0</v>
      </c>
      <c r="F55" s="92"/>
      <c r="G55" s="92"/>
      <c r="H55" s="515"/>
      <c r="I55" s="42">
        <v>0</v>
      </c>
      <c r="J55" s="92"/>
      <c r="K55" s="104">
        <v>0</v>
      </c>
    </row>
    <row r="56" spans="1:11">
      <c r="A56" s="1063"/>
      <c r="B56" s="514" t="s">
        <v>1458</v>
      </c>
      <c r="C56" s="42">
        <v>2590</v>
      </c>
      <c r="D56" s="42">
        <v>1394</v>
      </c>
      <c r="E56" s="104">
        <v>3984</v>
      </c>
      <c r="F56" s="92"/>
      <c r="G56" s="92"/>
      <c r="H56" s="515"/>
      <c r="I56" s="42">
        <v>2590</v>
      </c>
      <c r="J56" s="42">
        <v>1394</v>
      </c>
      <c r="K56" s="104">
        <v>3984</v>
      </c>
    </row>
    <row r="57" spans="1:11">
      <c r="A57" s="1063"/>
      <c r="B57" s="514" t="s">
        <v>1438</v>
      </c>
      <c r="C57" s="42">
        <v>424</v>
      </c>
      <c r="D57" s="42">
        <v>112</v>
      </c>
      <c r="E57" s="104">
        <v>535</v>
      </c>
      <c r="F57" s="92"/>
      <c r="G57" s="92"/>
      <c r="H57" s="515"/>
      <c r="I57" s="42">
        <v>424</v>
      </c>
      <c r="J57" s="42">
        <v>112</v>
      </c>
      <c r="K57" s="104">
        <v>535</v>
      </c>
    </row>
    <row r="58" spans="1:11">
      <c r="A58" s="1063"/>
      <c r="B58" s="514" t="s">
        <v>1393</v>
      </c>
      <c r="C58" s="42">
        <v>33</v>
      </c>
      <c r="D58" s="92"/>
      <c r="E58" s="104">
        <v>33</v>
      </c>
      <c r="F58" s="92"/>
      <c r="G58" s="92"/>
      <c r="H58" s="515"/>
      <c r="I58" s="42">
        <v>33</v>
      </c>
      <c r="J58" s="92"/>
      <c r="K58" s="104">
        <v>33</v>
      </c>
    </row>
    <row r="59" spans="1:11">
      <c r="A59" s="1063"/>
      <c r="B59" s="514" t="s">
        <v>1422</v>
      </c>
      <c r="C59" s="42">
        <v>47</v>
      </c>
      <c r="D59" s="92"/>
      <c r="E59" s="104">
        <v>47</v>
      </c>
      <c r="F59" s="42">
        <v>66</v>
      </c>
      <c r="G59" s="92"/>
      <c r="H59" s="104">
        <v>66</v>
      </c>
      <c r="I59" s="42">
        <v>113</v>
      </c>
      <c r="J59" s="92"/>
      <c r="K59" s="104">
        <v>113</v>
      </c>
    </row>
    <row r="60" spans="1:11" ht="24">
      <c r="A60" s="1063"/>
      <c r="B60" s="514" t="s">
        <v>1451</v>
      </c>
      <c r="C60" s="42">
        <v>2714</v>
      </c>
      <c r="D60" s="42">
        <v>37208</v>
      </c>
      <c r="E60" s="104">
        <v>39922</v>
      </c>
      <c r="F60" s="92"/>
      <c r="G60" s="92"/>
      <c r="H60" s="515"/>
      <c r="I60" s="42">
        <v>2714</v>
      </c>
      <c r="J60" s="42">
        <v>37208</v>
      </c>
      <c r="K60" s="104">
        <v>39922</v>
      </c>
    </row>
    <row r="61" spans="1:11">
      <c r="A61" s="1063"/>
      <c r="B61" s="514" t="s">
        <v>1452</v>
      </c>
      <c r="C61" s="42">
        <v>210530</v>
      </c>
      <c r="D61" s="42">
        <v>41315</v>
      </c>
      <c r="E61" s="104">
        <v>251845</v>
      </c>
      <c r="F61" s="42">
        <v>16999</v>
      </c>
      <c r="G61" s="42">
        <v>7365</v>
      </c>
      <c r="H61" s="104">
        <v>24364</v>
      </c>
      <c r="I61" s="42">
        <v>227529</v>
      </c>
      <c r="J61" s="42">
        <v>48680</v>
      </c>
      <c r="K61" s="104">
        <v>276209</v>
      </c>
    </row>
    <row r="62" spans="1:11">
      <c r="A62" s="1063"/>
      <c r="B62" s="514" t="s">
        <v>1399</v>
      </c>
      <c r="C62" s="42">
        <v>49087</v>
      </c>
      <c r="D62" s="42">
        <v>1760</v>
      </c>
      <c r="E62" s="104">
        <v>50847</v>
      </c>
      <c r="F62" s="42">
        <v>8300</v>
      </c>
      <c r="G62" s="42">
        <v>45</v>
      </c>
      <c r="H62" s="104">
        <v>8345</v>
      </c>
      <c r="I62" s="42">
        <v>57387</v>
      </c>
      <c r="J62" s="42">
        <v>1805</v>
      </c>
      <c r="K62" s="104">
        <v>59193</v>
      </c>
    </row>
    <row r="63" spans="1:11">
      <c r="A63" s="1063"/>
      <c r="B63" s="514" t="s">
        <v>1419</v>
      </c>
      <c r="C63" s="42">
        <v>39950</v>
      </c>
      <c r="D63" s="42">
        <v>10636</v>
      </c>
      <c r="E63" s="104">
        <v>50586</v>
      </c>
      <c r="F63" s="42">
        <v>3882</v>
      </c>
      <c r="G63" s="42">
        <v>7540</v>
      </c>
      <c r="H63" s="104">
        <v>11422</v>
      </c>
      <c r="I63" s="42">
        <v>43832</v>
      </c>
      <c r="J63" s="42">
        <v>18176</v>
      </c>
      <c r="K63" s="104">
        <v>62008</v>
      </c>
    </row>
    <row r="64" spans="1:11">
      <c r="A64" s="1063"/>
      <c r="B64" s="514" t="s">
        <v>1435</v>
      </c>
      <c r="C64" s="42">
        <v>3192</v>
      </c>
      <c r="D64" s="42">
        <v>63123</v>
      </c>
      <c r="E64" s="104">
        <v>66315</v>
      </c>
      <c r="F64" s="42">
        <v>750</v>
      </c>
      <c r="G64" s="42">
        <v>4542</v>
      </c>
      <c r="H64" s="104">
        <v>5292</v>
      </c>
      <c r="I64" s="42">
        <v>3942</v>
      </c>
      <c r="J64" s="42">
        <v>67664</v>
      </c>
      <c r="K64" s="104">
        <v>71606</v>
      </c>
    </row>
    <row r="65" spans="1:11">
      <c r="A65" s="1063"/>
      <c r="B65" s="514" t="s">
        <v>1434</v>
      </c>
      <c r="C65" s="42">
        <v>4215</v>
      </c>
      <c r="D65" s="42">
        <v>1073</v>
      </c>
      <c r="E65" s="104">
        <v>5288</v>
      </c>
      <c r="F65" s="92"/>
      <c r="G65" s="92"/>
      <c r="H65" s="515"/>
      <c r="I65" s="42">
        <v>4215</v>
      </c>
      <c r="J65" s="42">
        <v>1073</v>
      </c>
      <c r="K65" s="104">
        <v>5288</v>
      </c>
    </row>
    <row r="66" spans="1:11">
      <c r="A66" s="1063"/>
      <c r="B66" s="514" t="s">
        <v>1410</v>
      </c>
      <c r="C66" s="92"/>
      <c r="D66" s="42">
        <v>3975</v>
      </c>
      <c r="E66" s="104">
        <v>3975</v>
      </c>
      <c r="F66" s="92"/>
      <c r="G66" s="92"/>
      <c r="H66" s="515"/>
      <c r="I66" s="92"/>
      <c r="J66" s="42">
        <v>3975</v>
      </c>
      <c r="K66" s="104">
        <v>3975</v>
      </c>
    </row>
    <row r="67" spans="1:11">
      <c r="A67" s="1063"/>
      <c r="B67" s="514" t="s">
        <v>1433</v>
      </c>
      <c r="C67" s="42">
        <v>0</v>
      </c>
      <c r="D67" s="92"/>
      <c r="E67" s="104">
        <v>0</v>
      </c>
      <c r="F67" s="92"/>
      <c r="G67" s="92"/>
      <c r="H67" s="515"/>
      <c r="I67" s="42">
        <v>0</v>
      </c>
      <c r="J67" s="92"/>
      <c r="K67" s="104">
        <v>0</v>
      </c>
    </row>
    <row r="68" spans="1:11">
      <c r="A68" s="1063"/>
      <c r="B68" s="514" t="s">
        <v>1429</v>
      </c>
      <c r="C68" s="42">
        <v>3026</v>
      </c>
      <c r="D68" s="92"/>
      <c r="E68" s="104">
        <v>3026</v>
      </c>
      <c r="F68" s="92"/>
      <c r="G68" s="92"/>
      <c r="H68" s="515"/>
      <c r="I68" s="42">
        <v>3026</v>
      </c>
      <c r="J68" s="92"/>
      <c r="K68" s="104">
        <v>3026</v>
      </c>
    </row>
    <row r="69" spans="1:11">
      <c r="A69" s="1063"/>
      <c r="B69" s="514" t="s">
        <v>1430</v>
      </c>
      <c r="C69" s="42">
        <v>0</v>
      </c>
      <c r="D69" s="42">
        <v>0</v>
      </c>
      <c r="E69" s="104">
        <v>0</v>
      </c>
      <c r="F69" s="42">
        <v>25</v>
      </c>
      <c r="G69" s="92"/>
      <c r="H69" s="104">
        <v>25</v>
      </c>
      <c r="I69" s="42">
        <v>25</v>
      </c>
      <c r="J69" s="42">
        <v>0</v>
      </c>
      <c r="K69" s="104">
        <v>25</v>
      </c>
    </row>
    <row r="70" spans="1:11">
      <c r="A70" s="1063"/>
      <c r="B70" s="514" t="s">
        <v>1420</v>
      </c>
      <c r="C70" s="42">
        <v>1127</v>
      </c>
      <c r="D70" s="42">
        <v>633</v>
      </c>
      <c r="E70" s="104">
        <v>1760</v>
      </c>
      <c r="F70" s="92"/>
      <c r="G70" s="92"/>
      <c r="H70" s="515"/>
      <c r="I70" s="42">
        <v>1127</v>
      </c>
      <c r="J70" s="42">
        <v>633</v>
      </c>
      <c r="K70" s="104">
        <v>1760</v>
      </c>
    </row>
    <row r="71" spans="1:11">
      <c r="A71" s="1063"/>
      <c r="B71" s="514" t="s">
        <v>1406</v>
      </c>
      <c r="C71" s="42">
        <v>14787</v>
      </c>
      <c r="D71" s="42">
        <v>107</v>
      </c>
      <c r="E71" s="104">
        <v>14894</v>
      </c>
      <c r="F71" s="42">
        <v>1562</v>
      </c>
      <c r="G71" s="92"/>
      <c r="H71" s="104">
        <v>1562</v>
      </c>
      <c r="I71" s="42">
        <v>16349</v>
      </c>
      <c r="J71" s="42">
        <v>107</v>
      </c>
      <c r="K71" s="104">
        <v>16456</v>
      </c>
    </row>
    <row r="72" spans="1:11">
      <c r="A72" s="1063"/>
      <c r="B72" s="514" t="s">
        <v>1432</v>
      </c>
      <c r="C72" s="42">
        <v>34086</v>
      </c>
      <c r="D72" s="42">
        <v>647</v>
      </c>
      <c r="E72" s="104">
        <v>34734</v>
      </c>
      <c r="F72" s="92"/>
      <c r="G72" s="92"/>
      <c r="H72" s="515"/>
      <c r="I72" s="42">
        <v>34086</v>
      </c>
      <c r="J72" s="42">
        <v>647</v>
      </c>
      <c r="K72" s="104">
        <v>34734</v>
      </c>
    </row>
    <row r="73" spans="1:11">
      <c r="A73" s="1063"/>
      <c r="B73" s="514" t="s">
        <v>1431</v>
      </c>
      <c r="C73" s="42">
        <v>10336</v>
      </c>
      <c r="D73" s="92"/>
      <c r="E73" s="104">
        <v>10336</v>
      </c>
      <c r="F73" s="92"/>
      <c r="G73" s="92"/>
      <c r="H73" s="515"/>
      <c r="I73" s="42">
        <v>10336</v>
      </c>
      <c r="J73" s="92"/>
      <c r="K73" s="104">
        <v>10336</v>
      </c>
    </row>
    <row r="74" spans="1:11">
      <c r="A74" s="1063"/>
      <c r="B74" s="514" t="s">
        <v>1471</v>
      </c>
      <c r="C74" s="42">
        <v>2952</v>
      </c>
      <c r="D74" s="92"/>
      <c r="E74" s="104">
        <v>2952</v>
      </c>
      <c r="F74" s="92"/>
      <c r="G74" s="92"/>
      <c r="H74" s="515"/>
      <c r="I74" s="42">
        <v>2952</v>
      </c>
      <c r="J74" s="92"/>
      <c r="K74" s="104">
        <v>2952</v>
      </c>
    </row>
    <row r="75" spans="1:11">
      <c r="A75" s="1063"/>
      <c r="B75" s="514" t="s">
        <v>1407</v>
      </c>
      <c r="C75" s="42">
        <v>394</v>
      </c>
      <c r="D75" s="92"/>
      <c r="E75" s="104">
        <v>394</v>
      </c>
      <c r="F75" s="92"/>
      <c r="G75" s="92"/>
      <c r="H75" s="515"/>
      <c r="I75" s="42">
        <v>394</v>
      </c>
      <c r="J75" s="92"/>
      <c r="K75" s="104">
        <v>394</v>
      </c>
    </row>
    <row r="76" spans="1:11">
      <c r="A76" s="1063"/>
      <c r="B76" s="514" t="s">
        <v>1465</v>
      </c>
      <c r="C76" s="42">
        <v>0</v>
      </c>
      <c r="D76" s="92"/>
      <c r="E76" s="104">
        <v>0</v>
      </c>
      <c r="F76" s="92"/>
      <c r="G76" s="92"/>
      <c r="H76" s="515"/>
      <c r="I76" s="42">
        <v>0</v>
      </c>
      <c r="J76" s="92"/>
      <c r="K76" s="104">
        <v>0</v>
      </c>
    </row>
    <row r="77" spans="1:11">
      <c r="A77" s="1063"/>
      <c r="B77" s="514" t="s">
        <v>1401</v>
      </c>
      <c r="C77" s="42">
        <v>7879</v>
      </c>
      <c r="D77" s="92"/>
      <c r="E77" s="104">
        <v>7879</v>
      </c>
      <c r="F77" s="92"/>
      <c r="G77" s="92"/>
      <c r="H77" s="515"/>
      <c r="I77" s="42">
        <v>7879</v>
      </c>
      <c r="J77" s="92"/>
      <c r="K77" s="104">
        <v>7879</v>
      </c>
    </row>
    <row r="78" spans="1:11">
      <c r="A78" s="1063"/>
      <c r="B78" s="514" t="s">
        <v>1411</v>
      </c>
      <c r="C78" s="92"/>
      <c r="D78" s="42">
        <v>9296</v>
      </c>
      <c r="E78" s="104">
        <v>9296</v>
      </c>
      <c r="F78" s="92"/>
      <c r="G78" s="92"/>
      <c r="H78" s="515"/>
      <c r="I78" s="92"/>
      <c r="J78" s="42">
        <v>9296</v>
      </c>
      <c r="K78" s="104">
        <v>9296</v>
      </c>
    </row>
    <row r="79" spans="1:11">
      <c r="A79" s="1063"/>
      <c r="B79" s="514" t="s">
        <v>1457</v>
      </c>
      <c r="C79" s="42">
        <v>482</v>
      </c>
      <c r="D79" s="42">
        <v>9</v>
      </c>
      <c r="E79" s="104">
        <v>490</v>
      </c>
      <c r="F79" s="42">
        <v>637</v>
      </c>
      <c r="G79" s="92"/>
      <c r="H79" s="104">
        <v>637</v>
      </c>
      <c r="I79" s="42">
        <v>1119</v>
      </c>
      <c r="J79" s="42">
        <v>9</v>
      </c>
      <c r="K79" s="104">
        <v>1128</v>
      </c>
    </row>
    <row r="80" spans="1:11">
      <c r="A80" s="1063"/>
      <c r="B80" s="514" t="s">
        <v>1423</v>
      </c>
      <c r="C80" s="42">
        <v>1219</v>
      </c>
      <c r="D80" s="92"/>
      <c r="E80" s="104">
        <v>1219</v>
      </c>
      <c r="F80" s="92"/>
      <c r="G80" s="92"/>
      <c r="H80" s="515"/>
      <c r="I80" s="42">
        <v>1219</v>
      </c>
      <c r="J80" s="92"/>
      <c r="K80" s="104">
        <v>1219</v>
      </c>
    </row>
    <row r="81" spans="1:11">
      <c r="A81" s="1063"/>
      <c r="B81" s="514" t="s">
        <v>1456</v>
      </c>
      <c r="C81" s="42">
        <v>3835</v>
      </c>
      <c r="D81" s="42">
        <v>18143</v>
      </c>
      <c r="E81" s="104">
        <v>21978</v>
      </c>
      <c r="F81" s="92"/>
      <c r="G81" s="92"/>
      <c r="H81" s="515"/>
      <c r="I81" s="42">
        <v>3835</v>
      </c>
      <c r="J81" s="42">
        <v>18143</v>
      </c>
      <c r="K81" s="104">
        <v>21978</v>
      </c>
    </row>
    <row r="82" spans="1:11">
      <c r="A82" s="1063"/>
      <c r="B82" s="514" t="s">
        <v>1436</v>
      </c>
      <c r="C82" s="42">
        <v>267</v>
      </c>
      <c r="D82" s="42">
        <v>26</v>
      </c>
      <c r="E82" s="104">
        <v>292</v>
      </c>
      <c r="F82" s="92"/>
      <c r="G82" s="92"/>
      <c r="H82" s="515"/>
      <c r="I82" s="42">
        <v>267</v>
      </c>
      <c r="J82" s="42">
        <v>26</v>
      </c>
      <c r="K82" s="104">
        <v>292</v>
      </c>
    </row>
    <row r="83" spans="1:11">
      <c r="A83" s="1063"/>
      <c r="B83" s="514" t="s">
        <v>1446</v>
      </c>
      <c r="C83" s="42">
        <v>8052</v>
      </c>
      <c r="D83" s="42">
        <v>12</v>
      </c>
      <c r="E83" s="104">
        <v>8064</v>
      </c>
      <c r="F83" s="92"/>
      <c r="G83" s="92"/>
      <c r="H83" s="515"/>
      <c r="I83" s="42">
        <v>8052</v>
      </c>
      <c r="J83" s="42">
        <v>12</v>
      </c>
      <c r="K83" s="104">
        <v>8064</v>
      </c>
    </row>
    <row r="84" spans="1:11">
      <c r="A84" s="1063"/>
      <c r="B84" s="514" t="s">
        <v>1442</v>
      </c>
      <c r="C84" s="42">
        <v>5675</v>
      </c>
      <c r="D84" s="42">
        <v>685</v>
      </c>
      <c r="E84" s="104">
        <v>6360</v>
      </c>
      <c r="F84" s="42">
        <v>433</v>
      </c>
      <c r="G84" s="92"/>
      <c r="H84" s="104">
        <v>433</v>
      </c>
      <c r="I84" s="42">
        <v>6108</v>
      </c>
      <c r="J84" s="42">
        <v>685</v>
      </c>
      <c r="K84" s="104">
        <v>6793</v>
      </c>
    </row>
    <row r="85" spans="1:11">
      <c r="A85" s="1063"/>
      <c r="B85" s="514" t="s">
        <v>2449</v>
      </c>
      <c r="C85" s="42">
        <v>18</v>
      </c>
      <c r="D85" s="92"/>
      <c r="E85" s="104">
        <v>18</v>
      </c>
      <c r="F85" s="92"/>
      <c r="G85" s="92"/>
      <c r="H85" s="515"/>
      <c r="I85" s="42">
        <v>18</v>
      </c>
      <c r="J85" s="92"/>
      <c r="K85" s="104">
        <v>18</v>
      </c>
    </row>
    <row r="86" spans="1:11">
      <c r="A86" s="1063"/>
      <c r="B86" s="514" t="s">
        <v>1413</v>
      </c>
      <c r="C86" s="42">
        <v>6</v>
      </c>
      <c r="D86" s="92"/>
      <c r="E86" s="104">
        <v>6</v>
      </c>
      <c r="F86" s="42">
        <v>1999</v>
      </c>
      <c r="G86" s="92"/>
      <c r="H86" s="104">
        <v>1999</v>
      </c>
      <c r="I86" s="42">
        <v>2005</v>
      </c>
      <c r="J86" s="92"/>
      <c r="K86" s="104">
        <v>2005</v>
      </c>
    </row>
    <row r="87" spans="1:11">
      <c r="A87" s="1063"/>
      <c r="B87" s="514" t="s">
        <v>1441</v>
      </c>
      <c r="C87" s="42">
        <v>2123</v>
      </c>
      <c r="D87" s="42">
        <v>148</v>
      </c>
      <c r="E87" s="104">
        <v>2271</v>
      </c>
      <c r="F87" s="42">
        <v>107</v>
      </c>
      <c r="G87" s="92"/>
      <c r="H87" s="104">
        <v>107</v>
      </c>
      <c r="I87" s="42">
        <v>2230</v>
      </c>
      <c r="J87" s="42">
        <v>148</v>
      </c>
      <c r="K87" s="104">
        <v>2377</v>
      </c>
    </row>
    <row r="88" spans="1:11">
      <c r="A88" s="1063"/>
      <c r="B88" s="514" t="s">
        <v>1449</v>
      </c>
      <c r="C88" s="42">
        <v>9822</v>
      </c>
      <c r="D88" s="42">
        <v>94</v>
      </c>
      <c r="E88" s="104">
        <v>9916</v>
      </c>
      <c r="F88" s="42">
        <v>25</v>
      </c>
      <c r="G88" s="92"/>
      <c r="H88" s="104">
        <v>25</v>
      </c>
      <c r="I88" s="42">
        <v>9846</v>
      </c>
      <c r="J88" s="42">
        <v>94</v>
      </c>
      <c r="K88" s="104">
        <v>9941</v>
      </c>
    </row>
    <row r="89" spans="1:11">
      <c r="A89" s="1063"/>
      <c r="B89" s="514" t="s">
        <v>1450</v>
      </c>
      <c r="C89" s="42">
        <v>30</v>
      </c>
      <c r="D89" s="92"/>
      <c r="E89" s="104">
        <v>30</v>
      </c>
      <c r="F89" s="92"/>
      <c r="G89" s="92"/>
      <c r="H89" s="515"/>
      <c r="I89" s="42">
        <v>30</v>
      </c>
      <c r="J89" s="92"/>
      <c r="K89" s="104">
        <v>30</v>
      </c>
    </row>
    <row r="90" spans="1:11">
      <c r="A90" s="1063"/>
      <c r="B90" s="514" t="s">
        <v>1444</v>
      </c>
      <c r="C90" s="42">
        <v>3940</v>
      </c>
      <c r="D90" s="92"/>
      <c r="E90" s="104">
        <v>3940</v>
      </c>
      <c r="F90" s="92"/>
      <c r="G90" s="92"/>
      <c r="H90" s="515"/>
      <c r="I90" s="42">
        <v>3940</v>
      </c>
      <c r="J90" s="92"/>
      <c r="K90" s="104">
        <v>3940</v>
      </c>
    </row>
    <row r="91" spans="1:11">
      <c r="A91" s="1063"/>
      <c r="B91" s="514" t="s">
        <v>2625</v>
      </c>
      <c r="C91" s="42">
        <v>43</v>
      </c>
      <c r="D91" s="92"/>
      <c r="E91" s="104">
        <v>43</v>
      </c>
      <c r="F91" s="92"/>
      <c r="G91" s="92"/>
      <c r="H91" s="515"/>
      <c r="I91" s="42">
        <v>43</v>
      </c>
      <c r="J91" s="92"/>
      <c r="K91" s="104">
        <v>43</v>
      </c>
    </row>
    <row r="92" spans="1:11">
      <c r="A92" s="1063"/>
      <c r="B92" s="514" t="s">
        <v>1402</v>
      </c>
      <c r="C92" s="42">
        <v>2694</v>
      </c>
      <c r="D92" s="92"/>
      <c r="E92" s="104">
        <v>2694</v>
      </c>
      <c r="F92" s="42">
        <v>308</v>
      </c>
      <c r="G92" s="92"/>
      <c r="H92" s="104">
        <v>308</v>
      </c>
      <c r="I92" s="42">
        <v>3002</v>
      </c>
      <c r="J92" s="92"/>
      <c r="K92" s="104">
        <v>3002</v>
      </c>
    </row>
    <row r="93" spans="1:11">
      <c r="A93" s="1063"/>
      <c r="B93" s="514" t="s">
        <v>1415</v>
      </c>
      <c r="C93" s="42">
        <v>3338</v>
      </c>
      <c r="D93" s="42">
        <v>1</v>
      </c>
      <c r="E93" s="104">
        <v>3339</v>
      </c>
      <c r="F93" s="92"/>
      <c r="G93" s="92"/>
      <c r="H93" s="515"/>
      <c r="I93" s="42">
        <v>3338</v>
      </c>
      <c r="J93" s="42">
        <v>1</v>
      </c>
      <c r="K93" s="104">
        <v>3339</v>
      </c>
    </row>
    <row r="94" spans="1:11">
      <c r="A94" s="1063"/>
      <c r="B94" s="514" t="s">
        <v>1439</v>
      </c>
      <c r="C94" s="42">
        <v>495</v>
      </c>
      <c r="D94" s="92"/>
      <c r="E94" s="104">
        <v>495</v>
      </c>
      <c r="F94" s="92"/>
      <c r="G94" s="92"/>
      <c r="H94" s="515"/>
      <c r="I94" s="42">
        <v>495</v>
      </c>
      <c r="J94" s="92"/>
      <c r="K94" s="104">
        <v>495</v>
      </c>
    </row>
    <row r="95" spans="1:11">
      <c r="A95" s="1063"/>
      <c r="B95" s="514" t="s">
        <v>1412</v>
      </c>
      <c r="C95" s="92"/>
      <c r="D95" s="92"/>
      <c r="E95" s="515"/>
      <c r="F95" s="42">
        <v>25</v>
      </c>
      <c r="G95" s="92"/>
      <c r="H95" s="104">
        <v>25</v>
      </c>
      <c r="I95" s="42">
        <v>25</v>
      </c>
      <c r="J95" s="92"/>
      <c r="K95" s="104">
        <v>25</v>
      </c>
    </row>
    <row r="96" spans="1:11">
      <c r="A96" s="1063"/>
      <c r="B96" s="514" t="s">
        <v>1460</v>
      </c>
      <c r="C96" s="42">
        <v>3</v>
      </c>
      <c r="D96" s="92"/>
      <c r="E96" s="104">
        <v>3</v>
      </c>
      <c r="F96" s="92"/>
      <c r="G96" s="92"/>
      <c r="H96" s="515"/>
      <c r="I96" s="42">
        <v>3</v>
      </c>
      <c r="J96" s="92"/>
      <c r="K96" s="104">
        <v>3</v>
      </c>
    </row>
    <row r="97" spans="1:11">
      <c r="A97" s="1063"/>
      <c r="B97" s="514" t="s">
        <v>1427</v>
      </c>
      <c r="C97" s="42">
        <v>278</v>
      </c>
      <c r="D97" s="92"/>
      <c r="E97" s="104">
        <v>278</v>
      </c>
      <c r="F97" s="92"/>
      <c r="G97" s="92"/>
      <c r="H97" s="515"/>
      <c r="I97" s="42">
        <v>278</v>
      </c>
      <c r="J97" s="92"/>
      <c r="K97" s="104">
        <v>278</v>
      </c>
    </row>
    <row r="98" spans="1:11">
      <c r="A98" s="1063"/>
      <c r="B98" s="514" t="s">
        <v>1391</v>
      </c>
      <c r="C98" s="42">
        <v>63</v>
      </c>
      <c r="D98" s="92"/>
      <c r="E98" s="104">
        <v>63</v>
      </c>
      <c r="F98" s="92"/>
      <c r="G98" s="92"/>
      <c r="H98" s="515"/>
      <c r="I98" s="42">
        <v>63</v>
      </c>
      <c r="J98" s="92"/>
      <c r="K98" s="104">
        <v>63</v>
      </c>
    </row>
    <row r="99" spans="1:11">
      <c r="A99" s="1063"/>
      <c r="B99" s="514" t="s">
        <v>1459</v>
      </c>
      <c r="C99" s="42">
        <v>30</v>
      </c>
      <c r="D99" s="92"/>
      <c r="E99" s="104">
        <v>30</v>
      </c>
      <c r="F99" s="92"/>
      <c r="G99" s="92"/>
      <c r="H99" s="515"/>
      <c r="I99" s="42">
        <v>30</v>
      </c>
      <c r="J99" s="92"/>
      <c r="K99" s="104">
        <v>30</v>
      </c>
    </row>
    <row r="100" spans="1:11">
      <c r="A100" s="1063"/>
      <c r="B100" s="514" t="s">
        <v>1472</v>
      </c>
      <c r="C100" s="42">
        <v>111</v>
      </c>
      <c r="D100" s="42">
        <v>1</v>
      </c>
      <c r="E100" s="104">
        <v>111</v>
      </c>
      <c r="F100" s="92"/>
      <c r="G100" s="92"/>
      <c r="H100" s="515"/>
      <c r="I100" s="42">
        <v>111</v>
      </c>
      <c r="J100" s="42">
        <v>1</v>
      </c>
      <c r="K100" s="104">
        <v>111</v>
      </c>
    </row>
    <row r="101" spans="1:11">
      <c r="A101" s="1063"/>
      <c r="B101" s="514" t="s">
        <v>1445</v>
      </c>
      <c r="C101" s="42">
        <v>4078</v>
      </c>
      <c r="D101" s="42">
        <v>3752</v>
      </c>
      <c r="E101" s="104">
        <v>7830</v>
      </c>
      <c r="F101" s="92"/>
      <c r="G101" s="92"/>
      <c r="H101" s="515"/>
      <c r="I101" s="42">
        <v>4078</v>
      </c>
      <c r="J101" s="42">
        <v>3752</v>
      </c>
      <c r="K101" s="104">
        <v>7830</v>
      </c>
    </row>
    <row r="102" spans="1:11">
      <c r="A102" s="1063"/>
      <c r="B102" s="514" t="s">
        <v>1473</v>
      </c>
      <c r="C102" s="92"/>
      <c r="D102" s="92"/>
      <c r="E102" s="515"/>
      <c r="F102" s="42">
        <v>4</v>
      </c>
      <c r="G102" s="92"/>
      <c r="H102" s="104">
        <v>4</v>
      </c>
      <c r="I102" s="42">
        <v>4</v>
      </c>
      <c r="J102" s="92"/>
      <c r="K102" s="104">
        <v>4</v>
      </c>
    </row>
    <row r="103" spans="1:11">
      <c r="A103" s="1063"/>
      <c r="B103" s="514" t="s">
        <v>1394</v>
      </c>
      <c r="C103" s="42">
        <v>0</v>
      </c>
      <c r="D103" s="92"/>
      <c r="E103" s="104">
        <v>0</v>
      </c>
      <c r="F103" s="92"/>
      <c r="G103" s="92"/>
      <c r="H103" s="515"/>
      <c r="I103" s="42">
        <v>0</v>
      </c>
      <c r="J103" s="92"/>
      <c r="K103" s="104">
        <v>0</v>
      </c>
    </row>
    <row r="104" spans="1:11">
      <c r="A104" s="1063"/>
      <c r="B104" s="514" t="s">
        <v>1469</v>
      </c>
      <c r="C104" s="42">
        <v>24</v>
      </c>
      <c r="D104" s="42">
        <v>0</v>
      </c>
      <c r="E104" s="104">
        <v>24</v>
      </c>
      <c r="F104" s="92"/>
      <c r="G104" s="92"/>
      <c r="H104" s="515"/>
      <c r="I104" s="42">
        <v>24</v>
      </c>
      <c r="J104" s="42">
        <v>0</v>
      </c>
      <c r="K104" s="104">
        <v>24</v>
      </c>
    </row>
    <row r="105" spans="1:11">
      <c r="A105" s="1063"/>
      <c r="B105" s="514" t="s">
        <v>1397</v>
      </c>
      <c r="C105" s="42">
        <v>25</v>
      </c>
      <c r="D105" s="92"/>
      <c r="E105" s="104">
        <v>25</v>
      </c>
      <c r="F105" s="92"/>
      <c r="G105" s="92"/>
      <c r="H105" s="515"/>
      <c r="I105" s="42">
        <v>25</v>
      </c>
      <c r="J105" s="92"/>
      <c r="K105" s="104">
        <v>25</v>
      </c>
    </row>
    <row r="106" spans="1:11">
      <c r="A106" s="1063"/>
      <c r="B106" s="514" t="s">
        <v>1448</v>
      </c>
      <c r="C106" s="42">
        <v>41</v>
      </c>
      <c r="D106" s="42">
        <v>63227</v>
      </c>
      <c r="E106" s="104">
        <v>63268</v>
      </c>
      <c r="F106" s="92"/>
      <c r="G106" s="92"/>
      <c r="H106" s="515"/>
      <c r="I106" s="42">
        <v>41</v>
      </c>
      <c r="J106" s="42">
        <v>63227</v>
      </c>
      <c r="K106" s="104">
        <v>63268</v>
      </c>
    </row>
    <row r="107" spans="1:11">
      <c r="A107" s="1063"/>
      <c r="B107" s="514" t="s">
        <v>1404</v>
      </c>
      <c r="C107" s="42">
        <v>343</v>
      </c>
      <c r="D107" s="42">
        <v>167</v>
      </c>
      <c r="E107" s="104">
        <v>510</v>
      </c>
      <c r="F107" s="42">
        <v>230</v>
      </c>
      <c r="G107" s="92"/>
      <c r="H107" s="104">
        <v>230</v>
      </c>
      <c r="I107" s="42">
        <v>573</v>
      </c>
      <c r="J107" s="42">
        <v>167</v>
      </c>
      <c r="K107" s="104">
        <v>739</v>
      </c>
    </row>
    <row r="108" spans="1:11" ht="24">
      <c r="A108" s="1063"/>
      <c r="B108" s="514" t="s">
        <v>1405</v>
      </c>
      <c r="C108" s="92"/>
      <c r="D108" s="92"/>
      <c r="E108" s="515"/>
      <c r="F108" s="42">
        <v>1569</v>
      </c>
      <c r="G108" s="92"/>
      <c r="H108" s="104">
        <v>1569</v>
      </c>
      <c r="I108" s="42">
        <v>1569</v>
      </c>
      <c r="J108" s="92"/>
      <c r="K108" s="104">
        <v>1569</v>
      </c>
    </row>
    <row r="109" spans="1:11">
      <c r="A109" s="1063"/>
      <c r="B109" s="514" t="s">
        <v>1417</v>
      </c>
      <c r="C109" s="92"/>
      <c r="D109" s="92"/>
      <c r="E109" s="515"/>
      <c r="F109" s="92"/>
      <c r="G109" s="42">
        <v>7226</v>
      </c>
      <c r="H109" s="104">
        <v>7226</v>
      </c>
      <c r="I109" s="92"/>
      <c r="J109" s="42">
        <v>7226</v>
      </c>
      <c r="K109" s="104">
        <v>7226</v>
      </c>
    </row>
    <row r="110" spans="1:11">
      <c r="A110" s="1063"/>
      <c r="B110" s="514" t="s">
        <v>1468</v>
      </c>
      <c r="C110" s="42">
        <v>360</v>
      </c>
      <c r="D110" s="92"/>
      <c r="E110" s="104">
        <v>360</v>
      </c>
      <c r="F110" s="92"/>
      <c r="G110" s="92"/>
      <c r="H110" s="515"/>
      <c r="I110" s="42">
        <v>360</v>
      </c>
      <c r="J110" s="92"/>
      <c r="K110" s="104">
        <v>360</v>
      </c>
    </row>
    <row r="111" spans="1:11">
      <c r="A111" s="1063"/>
      <c r="B111" s="514" t="s">
        <v>1396</v>
      </c>
      <c r="C111" s="42">
        <v>153</v>
      </c>
      <c r="D111" s="92"/>
      <c r="E111" s="104">
        <v>153</v>
      </c>
      <c r="F111" s="92"/>
      <c r="G111" s="92"/>
      <c r="H111" s="515"/>
      <c r="I111" s="42">
        <v>153</v>
      </c>
      <c r="J111" s="92"/>
      <c r="K111" s="104">
        <v>153</v>
      </c>
    </row>
    <row r="112" spans="1:11">
      <c r="A112" s="1063"/>
      <c r="B112" s="514" t="s">
        <v>1395</v>
      </c>
      <c r="C112" s="42">
        <v>295</v>
      </c>
      <c r="D112" s="92"/>
      <c r="E112" s="104">
        <v>295</v>
      </c>
      <c r="F112" s="92"/>
      <c r="G112" s="92"/>
      <c r="H112" s="515"/>
      <c r="I112" s="42">
        <v>295</v>
      </c>
      <c r="J112" s="92"/>
      <c r="K112" s="104">
        <v>295</v>
      </c>
    </row>
    <row r="113" spans="1:11">
      <c r="A113" s="1063"/>
      <c r="B113" s="514" t="s">
        <v>1447</v>
      </c>
      <c r="C113" s="42">
        <v>1586</v>
      </c>
      <c r="D113" s="42">
        <v>22</v>
      </c>
      <c r="E113" s="104">
        <v>1608</v>
      </c>
      <c r="F113" s="92"/>
      <c r="G113" s="92"/>
      <c r="H113" s="515"/>
      <c r="I113" s="42">
        <v>1586</v>
      </c>
      <c r="J113" s="42">
        <v>22</v>
      </c>
      <c r="K113" s="104">
        <v>1608</v>
      </c>
    </row>
    <row r="114" spans="1:11">
      <c r="A114" s="1063"/>
      <c r="B114" s="514" t="s">
        <v>1414</v>
      </c>
      <c r="C114" s="42">
        <v>205</v>
      </c>
      <c r="D114" s="42">
        <v>24</v>
      </c>
      <c r="E114" s="104">
        <v>229</v>
      </c>
      <c r="F114" s="92"/>
      <c r="G114" s="92"/>
      <c r="H114" s="515"/>
      <c r="I114" s="42">
        <v>205</v>
      </c>
      <c r="J114" s="42">
        <v>24</v>
      </c>
      <c r="K114" s="104">
        <v>229</v>
      </c>
    </row>
    <row r="115" spans="1:11">
      <c r="A115" s="1063"/>
      <c r="B115" s="514" t="s">
        <v>1437</v>
      </c>
      <c r="C115" s="42">
        <v>427</v>
      </c>
      <c r="D115" s="42">
        <v>93</v>
      </c>
      <c r="E115" s="104">
        <v>520</v>
      </c>
      <c r="F115" s="42">
        <v>1113</v>
      </c>
      <c r="G115" s="92"/>
      <c r="H115" s="104">
        <v>1113</v>
      </c>
      <c r="I115" s="42">
        <v>1540</v>
      </c>
      <c r="J115" s="42">
        <v>93</v>
      </c>
      <c r="K115" s="104">
        <v>1632</v>
      </c>
    </row>
    <row r="116" spans="1:11">
      <c r="A116" s="1063"/>
      <c r="B116" s="514" t="s">
        <v>1440</v>
      </c>
      <c r="C116" s="42">
        <v>8657</v>
      </c>
      <c r="D116" s="42">
        <v>61</v>
      </c>
      <c r="E116" s="104">
        <v>8718</v>
      </c>
      <c r="F116" s="42">
        <v>67838</v>
      </c>
      <c r="G116" s="92"/>
      <c r="H116" s="104">
        <v>67838</v>
      </c>
      <c r="I116" s="42">
        <v>76495</v>
      </c>
      <c r="J116" s="42">
        <v>61</v>
      </c>
      <c r="K116" s="104">
        <v>76556</v>
      </c>
    </row>
    <row r="117" spans="1:11">
      <c r="A117" s="1063"/>
      <c r="B117" s="514" t="s">
        <v>1425</v>
      </c>
      <c r="C117" s="42">
        <v>12</v>
      </c>
      <c r="D117" s="92"/>
      <c r="E117" s="104">
        <v>12</v>
      </c>
      <c r="F117" s="92"/>
      <c r="G117" s="92"/>
      <c r="H117" s="515"/>
      <c r="I117" s="42">
        <v>12</v>
      </c>
      <c r="J117" s="92"/>
      <c r="K117" s="104">
        <v>12</v>
      </c>
    </row>
    <row r="118" spans="1:11">
      <c r="A118" s="1063"/>
      <c r="B118" s="514" t="s">
        <v>1424</v>
      </c>
      <c r="C118" s="42">
        <v>125</v>
      </c>
      <c r="D118" s="42">
        <v>3</v>
      </c>
      <c r="E118" s="104">
        <v>128</v>
      </c>
      <c r="F118" s="92"/>
      <c r="G118" s="92"/>
      <c r="H118" s="515"/>
      <c r="I118" s="42">
        <v>125</v>
      </c>
      <c r="J118" s="42">
        <v>3</v>
      </c>
      <c r="K118" s="104">
        <v>128</v>
      </c>
    </row>
    <row r="119" spans="1:11">
      <c r="A119" s="1063"/>
      <c r="B119" s="514" t="s">
        <v>1428</v>
      </c>
      <c r="C119" s="42">
        <v>12119</v>
      </c>
      <c r="D119" s="42">
        <v>8</v>
      </c>
      <c r="E119" s="104">
        <v>12127</v>
      </c>
      <c r="F119" s="92"/>
      <c r="G119" s="92"/>
      <c r="H119" s="515"/>
      <c r="I119" s="42">
        <v>12119</v>
      </c>
      <c r="J119" s="42">
        <v>8</v>
      </c>
      <c r="K119" s="104">
        <v>12127</v>
      </c>
    </row>
    <row r="120" spans="1:11">
      <c r="A120" s="1064"/>
      <c r="B120" s="47"/>
      <c r="C120" s="43">
        <v>618933</v>
      </c>
      <c r="D120" s="43">
        <v>318782</v>
      </c>
      <c r="E120" s="104">
        <v>937715</v>
      </c>
      <c r="F120" s="43">
        <v>127237</v>
      </c>
      <c r="G120" s="43">
        <v>29115</v>
      </c>
      <c r="H120" s="104">
        <v>156352</v>
      </c>
      <c r="I120" s="43">
        <v>746170</v>
      </c>
      <c r="J120" s="43">
        <v>347897</v>
      </c>
      <c r="K120" s="104">
        <v>1094067</v>
      </c>
    </row>
    <row r="121" spans="1:11">
      <c r="A121" s="517" t="s">
        <v>282</v>
      </c>
      <c r="B121" s="47"/>
      <c r="C121" s="43">
        <v>3618265</v>
      </c>
      <c r="D121" s="43">
        <v>1109674</v>
      </c>
      <c r="E121" s="104">
        <v>4727939</v>
      </c>
      <c r="F121" s="43">
        <v>5941482</v>
      </c>
      <c r="G121" s="43">
        <v>14718655</v>
      </c>
      <c r="H121" s="104">
        <v>20660137</v>
      </c>
      <c r="I121" s="43">
        <v>9559747</v>
      </c>
      <c r="J121" s="43">
        <v>15828329</v>
      </c>
      <c r="K121" s="104">
        <v>25388075</v>
      </c>
    </row>
  </sheetData>
  <mergeCells count="8">
    <mergeCell ref="A52:A120"/>
    <mergeCell ref="I4:K4"/>
    <mergeCell ref="C4:E4"/>
    <mergeCell ref="F4:H4"/>
    <mergeCell ref="A4:B4"/>
    <mergeCell ref="A6:A34"/>
    <mergeCell ref="A35:A43"/>
    <mergeCell ref="A44:A51"/>
  </mergeCells>
  <pageMargins left="0.7" right="0.19685039370078738" top="3.9370078740157487E-2" bottom="3.9370078740157487E-2" header="0" footer="0.3"/>
  <pageSetup paperSize="9" scale="9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5">
    <tabColor rgb="FF00B050"/>
  </sheetPr>
  <dimension ref="A1:M136"/>
  <sheetViews>
    <sheetView tabSelected="1" topLeftCell="A33" zoomScale="90" zoomScaleNormal="90" workbookViewId="0">
      <selection activeCell="K45" sqref="K45:K66"/>
    </sheetView>
  </sheetViews>
  <sheetFormatPr baseColWidth="10" defaultColWidth="11.42578125" defaultRowHeight="15"/>
  <cols>
    <col min="1" max="1" width="32.28515625" style="62" customWidth="1"/>
    <col min="2" max="2" width="34" style="62" customWidth="1"/>
    <col min="3" max="3" width="13" style="62" customWidth="1"/>
    <col min="4" max="4" width="15.7109375" style="62" customWidth="1"/>
    <col min="5" max="5" width="12.42578125" style="62" customWidth="1"/>
    <col min="6" max="6" width="13" style="62" customWidth="1"/>
    <col min="7" max="7" width="15.7109375" style="62" customWidth="1"/>
    <col min="8" max="8" width="12.42578125" style="62" customWidth="1"/>
    <col min="9" max="9" width="13" style="62" customWidth="1"/>
    <col min="10" max="10" width="15.7109375" style="62" customWidth="1"/>
    <col min="11" max="11" width="12.42578125" style="62" customWidth="1"/>
    <col min="12" max="16384" width="11.42578125" style="62"/>
  </cols>
  <sheetData>
    <row r="1" spans="1:11" ht="15.75">
      <c r="A1" s="91" t="s">
        <v>1475</v>
      </c>
      <c r="B1" s="61"/>
      <c r="C1" s="61"/>
      <c r="D1" s="61"/>
      <c r="E1" s="61"/>
      <c r="F1" s="61"/>
    </row>
    <row r="2" spans="1:11">
      <c r="A2" s="61"/>
      <c r="B2" s="61"/>
      <c r="C2" s="61"/>
      <c r="D2" s="61"/>
      <c r="E2" s="61"/>
      <c r="F2" s="61"/>
    </row>
    <row r="3" spans="1:11">
      <c r="A3" s="63"/>
      <c r="B3" s="63"/>
      <c r="C3" s="63"/>
      <c r="D3" s="63"/>
      <c r="E3" s="63"/>
      <c r="F3" s="63"/>
      <c r="G3" s="63"/>
    </row>
    <row r="4" spans="1:11" ht="15" customHeight="1">
      <c r="A4" s="1071" t="s">
        <v>1386</v>
      </c>
      <c r="B4" s="1072"/>
      <c r="C4" s="1068" t="s">
        <v>1274</v>
      </c>
      <c r="D4" s="1069"/>
      <c r="E4" s="1070"/>
      <c r="F4" s="1068" t="s">
        <v>1275</v>
      </c>
      <c r="G4" s="1069"/>
      <c r="H4" s="1070"/>
      <c r="I4" s="1068" t="s">
        <v>1387</v>
      </c>
      <c r="J4" s="1069"/>
      <c r="K4" s="1070"/>
    </row>
    <row r="5" spans="1:11" ht="24">
      <c r="A5" s="1073"/>
      <c r="B5" s="1074"/>
      <c r="C5" s="597" t="s">
        <v>1388</v>
      </c>
      <c r="D5" s="597" t="s">
        <v>1389</v>
      </c>
      <c r="E5" s="598" t="s">
        <v>343</v>
      </c>
      <c r="F5" s="597" t="s">
        <v>1388</v>
      </c>
      <c r="G5" s="597" t="s">
        <v>1389</v>
      </c>
      <c r="H5" s="598" t="s">
        <v>343</v>
      </c>
      <c r="I5" s="597" t="s">
        <v>1388</v>
      </c>
      <c r="J5" s="597" t="s">
        <v>1389</v>
      </c>
      <c r="K5" s="598" t="s">
        <v>343</v>
      </c>
    </row>
    <row r="6" spans="1:11">
      <c r="A6" s="1065" t="s">
        <v>1390</v>
      </c>
      <c r="B6" s="518" t="s">
        <v>1438</v>
      </c>
      <c r="C6" s="520">
        <v>639311</v>
      </c>
      <c r="D6" s="520">
        <v>224473</v>
      </c>
      <c r="E6" s="521">
        <v>863785</v>
      </c>
      <c r="F6" s="520">
        <v>225541</v>
      </c>
      <c r="G6" s="520">
        <v>294049</v>
      </c>
      <c r="H6" s="521">
        <v>519590</v>
      </c>
      <c r="I6" s="520">
        <v>864852</v>
      </c>
      <c r="J6" s="520">
        <v>518523</v>
      </c>
      <c r="K6" s="521">
        <v>1383375</v>
      </c>
    </row>
    <row r="7" spans="1:11">
      <c r="A7" s="1066"/>
      <c r="B7" s="518" t="s">
        <v>1393</v>
      </c>
      <c r="C7" s="520">
        <v>28702</v>
      </c>
      <c r="D7" s="520">
        <v>10397</v>
      </c>
      <c r="E7" s="521">
        <v>39098</v>
      </c>
      <c r="F7" s="520">
        <v>155640</v>
      </c>
      <c r="G7" s="520">
        <v>24547</v>
      </c>
      <c r="H7" s="521">
        <v>180187</v>
      </c>
      <c r="I7" s="520">
        <v>184342</v>
      </c>
      <c r="J7" s="520">
        <v>34943</v>
      </c>
      <c r="K7" s="521">
        <v>219285</v>
      </c>
    </row>
    <row r="8" spans="1:11">
      <c r="A8" s="1066"/>
      <c r="B8" s="518" t="s">
        <v>1452</v>
      </c>
      <c r="C8" s="520">
        <v>10515</v>
      </c>
      <c r="D8" s="519"/>
      <c r="E8" s="521">
        <v>10515</v>
      </c>
      <c r="F8" s="519"/>
      <c r="G8" s="520">
        <v>39010</v>
      </c>
      <c r="H8" s="521">
        <v>39010</v>
      </c>
      <c r="I8" s="520">
        <v>10515</v>
      </c>
      <c r="J8" s="520">
        <v>39010</v>
      </c>
      <c r="K8" s="521">
        <v>49525</v>
      </c>
    </row>
    <row r="9" spans="1:11">
      <c r="A9" s="1066"/>
      <c r="B9" s="518" t="s">
        <v>1399</v>
      </c>
      <c r="C9" s="520">
        <v>98963</v>
      </c>
      <c r="D9" s="520">
        <v>12851</v>
      </c>
      <c r="E9" s="521">
        <v>111814</v>
      </c>
      <c r="F9" s="520">
        <v>192419</v>
      </c>
      <c r="G9" s="520">
        <v>563068</v>
      </c>
      <c r="H9" s="521">
        <v>755487</v>
      </c>
      <c r="I9" s="520">
        <v>291382</v>
      </c>
      <c r="J9" s="520">
        <v>575919</v>
      </c>
      <c r="K9" s="521">
        <v>867301</v>
      </c>
    </row>
    <row r="10" spans="1:11">
      <c r="A10" s="1066"/>
      <c r="B10" s="518" t="s">
        <v>1410</v>
      </c>
      <c r="C10" s="520">
        <v>77031</v>
      </c>
      <c r="D10" s="520">
        <v>57058</v>
      </c>
      <c r="E10" s="521">
        <v>134089</v>
      </c>
      <c r="F10" s="520">
        <v>172235</v>
      </c>
      <c r="G10" s="519"/>
      <c r="H10" s="521">
        <v>172235</v>
      </c>
      <c r="I10" s="520">
        <v>249266</v>
      </c>
      <c r="J10" s="520">
        <v>57058</v>
      </c>
      <c r="K10" s="521">
        <v>306324</v>
      </c>
    </row>
    <row r="11" spans="1:11">
      <c r="A11" s="1066"/>
      <c r="B11" s="518" t="s">
        <v>1466</v>
      </c>
      <c r="C11" s="520">
        <v>12706</v>
      </c>
      <c r="D11" s="519"/>
      <c r="E11" s="521">
        <v>12706</v>
      </c>
      <c r="F11" s="520">
        <v>15371</v>
      </c>
      <c r="G11" s="519"/>
      <c r="H11" s="521">
        <v>15371</v>
      </c>
      <c r="I11" s="520">
        <v>28078</v>
      </c>
      <c r="J11" s="519"/>
      <c r="K11" s="521">
        <v>28078</v>
      </c>
    </row>
    <row r="12" spans="1:11">
      <c r="A12" s="1066"/>
      <c r="B12" s="518" t="s">
        <v>1463</v>
      </c>
      <c r="C12" s="520">
        <v>8743</v>
      </c>
      <c r="D12" s="520">
        <v>4004</v>
      </c>
      <c r="E12" s="521">
        <v>12747</v>
      </c>
      <c r="F12" s="520">
        <v>91029</v>
      </c>
      <c r="G12" s="520">
        <v>108406</v>
      </c>
      <c r="H12" s="521">
        <v>199435</v>
      </c>
      <c r="I12" s="520">
        <v>99771</v>
      </c>
      <c r="J12" s="520">
        <v>112411</v>
      </c>
      <c r="K12" s="521">
        <v>212182</v>
      </c>
    </row>
    <row r="13" spans="1:11">
      <c r="A13" s="1066"/>
      <c r="B13" s="518" t="s">
        <v>1430</v>
      </c>
      <c r="C13" s="519"/>
      <c r="D13" s="520">
        <v>14167</v>
      </c>
      <c r="E13" s="521">
        <v>14167</v>
      </c>
      <c r="F13" s="519"/>
      <c r="G13" s="520">
        <v>6104</v>
      </c>
      <c r="H13" s="521">
        <v>6104</v>
      </c>
      <c r="I13" s="519"/>
      <c r="J13" s="520">
        <v>20271</v>
      </c>
      <c r="K13" s="521">
        <v>20271</v>
      </c>
    </row>
    <row r="14" spans="1:11">
      <c r="A14" s="1066"/>
      <c r="B14" s="518" t="s">
        <v>1465</v>
      </c>
      <c r="C14" s="520">
        <v>39579</v>
      </c>
      <c r="D14" s="519"/>
      <c r="E14" s="521">
        <v>39579</v>
      </c>
      <c r="F14" s="520">
        <v>96372</v>
      </c>
      <c r="G14" s="519"/>
      <c r="H14" s="521">
        <v>96372</v>
      </c>
      <c r="I14" s="520">
        <v>135951</v>
      </c>
      <c r="J14" s="519"/>
      <c r="K14" s="521">
        <v>135951</v>
      </c>
    </row>
    <row r="15" spans="1:11">
      <c r="A15" s="1066"/>
      <c r="B15" s="518" t="s">
        <v>2449</v>
      </c>
      <c r="C15" s="519"/>
      <c r="D15" s="519"/>
      <c r="E15" s="522"/>
      <c r="F15" s="520">
        <v>3548</v>
      </c>
      <c r="G15" s="519"/>
      <c r="H15" s="521">
        <v>3548</v>
      </c>
      <c r="I15" s="520">
        <v>3548</v>
      </c>
      <c r="J15" s="519"/>
      <c r="K15" s="521">
        <v>3548</v>
      </c>
    </row>
    <row r="16" spans="1:11">
      <c r="A16" s="1066"/>
      <c r="B16" s="518" t="s">
        <v>1427</v>
      </c>
      <c r="C16" s="519"/>
      <c r="D16" s="519"/>
      <c r="E16" s="522"/>
      <c r="F16" s="519"/>
      <c r="G16" s="520">
        <v>7998</v>
      </c>
      <c r="H16" s="521">
        <v>7998</v>
      </c>
      <c r="I16" s="519"/>
      <c r="J16" s="520">
        <v>7998</v>
      </c>
      <c r="K16" s="521">
        <v>7998</v>
      </c>
    </row>
    <row r="17" spans="1:11">
      <c r="A17" s="1066"/>
      <c r="B17" s="518" t="s">
        <v>1391</v>
      </c>
      <c r="C17" s="520">
        <v>21331</v>
      </c>
      <c r="D17" s="519"/>
      <c r="E17" s="521">
        <v>21331</v>
      </c>
      <c r="F17" s="520">
        <v>45218</v>
      </c>
      <c r="G17" s="519"/>
      <c r="H17" s="521">
        <v>45218</v>
      </c>
      <c r="I17" s="520">
        <v>66549</v>
      </c>
      <c r="J17" s="519"/>
      <c r="K17" s="521">
        <v>66549</v>
      </c>
    </row>
    <row r="18" spans="1:11">
      <c r="A18" s="1066"/>
      <c r="B18" s="518" t="s">
        <v>1461</v>
      </c>
      <c r="C18" s="520">
        <v>2117</v>
      </c>
      <c r="D18" s="519"/>
      <c r="E18" s="521">
        <v>2117</v>
      </c>
      <c r="F18" s="519"/>
      <c r="G18" s="520">
        <v>8478594</v>
      </c>
      <c r="H18" s="521">
        <v>8478594</v>
      </c>
      <c r="I18" s="520">
        <v>2117</v>
      </c>
      <c r="J18" s="520">
        <v>8478594</v>
      </c>
      <c r="K18" s="521">
        <v>8480711</v>
      </c>
    </row>
    <row r="19" spans="1:11">
      <c r="A19" s="1066"/>
      <c r="B19" s="518" t="s">
        <v>1459</v>
      </c>
      <c r="C19" s="520">
        <v>19438</v>
      </c>
      <c r="D19" s="520">
        <v>3948</v>
      </c>
      <c r="E19" s="521">
        <v>23386</v>
      </c>
      <c r="F19" s="519"/>
      <c r="G19" s="520">
        <v>255465</v>
      </c>
      <c r="H19" s="521">
        <v>255465</v>
      </c>
      <c r="I19" s="520">
        <v>19438</v>
      </c>
      <c r="J19" s="520">
        <v>259413</v>
      </c>
      <c r="K19" s="521">
        <v>278851</v>
      </c>
    </row>
    <row r="20" spans="1:11">
      <c r="A20" s="1066"/>
      <c r="B20" s="518" t="s">
        <v>1462</v>
      </c>
      <c r="C20" s="520">
        <v>73992</v>
      </c>
      <c r="D20" s="519"/>
      <c r="E20" s="521">
        <v>73992</v>
      </c>
      <c r="F20" s="520">
        <v>666177</v>
      </c>
      <c r="G20" s="519"/>
      <c r="H20" s="521">
        <v>666177</v>
      </c>
      <c r="I20" s="520">
        <v>740169</v>
      </c>
      <c r="J20" s="519"/>
      <c r="K20" s="521">
        <v>740169</v>
      </c>
    </row>
    <row r="21" spans="1:11">
      <c r="A21" s="1066"/>
      <c r="B21" s="518" t="s">
        <v>1394</v>
      </c>
      <c r="C21" s="519"/>
      <c r="D21" s="520">
        <v>6704</v>
      </c>
      <c r="E21" s="521">
        <v>6704</v>
      </c>
      <c r="F21" s="520">
        <v>5023</v>
      </c>
      <c r="G21" s="520">
        <v>11680</v>
      </c>
      <c r="H21" s="521">
        <v>16704</v>
      </c>
      <c r="I21" s="520">
        <v>5023</v>
      </c>
      <c r="J21" s="520">
        <v>18384</v>
      </c>
      <c r="K21" s="521">
        <v>23408</v>
      </c>
    </row>
    <row r="22" spans="1:11">
      <c r="A22" s="1066"/>
      <c r="B22" s="518" t="s">
        <v>1469</v>
      </c>
      <c r="C22" s="519"/>
      <c r="D22" s="519"/>
      <c r="E22" s="522"/>
      <c r="F22" s="519"/>
      <c r="G22" s="520">
        <v>4500</v>
      </c>
      <c r="H22" s="521">
        <v>4500</v>
      </c>
      <c r="I22" s="519"/>
      <c r="J22" s="520">
        <v>4500</v>
      </c>
      <c r="K22" s="521">
        <v>4500</v>
      </c>
    </row>
    <row r="23" spans="1:11">
      <c r="A23" s="1066"/>
      <c r="B23" s="518" t="s">
        <v>1397</v>
      </c>
      <c r="C23" s="520">
        <v>10177</v>
      </c>
      <c r="D23" s="520">
        <v>38869</v>
      </c>
      <c r="E23" s="521">
        <v>49045</v>
      </c>
      <c r="F23" s="520">
        <v>214755</v>
      </c>
      <c r="G23" s="520">
        <v>703</v>
      </c>
      <c r="H23" s="521">
        <v>215458</v>
      </c>
      <c r="I23" s="520">
        <v>224932</v>
      </c>
      <c r="J23" s="520">
        <v>39571</v>
      </c>
      <c r="K23" s="521">
        <v>264503</v>
      </c>
    </row>
    <row r="24" spans="1:11" ht="24">
      <c r="A24" s="1066"/>
      <c r="B24" s="518" t="s">
        <v>1464</v>
      </c>
      <c r="C24" s="520">
        <v>75391</v>
      </c>
      <c r="D24" s="519"/>
      <c r="E24" s="521">
        <v>75391</v>
      </c>
      <c r="F24" s="520">
        <v>9796</v>
      </c>
      <c r="G24" s="519"/>
      <c r="H24" s="521">
        <v>9796</v>
      </c>
      <c r="I24" s="520">
        <v>85187</v>
      </c>
      <c r="J24" s="519"/>
      <c r="K24" s="521">
        <v>85187</v>
      </c>
    </row>
    <row r="25" spans="1:11">
      <c r="A25" s="1066"/>
      <c r="B25" s="518" t="s">
        <v>1468</v>
      </c>
      <c r="C25" s="519"/>
      <c r="D25" s="520">
        <v>153591</v>
      </c>
      <c r="E25" s="521">
        <v>153591</v>
      </c>
      <c r="F25" s="519"/>
      <c r="G25" s="519"/>
      <c r="H25" s="522"/>
      <c r="I25" s="519"/>
      <c r="J25" s="520">
        <v>153591</v>
      </c>
      <c r="K25" s="521">
        <v>153591</v>
      </c>
    </row>
    <row r="26" spans="1:11">
      <c r="A26" s="1066"/>
      <c r="B26" s="518" t="s">
        <v>1396</v>
      </c>
      <c r="C26" s="520">
        <v>617704</v>
      </c>
      <c r="D26" s="520">
        <v>53082</v>
      </c>
      <c r="E26" s="521">
        <v>670786</v>
      </c>
      <c r="F26" s="520">
        <v>901168</v>
      </c>
      <c r="G26" s="520">
        <v>122241</v>
      </c>
      <c r="H26" s="521">
        <v>1023408</v>
      </c>
      <c r="I26" s="520">
        <v>1518872</v>
      </c>
      <c r="J26" s="520">
        <v>175322</v>
      </c>
      <c r="K26" s="521">
        <v>1694194</v>
      </c>
    </row>
    <row r="27" spans="1:11">
      <c r="A27" s="1066"/>
      <c r="B27" s="518" t="s">
        <v>654</v>
      </c>
      <c r="C27" s="520">
        <v>942344</v>
      </c>
      <c r="D27" s="520">
        <v>38910</v>
      </c>
      <c r="E27" s="521">
        <v>981254</v>
      </c>
      <c r="F27" s="520">
        <v>777224</v>
      </c>
      <c r="G27" s="520">
        <v>213692</v>
      </c>
      <c r="H27" s="521">
        <v>990915</v>
      </c>
      <c r="I27" s="520">
        <v>1719567</v>
      </c>
      <c r="J27" s="520">
        <v>252602</v>
      </c>
      <c r="K27" s="521">
        <v>1972169</v>
      </c>
    </row>
    <row r="28" spans="1:11">
      <c r="A28" s="1066"/>
      <c r="B28" s="518" t="s">
        <v>1395</v>
      </c>
      <c r="C28" s="519"/>
      <c r="D28" s="519"/>
      <c r="E28" s="522"/>
      <c r="F28" s="520">
        <v>72698</v>
      </c>
      <c r="G28" s="520">
        <v>3047843</v>
      </c>
      <c r="H28" s="521">
        <v>3120541</v>
      </c>
      <c r="I28" s="520">
        <v>72698</v>
      </c>
      <c r="J28" s="520">
        <v>3047843</v>
      </c>
      <c r="K28" s="521">
        <v>3120541</v>
      </c>
    </row>
    <row r="29" spans="1:11">
      <c r="A29" s="1066"/>
      <c r="B29" s="518" t="s">
        <v>1470</v>
      </c>
      <c r="C29" s="519"/>
      <c r="D29" s="519"/>
      <c r="E29" s="522"/>
      <c r="F29" s="519"/>
      <c r="G29" s="520">
        <v>187407</v>
      </c>
      <c r="H29" s="521">
        <v>187407</v>
      </c>
      <c r="I29" s="519"/>
      <c r="J29" s="520">
        <v>187407</v>
      </c>
      <c r="K29" s="521">
        <v>187407</v>
      </c>
    </row>
    <row r="30" spans="1:11">
      <c r="A30" s="1066"/>
      <c r="B30" s="518" t="s">
        <v>1425</v>
      </c>
      <c r="C30" s="520">
        <v>45146</v>
      </c>
      <c r="D30" s="519"/>
      <c r="E30" s="521">
        <v>45146</v>
      </c>
      <c r="F30" s="520">
        <v>10950</v>
      </c>
      <c r="G30" s="520">
        <v>28964</v>
      </c>
      <c r="H30" s="521">
        <v>39914</v>
      </c>
      <c r="I30" s="520">
        <v>56096</v>
      </c>
      <c r="J30" s="520">
        <v>28964</v>
      </c>
      <c r="K30" s="521">
        <v>85061</v>
      </c>
    </row>
    <row r="31" spans="1:11">
      <c r="A31" s="1066"/>
      <c r="B31" s="518" t="s">
        <v>1398</v>
      </c>
      <c r="C31" s="519"/>
      <c r="D31" s="520">
        <v>49610</v>
      </c>
      <c r="E31" s="521">
        <v>49610</v>
      </c>
      <c r="F31" s="520">
        <v>484538</v>
      </c>
      <c r="G31" s="519"/>
      <c r="H31" s="521">
        <v>484538</v>
      </c>
      <c r="I31" s="520">
        <v>484538</v>
      </c>
      <c r="J31" s="520">
        <v>49610</v>
      </c>
      <c r="K31" s="521">
        <v>534148</v>
      </c>
    </row>
    <row r="32" spans="1:11">
      <c r="A32" s="1066"/>
      <c r="B32" s="518" t="s">
        <v>1392</v>
      </c>
      <c r="C32" s="520">
        <v>192373</v>
      </c>
      <c r="D32" s="520">
        <v>123227</v>
      </c>
      <c r="E32" s="521">
        <v>315600</v>
      </c>
      <c r="F32" s="520">
        <v>610300</v>
      </c>
      <c r="G32" s="520">
        <v>583146</v>
      </c>
      <c r="H32" s="521">
        <v>1193446</v>
      </c>
      <c r="I32" s="520">
        <v>802673</v>
      </c>
      <c r="J32" s="520">
        <v>706373</v>
      </c>
      <c r="K32" s="521">
        <v>1509046</v>
      </c>
    </row>
    <row r="33" spans="1:13">
      <c r="A33" s="1066"/>
      <c r="B33" s="518" t="s">
        <v>1467</v>
      </c>
      <c r="C33" s="520">
        <v>82038</v>
      </c>
      <c r="D33" s="519"/>
      <c r="E33" s="521">
        <v>82038</v>
      </c>
      <c r="F33" s="520">
        <v>139247</v>
      </c>
      <c r="G33" s="519"/>
      <c r="H33" s="521">
        <v>139247</v>
      </c>
      <c r="I33" s="520">
        <v>221285</v>
      </c>
      <c r="J33" s="519"/>
      <c r="K33" s="521">
        <v>221285</v>
      </c>
    </row>
    <row r="34" spans="1:13" ht="15" customHeight="1">
      <c r="A34" s="1067"/>
      <c r="B34" s="523"/>
      <c r="C34" s="521">
        <v>2997601</v>
      </c>
      <c r="D34" s="521">
        <v>790892</v>
      </c>
      <c r="E34" s="521">
        <v>3788493</v>
      </c>
      <c r="F34" s="521">
        <v>4889249</v>
      </c>
      <c r="G34" s="521">
        <v>13977415</v>
      </c>
      <c r="H34" s="521">
        <v>18866664</v>
      </c>
      <c r="I34" s="521">
        <v>7886850</v>
      </c>
      <c r="J34" s="521">
        <v>14768308</v>
      </c>
      <c r="K34" s="521">
        <v>22655157</v>
      </c>
    </row>
    <row r="35" spans="1:13" ht="15" customHeight="1">
      <c r="A35" s="1065" t="s">
        <v>1400</v>
      </c>
      <c r="B35" s="518" t="s">
        <v>1419</v>
      </c>
      <c r="C35" s="519"/>
      <c r="D35" s="519"/>
      <c r="E35" s="522"/>
      <c r="F35" s="520">
        <v>106843</v>
      </c>
      <c r="G35" s="520">
        <v>27139</v>
      </c>
      <c r="H35" s="521">
        <v>133982</v>
      </c>
      <c r="I35" s="520">
        <v>106843</v>
      </c>
      <c r="J35" s="520">
        <v>27139</v>
      </c>
      <c r="K35" s="521">
        <v>133982</v>
      </c>
      <c r="M35" s="705"/>
    </row>
    <row r="36" spans="1:13" ht="15" customHeight="1">
      <c r="A36" s="1066"/>
      <c r="B36" s="518" t="s">
        <v>1407</v>
      </c>
      <c r="C36" s="519"/>
      <c r="D36" s="519"/>
      <c r="E36" s="522"/>
      <c r="F36" s="519"/>
      <c r="G36" s="520">
        <v>124340</v>
      </c>
      <c r="H36" s="521">
        <v>124340</v>
      </c>
      <c r="I36" s="519"/>
      <c r="J36" s="520">
        <v>124340</v>
      </c>
      <c r="K36" s="521">
        <v>124340</v>
      </c>
      <c r="M36" s="705"/>
    </row>
    <row r="37" spans="1:13">
      <c r="A37" s="1066"/>
      <c r="B37" s="518" t="s">
        <v>1401</v>
      </c>
      <c r="C37" s="520">
        <v>91637</v>
      </c>
      <c r="D37" s="519"/>
      <c r="E37" s="521">
        <v>91637</v>
      </c>
      <c r="F37" s="519"/>
      <c r="G37" s="519"/>
      <c r="H37" s="522"/>
      <c r="I37" s="520">
        <v>91637</v>
      </c>
      <c r="J37" s="519"/>
      <c r="K37" s="521">
        <v>91637</v>
      </c>
      <c r="M37" s="705"/>
    </row>
    <row r="38" spans="1:13">
      <c r="A38" s="1066"/>
      <c r="B38" s="518" t="s">
        <v>1423</v>
      </c>
      <c r="C38" s="519"/>
      <c r="D38" s="519"/>
      <c r="E38" s="522"/>
      <c r="F38" s="519"/>
      <c r="G38" s="520">
        <v>153497</v>
      </c>
      <c r="H38" s="521">
        <v>153497</v>
      </c>
      <c r="I38" s="519"/>
      <c r="J38" s="520">
        <v>153497</v>
      </c>
      <c r="K38" s="521">
        <v>153497</v>
      </c>
      <c r="M38" s="705"/>
    </row>
    <row r="39" spans="1:13">
      <c r="A39" s="1066"/>
      <c r="B39" s="518" t="s">
        <v>1402</v>
      </c>
      <c r="C39" s="519"/>
      <c r="D39" s="519"/>
      <c r="E39" s="522"/>
      <c r="F39" s="519"/>
      <c r="G39" s="520">
        <v>262181</v>
      </c>
      <c r="H39" s="521">
        <v>262181</v>
      </c>
      <c r="I39" s="519"/>
      <c r="J39" s="520">
        <v>262181</v>
      </c>
      <c r="K39" s="521">
        <v>262181</v>
      </c>
      <c r="M39" s="705"/>
    </row>
    <row r="40" spans="1:13">
      <c r="A40" s="1066"/>
      <c r="B40" s="518" t="s">
        <v>1415</v>
      </c>
      <c r="C40" s="519"/>
      <c r="D40" s="519"/>
      <c r="E40" s="522"/>
      <c r="F40" s="519"/>
      <c r="G40" s="520">
        <v>2604</v>
      </c>
      <c r="H40" s="521">
        <v>2604</v>
      </c>
      <c r="I40" s="519"/>
      <c r="J40" s="520">
        <v>2604</v>
      </c>
      <c r="K40" s="521">
        <v>2604</v>
      </c>
      <c r="M40" s="705"/>
    </row>
    <row r="41" spans="1:13">
      <c r="A41" s="1066"/>
      <c r="B41" s="518" t="s">
        <v>1417</v>
      </c>
      <c r="C41" s="519"/>
      <c r="D41" s="519"/>
      <c r="E41" s="522"/>
      <c r="F41" s="520">
        <v>611268</v>
      </c>
      <c r="G41" s="520">
        <v>42731</v>
      </c>
      <c r="H41" s="521">
        <v>653999</v>
      </c>
      <c r="I41" s="520">
        <v>611268</v>
      </c>
      <c r="J41" s="520">
        <v>42731</v>
      </c>
      <c r="K41" s="521">
        <v>653999</v>
      </c>
      <c r="M41" s="705"/>
    </row>
    <row r="42" spans="1:13">
      <c r="A42" s="1066"/>
      <c r="B42" s="518" t="s">
        <v>1416</v>
      </c>
      <c r="C42" s="520">
        <v>46873</v>
      </c>
      <c r="D42" s="519"/>
      <c r="E42" s="521">
        <v>46873</v>
      </c>
      <c r="F42" s="520">
        <v>172595</v>
      </c>
      <c r="G42" s="520">
        <v>4000</v>
      </c>
      <c r="H42" s="521">
        <v>176595</v>
      </c>
      <c r="I42" s="520">
        <v>219468</v>
      </c>
      <c r="J42" s="520">
        <v>4000</v>
      </c>
      <c r="K42" s="521">
        <v>223469</v>
      </c>
    </row>
    <row r="43" spans="1:13" ht="15" customHeight="1">
      <c r="A43" s="1066"/>
      <c r="B43" s="518" t="s">
        <v>1424</v>
      </c>
      <c r="C43" s="519"/>
      <c r="D43" s="519"/>
      <c r="E43" s="522"/>
      <c r="F43" s="519"/>
      <c r="G43" s="520">
        <v>122066</v>
      </c>
      <c r="H43" s="521">
        <v>122066</v>
      </c>
      <c r="I43" s="519"/>
      <c r="J43" s="520">
        <v>122066</v>
      </c>
      <c r="K43" s="521">
        <v>122066</v>
      </c>
    </row>
    <row r="44" spans="1:13" ht="15" customHeight="1">
      <c r="A44" s="1067"/>
      <c r="B44" s="523"/>
      <c r="C44" s="521">
        <v>138510</v>
      </c>
      <c r="D44" s="522"/>
      <c r="E44" s="521">
        <v>138510</v>
      </c>
      <c r="F44" s="521">
        <v>890706</v>
      </c>
      <c r="G44" s="521">
        <v>738559</v>
      </c>
      <c r="H44" s="521">
        <v>1629265</v>
      </c>
      <c r="I44" s="521">
        <v>1029216</v>
      </c>
      <c r="J44" s="521">
        <v>738559</v>
      </c>
      <c r="K44" s="521">
        <v>1767775</v>
      </c>
    </row>
    <row r="45" spans="1:13" ht="15" customHeight="1">
      <c r="A45" s="1065" t="s">
        <v>1403</v>
      </c>
      <c r="B45" s="518" t="s">
        <v>1422</v>
      </c>
      <c r="C45" s="520">
        <v>1706</v>
      </c>
      <c r="D45" s="519"/>
      <c r="E45" s="521">
        <v>1706</v>
      </c>
      <c r="F45" s="520">
        <v>69989</v>
      </c>
      <c r="G45" s="519"/>
      <c r="H45" s="521">
        <v>69989</v>
      </c>
      <c r="I45" s="520">
        <v>71694</v>
      </c>
      <c r="J45" s="519"/>
      <c r="K45" s="521">
        <v>71694</v>
      </c>
    </row>
    <row r="46" spans="1:13">
      <c r="A46" s="1066"/>
      <c r="B46" s="518" t="s">
        <v>1421</v>
      </c>
      <c r="C46" s="519"/>
      <c r="D46" s="520">
        <v>3504</v>
      </c>
      <c r="E46" s="521">
        <v>3504</v>
      </c>
      <c r="F46" s="519"/>
      <c r="G46" s="520">
        <v>59110</v>
      </c>
      <c r="H46" s="521">
        <v>59110</v>
      </c>
      <c r="I46" s="519"/>
      <c r="J46" s="520">
        <v>62613</v>
      </c>
      <c r="K46" s="521">
        <v>62613</v>
      </c>
    </row>
    <row r="47" spans="1:13">
      <c r="A47" s="1066"/>
      <c r="B47" s="518" t="s">
        <v>1419</v>
      </c>
      <c r="C47" s="520">
        <v>4</v>
      </c>
      <c r="D47" s="520">
        <v>3243</v>
      </c>
      <c r="E47" s="521">
        <v>3247</v>
      </c>
      <c r="F47" s="520">
        <v>204155</v>
      </c>
      <c r="G47" s="520">
        <v>153137</v>
      </c>
      <c r="H47" s="521">
        <v>357291</v>
      </c>
      <c r="I47" s="520">
        <v>204158</v>
      </c>
      <c r="J47" s="520">
        <v>156380</v>
      </c>
      <c r="K47" s="521">
        <v>360538</v>
      </c>
    </row>
    <row r="48" spans="1:13">
      <c r="A48" s="1066"/>
      <c r="B48" s="518" t="s">
        <v>1410</v>
      </c>
      <c r="C48" s="519"/>
      <c r="D48" s="519"/>
      <c r="E48" s="522"/>
      <c r="F48" s="520">
        <v>31754</v>
      </c>
      <c r="G48" s="520">
        <v>116483</v>
      </c>
      <c r="H48" s="521">
        <v>148237</v>
      </c>
      <c r="I48" s="520">
        <v>31754</v>
      </c>
      <c r="J48" s="520">
        <v>116483</v>
      </c>
      <c r="K48" s="521">
        <v>148237</v>
      </c>
    </row>
    <row r="49" spans="1:11">
      <c r="A49" s="1066"/>
      <c r="B49" s="518" t="s">
        <v>1409</v>
      </c>
      <c r="C49" s="520">
        <v>10005</v>
      </c>
      <c r="D49" s="519"/>
      <c r="E49" s="521">
        <v>10005</v>
      </c>
      <c r="F49" s="519"/>
      <c r="G49" s="519"/>
      <c r="H49" s="522"/>
      <c r="I49" s="520">
        <v>10005</v>
      </c>
      <c r="J49" s="519"/>
      <c r="K49" s="521">
        <v>10005</v>
      </c>
    </row>
    <row r="50" spans="1:11">
      <c r="A50" s="1066"/>
      <c r="B50" s="518" t="s">
        <v>1406</v>
      </c>
      <c r="C50" s="519"/>
      <c r="D50" s="519"/>
      <c r="E50" s="522"/>
      <c r="F50" s="519"/>
      <c r="G50" s="520">
        <v>92098</v>
      </c>
      <c r="H50" s="521">
        <v>92098</v>
      </c>
      <c r="I50" s="519"/>
      <c r="J50" s="520">
        <v>92098</v>
      </c>
      <c r="K50" s="521">
        <v>92098</v>
      </c>
    </row>
    <row r="51" spans="1:11">
      <c r="A51" s="1066"/>
      <c r="B51" s="518" t="s">
        <v>1407</v>
      </c>
      <c r="C51" s="520">
        <v>4849</v>
      </c>
      <c r="D51" s="519"/>
      <c r="E51" s="521">
        <v>4849</v>
      </c>
      <c r="F51" s="519"/>
      <c r="G51" s="520">
        <v>300187</v>
      </c>
      <c r="H51" s="521">
        <v>300187</v>
      </c>
      <c r="I51" s="520">
        <v>4849</v>
      </c>
      <c r="J51" s="520">
        <v>300187</v>
      </c>
      <c r="K51" s="521">
        <v>305036</v>
      </c>
    </row>
    <row r="52" spans="1:11">
      <c r="A52" s="1066"/>
      <c r="B52" s="518" t="s">
        <v>1423</v>
      </c>
      <c r="C52" s="520">
        <v>6294</v>
      </c>
      <c r="D52" s="520">
        <v>3098</v>
      </c>
      <c r="E52" s="521">
        <v>9392</v>
      </c>
      <c r="F52" s="519"/>
      <c r="G52" s="520">
        <v>162511</v>
      </c>
      <c r="H52" s="521">
        <v>162511</v>
      </c>
      <c r="I52" s="520">
        <v>6294</v>
      </c>
      <c r="J52" s="520">
        <v>165609</v>
      </c>
      <c r="K52" s="521">
        <v>171903</v>
      </c>
    </row>
    <row r="53" spans="1:11">
      <c r="A53" s="1066"/>
      <c r="B53" s="518" t="s">
        <v>1413</v>
      </c>
      <c r="C53" s="520">
        <v>94297</v>
      </c>
      <c r="D53" s="519"/>
      <c r="E53" s="521">
        <v>94297</v>
      </c>
      <c r="F53" s="520">
        <v>394331</v>
      </c>
      <c r="G53" s="519"/>
      <c r="H53" s="521">
        <v>394331</v>
      </c>
      <c r="I53" s="520">
        <v>488628</v>
      </c>
      <c r="J53" s="519"/>
      <c r="K53" s="521">
        <v>488628</v>
      </c>
    </row>
    <row r="54" spans="1:11">
      <c r="A54" s="1066"/>
      <c r="B54" s="518" t="s">
        <v>1402</v>
      </c>
      <c r="C54" s="520">
        <v>6033</v>
      </c>
      <c r="D54" s="519"/>
      <c r="E54" s="521">
        <v>6033</v>
      </c>
      <c r="F54" s="519"/>
      <c r="G54" s="520">
        <v>317560</v>
      </c>
      <c r="H54" s="521">
        <v>317560</v>
      </c>
      <c r="I54" s="520">
        <v>6033</v>
      </c>
      <c r="J54" s="520">
        <v>317560</v>
      </c>
      <c r="K54" s="521">
        <v>323593</v>
      </c>
    </row>
    <row r="55" spans="1:11" ht="15" customHeight="1">
      <c r="A55" s="1066"/>
      <c r="B55" s="518" t="s">
        <v>1415</v>
      </c>
      <c r="C55" s="519"/>
      <c r="D55" s="519"/>
      <c r="E55" s="522"/>
      <c r="F55" s="519"/>
      <c r="G55" s="520">
        <v>46844</v>
      </c>
      <c r="H55" s="521">
        <v>46844</v>
      </c>
      <c r="I55" s="519"/>
      <c r="J55" s="520">
        <v>46844</v>
      </c>
      <c r="K55" s="521">
        <v>46844</v>
      </c>
    </row>
    <row r="56" spans="1:11">
      <c r="A56" s="1066"/>
      <c r="B56" s="518" t="s">
        <v>1412</v>
      </c>
      <c r="C56" s="519"/>
      <c r="D56" s="520">
        <v>13202</v>
      </c>
      <c r="E56" s="521">
        <v>13202</v>
      </c>
      <c r="F56" s="519"/>
      <c r="G56" s="519"/>
      <c r="H56" s="522"/>
      <c r="I56" s="519"/>
      <c r="J56" s="520">
        <v>13202</v>
      </c>
      <c r="K56" s="521">
        <v>13202</v>
      </c>
    </row>
    <row r="57" spans="1:11">
      <c r="A57" s="1066"/>
      <c r="B57" s="518" t="s">
        <v>1404</v>
      </c>
      <c r="C57" s="519"/>
      <c r="D57" s="519"/>
      <c r="E57" s="522"/>
      <c r="F57" s="520">
        <v>11926</v>
      </c>
      <c r="G57" s="520">
        <v>6472</v>
      </c>
      <c r="H57" s="521">
        <v>18398</v>
      </c>
      <c r="I57" s="520">
        <v>11926</v>
      </c>
      <c r="J57" s="520">
        <v>6472</v>
      </c>
      <c r="K57" s="521">
        <v>18398</v>
      </c>
    </row>
    <row r="58" spans="1:11" ht="24">
      <c r="A58" s="1066"/>
      <c r="B58" s="518" t="s">
        <v>1405</v>
      </c>
      <c r="C58" s="519"/>
      <c r="D58" s="519"/>
      <c r="E58" s="522"/>
      <c r="F58" s="520">
        <v>466</v>
      </c>
      <c r="G58" s="519"/>
      <c r="H58" s="521">
        <v>466</v>
      </c>
      <c r="I58" s="520">
        <v>466</v>
      </c>
      <c r="J58" s="519"/>
      <c r="K58" s="521">
        <v>466</v>
      </c>
    </row>
    <row r="59" spans="1:11">
      <c r="A59" s="1066"/>
      <c r="B59" s="518" t="s">
        <v>1417</v>
      </c>
      <c r="C59" s="519"/>
      <c r="D59" s="519"/>
      <c r="E59" s="522"/>
      <c r="F59" s="520">
        <v>34325</v>
      </c>
      <c r="G59" s="520">
        <v>1049993</v>
      </c>
      <c r="H59" s="521">
        <v>1084318</v>
      </c>
      <c r="I59" s="520">
        <v>34325</v>
      </c>
      <c r="J59" s="520">
        <v>1049993</v>
      </c>
      <c r="K59" s="521">
        <v>1084318</v>
      </c>
    </row>
    <row r="60" spans="1:11">
      <c r="A60" s="1066"/>
      <c r="B60" s="518" t="s">
        <v>1418</v>
      </c>
      <c r="C60" s="519"/>
      <c r="D60" s="519"/>
      <c r="E60" s="522"/>
      <c r="F60" s="519"/>
      <c r="G60" s="520">
        <v>71580</v>
      </c>
      <c r="H60" s="521">
        <v>71580</v>
      </c>
      <c r="I60" s="519"/>
      <c r="J60" s="520">
        <v>71580</v>
      </c>
      <c r="K60" s="521">
        <v>71580</v>
      </c>
    </row>
    <row r="61" spans="1:11">
      <c r="A61" s="1066"/>
      <c r="B61" s="518" t="s">
        <v>1416</v>
      </c>
      <c r="C61" s="519"/>
      <c r="D61" s="519"/>
      <c r="E61" s="522"/>
      <c r="F61" s="520">
        <v>22172</v>
      </c>
      <c r="G61" s="519"/>
      <c r="H61" s="521">
        <v>22172</v>
      </c>
      <c r="I61" s="520">
        <v>22172</v>
      </c>
      <c r="J61" s="519"/>
      <c r="K61" s="521">
        <v>22172</v>
      </c>
    </row>
    <row r="62" spans="1:11">
      <c r="A62" s="1066"/>
      <c r="B62" s="518" t="s">
        <v>1408</v>
      </c>
      <c r="C62" s="519"/>
      <c r="D62" s="520">
        <v>7773</v>
      </c>
      <c r="E62" s="521">
        <v>7773</v>
      </c>
      <c r="F62" s="519"/>
      <c r="G62" s="520">
        <v>48359</v>
      </c>
      <c r="H62" s="521">
        <v>48359</v>
      </c>
      <c r="I62" s="519"/>
      <c r="J62" s="520">
        <v>56131</v>
      </c>
      <c r="K62" s="521">
        <v>56131</v>
      </c>
    </row>
    <row r="63" spans="1:11">
      <c r="A63" s="1066"/>
      <c r="B63" s="518" t="s">
        <v>1414</v>
      </c>
      <c r="C63" s="519"/>
      <c r="D63" s="519"/>
      <c r="E63" s="522"/>
      <c r="F63" s="520">
        <v>44671</v>
      </c>
      <c r="G63" s="519"/>
      <c r="H63" s="521">
        <v>44671</v>
      </c>
      <c r="I63" s="520">
        <v>44671</v>
      </c>
      <c r="J63" s="519"/>
      <c r="K63" s="521">
        <v>44671</v>
      </c>
    </row>
    <row r="64" spans="1:11">
      <c r="A64" s="1066"/>
      <c r="B64" s="518" t="s">
        <v>1425</v>
      </c>
      <c r="C64" s="520">
        <v>12300</v>
      </c>
      <c r="D64" s="519"/>
      <c r="E64" s="521">
        <v>12300</v>
      </c>
      <c r="F64" s="520">
        <v>5151</v>
      </c>
      <c r="G64" s="520">
        <v>9482</v>
      </c>
      <c r="H64" s="521">
        <v>14634</v>
      </c>
      <c r="I64" s="520">
        <v>17452</v>
      </c>
      <c r="J64" s="520">
        <v>9482</v>
      </c>
      <c r="K64" s="521">
        <v>26934</v>
      </c>
    </row>
    <row r="65" spans="1:11">
      <c r="A65" s="1066"/>
      <c r="B65" s="518" t="s">
        <v>1424</v>
      </c>
      <c r="C65" s="519"/>
      <c r="D65" s="519"/>
      <c r="E65" s="522"/>
      <c r="F65" s="520">
        <v>29845</v>
      </c>
      <c r="G65" s="520">
        <v>454738</v>
      </c>
      <c r="H65" s="521">
        <v>484583</v>
      </c>
      <c r="I65" s="520">
        <v>29845</v>
      </c>
      <c r="J65" s="520">
        <v>454738</v>
      </c>
      <c r="K65" s="521">
        <v>484583</v>
      </c>
    </row>
    <row r="66" spans="1:11">
      <c r="A66" s="1067"/>
      <c r="B66" s="523"/>
      <c r="C66" s="521">
        <v>135488</v>
      </c>
      <c r="D66" s="521">
        <v>30819</v>
      </c>
      <c r="E66" s="521">
        <v>166307</v>
      </c>
      <c r="F66" s="521">
        <v>848786</v>
      </c>
      <c r="G66" s="521">
        <v>2888553</v>
      </c>
      <c r="H66" s="521">
        <v>3737339</v>
      </c>
      <c r="I66" s="521">
        <v>984274</v>
      </c>
      <c r="J66" s="521">
        <v>2919372</v>
      </c>
      <c r="K66" s="521">
        <v>3903646</v>
      </c>
    </row>
    <row r="67" spans="1:11">
      <c r="A67" s="1065" t="s">
        <v>1426</v>
      </c>
      <c r="B67" s="518" t="s">
        <v>1455</v>
      </c>
      <c r="C67" s="520">
        <v>4498</v>
      </c>
      <c r="D67" s="520">
        <v>2497</v>
      </c>
      <c r="E67" s="521">
        <v>6995</v>
      </c>
      <c r="F67" s="519"/>
      <c r="G67" s="519"/>
      <c r="H67" s="522"/>
      <c r="I67" s="520">
        <v>4498</v>
      </c>
      <c r="J67" s="520">
        <v>2497</v>
      </c>
      <c r="K67" s="521">
        <v>6995</v>
      </c>
    </row>
    <row r="68" spans="1:11">
      <c r="A68" s="1066"/>
      <c r="B68" s="518" t="s">
        <v>1453</v>
      </c>
      <c r="C68" s="520">
        <v>67088</v>
      </c>
      <c r="D68" s="520">
        <v>13909</v>
      </c>
      <c r="E68" s="521">
        <v>80997</v>
      </c>
      <c r="F68" s="520">
        <v>21367</v>
      </c>
      <c r="G68" s="520">
        <v>2414</v>
      </c>
      <c r="H68" s="521">
        <v>23781</v>
      </c>
      <c r="I68" s="520">
        <v>88455</v>
      </c>
      <c r="J68" s="520">
        <v>16324</v>
      </c>
      <c r="K68" s="521">
        <v>104778</v>
      </c>
    </row>
    <row r="69" spans="1:11">
      <c r="A69" s="1066"/>
      <c r="B69" s="518" t="s">
        <v>1454</v>
      </c>
      <c r="C69" s="520">
        <v>130779</v>
      </c>
      <c r="D69" s="520">
        <v>49961</v>
      </c>
      <c r="E69" s="521">
        <v>180740</v>
      </c>
      <c r="F69" s="519"/>
      <c r="G69" s="519"/>
      <c r="H69" s="522"/>
      <c r="I69" s="520">
        <v>130779</v>
      </c>
      <c r="J69" s="520">
        <v>49961</v>
      </c>
      <c r="K69" s="521">
        <v>180740</v>
      </c>
    </row>
    <row r="70" spans="1:11">
      <c r="A70" s="1066"/>
      <c r="B70" s="518" t="s">
        <v>1474</v>
      </c>
      <c r="C70" s="520">
        <v>0</v>
      </c>
      <c r="D70" s="519"/>
      <c r="E70" s="521">
        <v>0</v>
      </c>
      <c r="F70" s="519"/>
      <c r="G70" s="519"/>
      <c r="H70" s="522"/>
      <c r="I70" s="520">
        <v>0</v>
      </c>
      <c r="J70" s="519"/>
      <c r="K70" s="521">
        <v>0</v>
      </c>
    </row>
    <row r="71" spans="1:11">
      <c r="A71" s="1066"/>
      <c r="B71" s="518" t="s">
        <v>1458</v>
      </c>
      <c r="C71" s="520">
        <v>3964</v>
      </c>
      <c r="D71" s="520">
        <v>2068</v>
      </c>
      <c r="E71" s="521">
        <v>6032</v>
      </c>
      <c r="F71" s="519"/>
      <c r="G71" s="519"/>
      <c r="H71" s="522"/>
      <c r="I71" s="520">
        <v>3964</v>
      </c>
      <c r="J71" s="520">
        <v>2068</v>
      </c>
      <c r="K71" s="521">
        <v>6032</v>
      </c>
    </row>
    <row r="72" spans="1:11">
      <c r="A72" s="1066"/>
      <c r="B72" s="518" t="s">
        <v>1438</v>
      </c>
      <c r="C72" s="520">
        <v>453</v>
      </c>
      <c r="D72" s="520">
        <v>112</v>
      </c>
      <c r="E72" s="521">
        <v>565</v>
      </c>
      <c r="F72" s="519"/>
      <c r="G72" s="519"/>
      <c r="H72" s="522"/>
      <c r="I72" s="520">
        <v>453</v>
      </c>
      <c r="J72" s="520">
        <v>112</v>
      </c>
      <c r="K72" s="521">
        <v>565</v>
      </c>
    </row>
    <row r="73" spans="1:11">
      <c r="A73" s="1066"/>
      <c r="B73" s="518" t="s">
        <v>1393</v>
      </c>
      <c r="C73" s="520">
        <v>33</v>
      </c>
      <c r="D73" s="519"/>
      <c r="E73" s="521">
        <v>33</v>
      </c>
      <c r="F73" s="519"/>
      <c r="G73" s="519"/>
      <c r="H73" s="522"/>
      <c r="I73" s="520">
        <v>33</v>
      </c>
      <c r="J73" s="519"/>
      <c r="K73" s="521">
        <v>33</v>
      </c>
    </row>
    <row r="74" spans="1:11">
      <c r="A74" s="1066"/>
      <c r="B74" s="518" t="s">
        <v>1422</v>
      </c>
      <c r="C74" s="520">
        <v>47</v>
      </c>
      <c r="D74" s="519"/>
      <c r="E74" s="521">
        <v>47</v>
      </c>
      <c r="F74" s="520">
        <v>66</v>
      </c>
      <c r="G74" s="519"/>
      <c r="H74" s="521">
        <v>66</v>
      </c>
      <c r="I74" s="520">
        <v>113</v>
      </c>
      <c r="J74" s="519"/>
      <c r="K74" s="521">
        <v>113</v>
      </c>
    </row>
    <row r="75" spans="1:11" ht="24">
      <c r="A75" s="1066"/>
      <c r="B75" s="518" t="s">
        <v>1451</v>
      </c>
      <c r="C75" s="520">
        <v>2827</v>
      </c>
      <c r="D75" s="520">
        <v>52226</v>
      </c>
      <c r="E75" s="521">
        <v>55054</v>
      </c>
      <c r="F75" s="519"/>
      <c r="G75" s="519"/>
      <c r="H75" s="522"/>
      <c r="I75" s="520">
        <v>2827</v>
      </c>
      <c r="J75" s="520">
        <v>52226</v>
      </c>
      <c r="K75" s="521">
        <v>55054</v>
      </c>
    </row>
    <row r="76" spans="1:11" ht="15" customHeight="1">
      <c r="A76" s="1066"/>
      <c r="B76" s="518" t="s">
        <v>1452</v>
      </c>
      <c r="C76" s="520">
        <v>248065</v>
      </c>
      <c r="D76" s="520">
        <v>45434</v>
      </c>
      <c r="E76" s="521">
        <v>293499</v>
      </c>
      <c r="F76" s="520">
        <v>18106</v>
      </c>
      <c r="G76" s="520">
        <v>80256</v>
      </c>
      <c r="H76" s="521">
        <v>98361</v>
      </c>
      <c r="I76" s="520">
        <v>266170</v>
      </c>
      <c r="J76" s="520">
        <v>125690</v>
      </c>
      <c r="K76" s="521">
        <v>391860</v>
      </c>
    </row>
    <row r="77" spans="1:11">
      <c r="A77" s="1066"/>
      <c r="B77" s="518" t="s">
        <v>1399</v>
      </c>
      <c r="C77" s="520">
        <v>52943</v>
      </c>
      <c r="D77" s="520">
        <v>1859</v>
      </c>
      <c r="E77" s="521">
        <v>54801</v>
      </c>
      <c r="F77" s="520">
        <v>8300</v>
      </c>
      <c r="G77" s="520">
        <v>45</v>
      </c>
      <c r="H77" s="521">
        <v>8345</v>
      </c>
      <c r="I77" s="520">
        <v>61243</v>
      </c>
      <c r="J77" s="520">
        <v>1904</v>
      </c>
      <c r="K77" s="521">
        <v>63147</v>
      </c>
    </row>
    <row r="78" spans="1:11">
      <c r="A78" s="1066"/>
      <c r="B78" s="518" t="s">
        <v>1419</v>
      </c>
      <c r="C78" s="520">
        <v>40724</v>
      </c>
      <c r="D78" s="520">
        <v>11754</v>
      </c>
      <c r="E78" s="521">
        <v>52477</v>
      </c>
      <c r="F78" s="520">
        <v>4382</v>
      </c>
      <c r="G78" s="520">
        <v>7540</v>
      </c>
      <c r="H78" s="521">
        <v>11922</v>
      </c>
      <c r="I78" s="520">
        <v>45106</v>
      </c>
      <c r="J78" s="520">
        <v>19294</v>
      </c>
      <c r="K78" s="521">
        <v>64399</v>
      </c>
    </row>
    <row r="79" spans="1:11">
      <c r="A79" s="1066"/>
      <c r="B79" s="518" t="s">
        <v>1435</v>
      </c>
      <c r="C79" s="520">
        <v>3192</v>
      </c>
      <c r="D79" s="520">
        <v>70244</v>
      </c>
      <c r="E79" s="521">
        <v>73436</v>
      </c>
      <c r="F79" s="520">
        <v>750</v>
      </c>
      <c r="G79" s="520">
        <v>4542</v>
      </c>
      <c r="H79" s="521">
        <v>5292</v>
      </c>
      <c r="I79" s="520">
        <v>3942</v>
      </c>
      <c r="J79" s="520">
        <v>74786</v>
      </c>
      <c r="K79" s="521">
        <v>78728</v>
      </c>
    </row>
    <row r="80" spans="1:11">
      <c r="A80" s="1066"/>
      <c r="B80" s="518" t="s">
        <v>1434</v>
      </c>
      <c r="C80" s="520">
        <v>9935</v>
      </c>
      <c r="D80" s="520">
        <v>2760</v>
      </c>
      <c r="E80" s="521">
        <v>12695</v>
      </c>
      <c r="F80" s="519"/>
      <c r="G80" s="519"/>
      <c r="H80" s="522"/>
      <c r="I80" s="520">
        <v>9935</v>
      </c>
      <c r="J80" s="520">
        <v>2760</v>
      </c>
      <c r="K80" s="521">
        <v>12695</v>
      </c>
    </row>
    <row r="81" spans="1:11">
      <c r="A81" s="1066"/>
      <c r="B81" s="518" t="s">
        <v>1410</v>
      </c>
      <c r="C81" s="519"/>
      <c r="D81" s="520">
        <v>3975</v>
      </c>
      <c r="E81" s="521">
        <v>3975</v>
      </c>
      <c r="F81" s="519"/>
      <c r="G81" s="519"/>
      <c r="H81" s="522"/>
      <c r="I81" s="519"/>
      <c r="J81" s="520">
        <v>3975</v>
      </c>
      <c r="K81" s="521">
        <v>3975</v>
      </c>
    </row>
    <row r="82" spans="1:11">
      <c r="A82" s="1066"/>
      <c r="B82" s="518" t="s">
        <v>1433</v>
      </c>
      <c r="C82" s="520">
        <v>0</v>
      </c>
      <c r="D82" s="519"/>
      <c r="E82" s="521">
        <v>0</v>
      </c>
      <c r="F82" s="520">
        <v>82029</v>
      </c>
      <c r="G82" s="519"/>
      <c r="H82" s="521">
        <v>82029</v>
      </c>
      <c r="I82" s="520">
        <v>82029</v>
      </c>
      <c r="J82" s="519"/>
      <c r="K82" s="521">
        <v>82029</v>
      </c>
    </row>
    <row r="83" spans="1:11">
      <c r="A83" s="1066"/>
      <c r="B83" s="518" t="s">
        <v>1429</v>
      </c>
      <c r="C83" s="520">
        <v>3409</v>
      </c>
      <c r="D83" s="519"/>
      <c r="E83" s="521">
        <v>3409</v>
      </c>
      <c r="F83" s="519"/>
      <c r="G83" s="519"/>
      <c r="H83" s="522"/>
      <c r="I83" s="520">
        <v>3409</v>
      </c>
      <c r="J83" s="519"/>
      <c r="K83" s="521">
        <v>3409</v>
      </c>
    </row>
    <row r="84" spans="1:11">
      <c r="A84" s="1066"/>
      <c r="B84" s="518" t="s">
        <v>1430</v>
      </c>
      <c r="C84" s="520">
        <v>0</v>
      </c>
      <c r="D84" s="520">
        <v>0</v>
      </c>
      <c r="E84" s="521">
        <v>0</v>
      </c>
      <c r="F84" s="520">
        <v>25</v>
      </c>
      <c r="G84" s="519"/>
      <c r="H84" s="521">
        <v>25</v>
      </c>
      <c r="I84" s="520">
        <v>25</v>
      </c>
      <c r="J84" s="520">
        <v>0</v>
      </c>
      <c r="K84" s="521">
        <v>25</v>
      </c>
    </row>
    <row r="85" spans="1:11">
      <c r="A85" s="1066"/>
      <c r="B85" s="518" t="s">
        <v>1420</v>
      </c>
      <c r="C85" s="520">
        <v>1135</v>
      </c>
      <c r="D85" s="520">
        <v>682</v>
      </c>
      <c r="E85" s="521">
        <v>1818</v>
      </c>
      <c r="F85" s="519"/>
      <c r="G85" s="519"/>
      <c r="H85" s="522"/>
      <c r="I85" s="520">
        <v>1135</v>
      </c>
      <c r="J85" s="520">
        <v>682</v>
      </c>
      <c r="K85" s="521">
        <v>1818</v>
      </c>
    </row>
    <row r="86" spans="1:11">
      <c r="A86" s="1066"/>
      <c r="B86" s="518" t="s">
        <v>1406</v>
      </c>
      <c r="C86" s="520">
        <v>14797</v>
      </c>
      <c r="D86" s="520">
        <v>107</v>
      </c>
      <c r="E86" s="521">
        <v>14904</v>
      </c>
      <c r="F86" s="520">
        <v>1562</v>
      </c>
      <c r="G86" s="519"/>
      <c r="H86" s="521">
        <v>1562</v>
      </c>
      <c r="I86" s="520">
        <v>16359</v>
      </c>
      <c r="J86" s="520">
        <v>107</v>
      </c>
      <c r="K86" s="521">
        <v>16466</v>
      </c>
    </row>
    <row r="87" spans="1:11">
      <c r="A87" s="1066"/>
      <c r="B87" s="518" t="s">
        <v>1432</v>
      </c>
      <c r="C87" s="520">
        <v>34097</v>
      </c>
      <c r="D87" s="520">
        <v>647</v>
      </c>
      <c r="E87" s="521">
        <v>34745</v>
      </c>
      <c r="F87" s="519"/>
      <c r="G87" s="519"/>
      <c r="H87" s="522"/>
      <c r="I87" s="520">
        <v>34097</v>
      </c>
      <c r="J87" s="520">
        <v>647</v>
      </c>
      <c r="K87" s="521">
        <v>34745</v>
      </c>
    </row>
    <row r="88" spans="1:11">
      <c r="A88" s="1066"/>
      <c r="B88" s="518" t="s">
        <v>1431</v>
      </c>
      <c r="C88" s="520">
        <v>11761</v>
      </c>
      <c r="D88" s="519"/>
      <c r="E88" s="521">
        <v>11761</v>
      </c>
      <c r="F88" s="519"/>
      <c r="G88" s="519"/>
      <c r="H88" s="522"/>
      <c r="I88" s="520">
        <v>11761</v>
      </c>
      <c r="J88" s="519"/>
      <c r="K88" s="521">
        <v>11761</v>
      </c>
    </row>
    <row r="89" spans="1:11">
      <c r="A89" s="1066"/>
      <c r="B89" s="518" t="s">
        <v>1471</v>
      </c>
      <c r="C89" s="520">
        <v>2954</v>
      </c>
      <c r="D89" s="519"/>
      <c r="E89" s="521">
        <v>2954</v>
      </c>
      <c r="F89" s="519"/>
      <c r="G89" s="519"/>
      <c r="H89" s="522"/>
      <c r="I89" s="520">
        <v>2954</v>
      </c>
      <c r="J89" s="519"/>
      <c r="K89" s="521">
        <v>2954</v>
      </c>
    </row>
    <row r="90" spans="1:11">
      <c r="A90" s="1066"/>
      <c r="B90" s="518" t="s">
        <v>1407</v>
      </c>
      <c r="C90" s="520">
        <v>394</v>
      </c>
      <c r="D90" s="519"/>
      <c r="E90" s="521">
        <v>394</v>
      </c>
      <c r="F90" s="519"/>
      <c r="G90" s="519"/>
      <c r="H90" s="522"/>
      <c r="I90" s="520">
        <v>394</v>
      </c>
      <c r="J90" s="519"/>
      <c r="K90" s="521">
        <v>394</v>
      </c>
    </row>
    <row r="91" spans="1:11">
      <c r="A91" s="1066"/>
      <c r="B91" s="518" t="s">
        <v>1465</v>
      </c>
      <c r="C91" s="520">
        <v>0</v>
      </c>
      <c r="D91" s="519"/>
      <c r="E91" s="521">
        <v>0</v>
      </c>
      <c r="F91" s="519"/>
      <c r="G91" s="519"/>
      <c r="H91" s="522"/>
      <c r="I91" s="520">
        <v>0</v>
      </c>
      <c r="J91" s="519"/>
      <c r="K91" s="521">
        <v>0</v>
      </c>
    </row>
    <row r="92" spans="1:11">
      <c r="A92" s="1066"/>
      <c r="B92" s="518" t="s">
        <v>1401</v>
      </c>
      <c r="C92" s="520">
        <v>7879</v>
      </c>
      <c r="D92" s="519"/>
      <c r="E92" s="521">
        <v>7879</v>
      </c>
      <c r="F92" s="519"/>
      <c r="G92" s="519"/>
      <c r="H92" s="522"/>
      <c r="I92" s="520">
        <v>7879</v>
      </c>
      <c r="J92" s="519"/>
      <c r="K92" s="521">
        <v>7879</v>
      </c>
    </row>
    <row r="93" spans="1:11">
      <c r="A93" s="1066"/>
      <c r="B93" s="518" t="s">
        <v>1411</v>
      </c>
      <c r="C93" s="520">
        <v>0</v>
      </c>
      <c r="D93" s="520">
        <v>9296</v>
      </c>
      <c r="E93" s="521">
        <v>9296</v>
      </c>
      <c r="F93" s="519"/>
      <c r="G93" s="519"/>
      <c r="H93" s="522"/>
      <c r="I93" s="520">
        <v>0</v>
      </c>
      <c r="J93" s="520">
        <v>9296</v>
      </c>
      <c r="K93" s="521">
        <v>9296</v>
      </c>
    </row>
    <row r="94" spans="1:11">
      <c r="A94" s="1066"/>
      <c r="B94" s="518" t="s">
        <v>1457</v>
      </c>
      <c r="C94" s="520">
        <v>491</v>
      </c>
      <c r="D94" s="520">
        <v>9</v>
      </c>
      <c r="E94" s="521">
        <v>500</v>
      </c>
      <c r="F94" s="520">
        <v>637</v>
      </c>
      <c r="G94" s="519"/>
      <c r="H94" s="521">
        <v>637</v>
      </c>
      <c r="I94" s="520">
        <v>1128</v>
      </c>
      <c r="J94" s="520">
        <v>9</v>
      </c>
      <c r="K94" s="521">
        <v>1137</v>
      </c>
    </row>
    <row r="95" spans="1:11">
      <c r="A95" s="1066"/>
      <c r="B95" s="518" t="s">
        <v>1423</v>
      </c>
      <c r="C95" s="520">
        <v>1219</v>
      </c>
      <c r="D95" s="519"/>
      <c r="E95" s="521">
        <v>1219</v>
      </c>
      <c r="F95" s="519"/>
      <c r="G95" s="519"/>
      <c r="H95" s="522"/>
      <c r="I95" s="520">
        <v>1219</v>
      </c>
      <c r="J95" s="519"/>
      <c r="K95" s="521">
        <v>1219</v>
      </c>
    </row>
    <row r="96" spans="1:11">
      <c r="A96" s="1066"/>
      <c r="B96" s="518" t="s">
        <v>1456</v>
      </c>
      <c r="C96" s="520">
        <v>5081</v>
      </c>
      <c r="D96" s="520">
        <v>18807</v>
      </c>
      <c r="E96" s="521">
        <v>23888</v>
      </c>
      <c r="F96" s="519"/>
      <c r="G96" s="519"/>
      <c r="H96" s="522"/>
      <c r="I96" s="520">
        <v>5081</v>
      </c>
      <c r="J96" s="520">
        <v>18807</v>
      </c>
      <c r="K96" s="521">
        <v>23888</v>
      </c>
    </row>
    <row r="97" spans="1:11">
      <c r="A97" s="1066"/>
      <c r="B97" s="518" t="s">
        <v>1436</v>
      </c>
      <c r="C97" s="520">
        <v>377</v>
      </c>
      <c r="D97" s="520">
        <v>26</v>
      </c>
      <c r="E97" s="521">
        <v>402</v>
      </c>
      <c r="F97" s="519"/>
      <c r="G97" s="520">
        <v>2850</v>
      </c>
      <c r="H97" s="521">
        <v>2850</v>
      </c>
      <c r="I97" s="520">
        <v>377</v>
      </c>
      <c r="J97" s="520">
        <v>2876</v>
      </c>
      <c r="K97" s="521">
        <v>3253</v>
      </c>
    </row>
    <row r="98" spans="1:11">
      <c r="A98" s="1066"/>
      <c r="B98" s="518" t="s">
        <v>1446</v>
      </c>
      <c r="C98" s="520">
        <v>9183</v>
      </c>
      <c r="D98" s="520">
        <v>13</v>
      </c>
      <c r="E98" s="521">
        <v>9196</v>
      </c>
      <c r="F98" s="519"/>
      <c r="G98" s="519"/>
      <c r="H98" s="522"/>
      <c r="I98" s="520">
        <v>9183</v>
      </c>
      <c r="J98" s="520">
        <v>13</v>
      </c>
      <c r="K98" s="521">
        <v>9196</v>
      </c>
    </row>
    <row r="99" spans="1:11">
      <c r="A99" s="1066"/>
      <c r="B99" s="518" t="s">
        <v>1442</v>
      </c>
      <c r="C99" s="520">
        <v>8119</v>
      </c>
      <c r="D99" s="520">
        <v>685</v>
      </c>
      <c r="E99" s="521">
        <v>8804</v>
      </c>
      <c r="F99" s="520">
        <v>433</v>
      </c>
      <c r="G99" s="519"/>
      <c r="H99" s="521">
        <v>433</v>
      </c>
      <c r="I99" s="520">
        <v>8552</v>
      </c>
      <c r="J99" s="520">
        <v>685</v>
      </c>
      <c r="K99" s="521">
        <v>9237</v>
      </c>
    </row>
    <row r="100" spans="1:11">
      <c r="A100" s="1066"/>
      <c r="B100" s="518" t="s">
        <v>2449</v>
      </c>
      <c r="C100" s="520">
        <v>18</v>
      </c>
      <c r="D100" s="519"/>
      <c r="E100" s="521">
        <v>18</v>
      </c>
      <c r="F100" s="519"/>
      <c r="G100" s="519"/>
      <c r="H100" s="522"/>
      <c r="I100" s="520">
        <v>18</v>
      </c>
      <c r="J100" s="519"/>
      <c r="K100" s="521">
        <v>18</v>
      </c>
    </row>
    <row r="101" spans="1:11">
      <c r="A101" s="1066"/>
      <c r="B101" s="518" t="s">
        <v>1413</v>
      </c>
      <c r="C101" s="520">
        <v>6</v>
      </c>
      <c r="D101" s="519"/>
      <c r="E101" s="521">
        <v>6</v>
      </c>
      <c r="F101" s="520">
        <v>1999</v>
      </c>
      <c r="G101" s="519"/>
      <c r="H101" s="521">
        <v>1999</v>
      </c>
      <c r="I101" s="520">
        <v>2005</v>
      </c>
      <c r="J101" s="519"/>
      <c r="K101" s="521">
        <v>2005</v>
      </c>
    </row>
    <row r="102" spans="1:11" ht="15" customHeight="1">
      <c r="A102" s="1066"/>
      <c r="B102" s="518" t="s">
        <v>1441</v>
      </c>
      <c r="C102" s="520">
        <v>2249</v>
      </c>
      <c r="D102" s="520">
        <v>148</v>
      </c>
      <c r="E102" s="521">
        <v>2396</v>
      </c>
      <c r="F102" s="520">
        <v>107</v>
      </c>
      <c r="G102" s="519"/>
      <c r="H102" s="521">
        <v>107</v>
      </c>
      <c r="I102" s="520">
        <v>2355</v>
      </c>
      <c r="J102" s="520">
        <v>148</v>
      </c>
      <c r="K102" s="521">
        <v>2503</v>
      </c>
    </row>
    <row r="103" spans="1:11">
      <c r="A103" s="1066"/>
      <c r="B103" s="518" t="s">
        <v>1449</v>
      </c>
      <c r="C103" s="520">
        <v>12216</v>
      </c>
      <c r="D103" s="520">
        <v>98</v>
      </c>
      <c r="E103" s="521">
        <v>12314</v>
      </c>
      <c r="F103" s="520">
        <v>25</v>
      </c>
      <c r="G103" s="519"/>
      <c r="H103" s="521">
        <v>25</v>
      </c>
      <c r="I103" s="520">
        <v>12240</v>
      </c>
      <c r="J103" s="520">
        <v>98</v>
      </c>
      <c r="K103" s="521">
        <v>12338</v>
      </c>
    </row>
    <row r="104" spans="1:11">
      <c r="A104" s="1066"/>
      <c r="B104" s="518" t="s">
        <v>1450</v>
      </c>
      <c r="C104" s="520">
        <v>4630</v>
      </c>
      <c r="D104" s="519"/>
      <c r="E104" s="521">
        <v>4630</v>
      </c>
      <c r="F104" s="519"/>
      <c r="G104" s="520">
        <v>35606</v>
      </c>
      <c r="H104" s="521">
        <v>35606</v>
      </c>
      <c r="I104" s="520">
        <v>4630</v>
      </c>
      <c r="J104" s="520">
        <v>35606</v>
      </c>
      <c r="K104" s="521">
        <v>40235</v>
      </c>
    </row>
    <row r="105" spans="1:11">
      <c r="A105" s="1066"/>
      <c r="B105" s="518" t="s">
        <v>1444</v>
      </c>
      <c r="C105" s="520">
        <v>4045</v>
      </c>
      <c r="D105" s="519"/>
      <c r="E105" s="521">
        <v>4045</v>
      </c>
      <c r="F105" s="519"/>
      <c r="G105" s="519"/>
      <c r="H105" s="522"/>
      <c r="I105" s="520">
        <v>4045</v>
      </c>
      <c r="J105" s="519"/>
      <c r="K105" s="521">
        <v>4045</v>
      </c>
    </row>
    <row r="106" spans="1:11">
      <c r="A106" s="1066"/>
      <c r="B106" s="518" t="s">
        <v>2625</v>
      </c>
      <c r="C106" s="520">
        <v>43</v>
      </c>
      <c r="D106" s="519"/>
      <c r="E106" s="521">
        <v>43</v>
      </c>
      <c r="F106" s="519"/>
      <c r="G106" s="519"/>
      <c r="H106" s="522"/>
      <c r="I106" s="520">
        <v>43</v>
      </c>
      <c r="J106" s="519"/>
      <c r="K106" s="521">
        <v>43</v>
      </c>
    </row>
    <row r="107" spans="1:11">
      <c r="A107" s="1066"/>
      <c r="B107" s="518" t="s">
        <v>1402</v>
      </c>
      <c r="C107" s="520">
        <v>2771</v>
      </c>
      <c r="D107" s="519"/>
      <c r="E107" s="521">
        <v>2771</v>
      </c>
      <c r="F107" s="520">
        <v>308</v>
      </c>
      <c r="G107" s="519"/>
      <c r="H107" s="521">
        <v>308</v>
      </c>
      <c r="I107" s="520">
        <v>3079</v>
      </c>
      <c r="J107" s="519"/>
      <c r="K107" s="521">
        <v>3079</v>
      </c>
    </row>
    <row r="108" spans="1:11">
      <c r="A108" s="1066"/>
      <c r="B108" s="518" t="s">
        <v>1415</v>
      </c>
      <c r="C108" s="520">
        <v>3338</v>
      </c>
      <c r="D108" s="520">
        <v>1</v>
      </c>
      <c r="E108" s="521">
        <v>3339</v>
      </c>
      <c r="F108" s="519"/>
      <c r="G108" s="519"/>
      <c r="H108" s="522"/>
      <c r="I108" s="520">
        <v>3338</v>
      </c>
      <c r="J108" s="520">
        <v>1</v>
      </c>
      <c r="K108" s="521">
        <v>3339</v>
      </c>
    </row>
    <row r="109" spans="1:11">
      <c r="A109" s="1066"/>
      <c r="B109" s="518" t="s">
        <v>1439</v>
      </c>
      <c r="C109" s="520">
        <v>2318</v>
      </c>
      <c r="D109" s="519"/>
      <c r="E109" s="521">
        <v>2318</v>
      </c>
      <c r="F109" s="519"/>
      <c r="G109" s="519"/>
      <c r="H109" s="522"/>
      <c r="I109" s="520">
        <v>2318</v>
      </c>
      <c r="J109" s="519"/>
      <c r="K109" s="521">
        <v>2318</v>
      </c>
    </row>
    <row r="110" spans="1:11">
      <c r="A110" s="1066"/>
      <c r="B110" s="518" t="s">
        <v>1412</v>
      </c>
      <c r="C110" s="519"/>
      <c r="D110" s="519"/>
      <c r="E110" s="522"/>
      <c r="F110" s="520">
        <v>25</v>
      </c>
      <c r="G110" s="519"/>
      <c r="H110" s="521">
        <v>25</v>
      </c>
      <c r="I110" s="520">
        <v>25</v>
      </c>
      <c r="J110" s="519"/>
      <c r="K110" s="521">
        <v>25</v>
      </c>
    </row>
    <row r="111" spans="1:11">
      <c r="A111" s="1066"/>
      <c r="B111" s="518" t="s">
        <v>1460</v>
      </c>
      <c r="C111" s="520">
        <v>3</v>
      </c>
      <c r="D111" s="519"/>
      <c r="E111" s="521">
        <v>3</v>
      </c>
      <c r="F111" s="519"/>
      <c r="G111" s="519"/>
      <c r="H111" s="522"/>
      <c r="I111" s="520">
        <v>3</v>
      </c>
      <c r="J111" s="519"/>
      <c r="K111" s="521">
        <v>3</v>
      </c>
    </row>
    <row r="112" spans="1:11">
      <c r="A112" s="1066"/>
      <c r="B112" s="518" t="s">
        <v>1427</v>
      </c>
      <c r="C112" s="520">
        <v>279</v>
      </c>
      <c r="D112" s="519"/>
      <c r="E112" s="521">
        <v>279</v>
      </c>
      <c r="F112" s="519"/>
      <c r="G112" s="519"/>
      <c r="H112" s="522"/>
      <c r="I112" s="520">
        <v>279</v>
      </c>
      <c r="J112" s="519"/>
      <c r="K112" s="521">
        <v>279</v>
      </c>
    </row>
    <row r="113" spans="1:11">
      <c r="A113" s="1066"/>
      <c r="B113" s="518" t="s">
        <v>1391</v>
      </c>
      <c r="C113" s="520">
        <v>63</v>
      </c>
      <c r="D113" s="519"/>
      <c r="E113" s="521">
        <v>63</v>
      </c>
      <c r="F113" s="519"/>
      <c r="G113" s="519"/>
      <c r="H113" s="522"/>
      <c r="I113" s="520">
        <v>63</v>
      </c>
      <c r="J113" s="519"/>
      <c r="K113" s="521">
        <v>63</v>
      </c>
    </row>
    <row r="114" spans="1:11">
      <c r="A114" s="1066"/>
      <c r="B114" s="518" t="s">
        <v>1459</v>
      </c>
      <c r="C114" s="520">
        <v>30</v>
      </c>
      <c r="D114" s="519"/>
      <c r="E114" s="521">
        <v>30</v>
      </c>
      <c r="F114" s="519"/>
      <c r="G114" s="519"/>
      <c r="H114" s="522"/>
      <c r="I114" s="520">
        <v>30</v>
      </c>
      <c r="J114" s="519"/>
      <c r="K114" s="521">
        <v>30</v>
      </c>
    </row>
    <row r="115" spans="1:11">
      <c r="A115" s="1066"/>
      <c r="B115" s="518" t="s">
        <v>1472</v>
      </c>
      <c r="C115" s="520">
        <v>111</v>
      </c>
      <c r="D115" s="520">
        <v>1</v>
      </c>
      <c r="E115" s="521">
        <v>111</v>
      </c>
      <c r="F115" s="519"/>
      <c r="G115" s="519"/>
      <c r="H115" s="522"/>
      <c r="I115" s="520">
        <v>111</v>
      </c>
      <c r="J115" s="520">
        <v>1</v>
      </c>
      <c r="K115" s="521">
        <v>111</v>
      </c>
    </row>
    <row r="116" spans="1:11">
      <c r="A116" s="1066"/>
      <c r="B116" s="518" t="s">
        <v>1445</v>
      </c>
      <c r="C116" s="520">
        <v>5591</v>
      </c>
      <c r="D116" s="520">
        <v>3765</v>
      </c>
      <c r="E116" s="521">
        <v>9356</v>
      </c>
      <c r="F116" s="519"/>
      <c r="G116" s="519"/>
      <c r="H116" s="522"/>
      <c r="I116" s="520">
        <v>5591</v>
      </c>
      <c r="J116" s="520">
        <v>3765</v>
      </c>
      <c r="K116" s="521">
        <v>9356</v>
      </c>
    </row>
    <row r="117" spans="1:11">
      <c r="A117" s="1066"/>
      <c r="B117" s="518" t="s">
        <v>1473</v>
      </c>
      <c r="C117" s="519"/>
      <c r="D117" s="519"/>
      <c r="E117" s="522"/>
      <c r="F117" s="520">
        <v>4</v>
      </c>
      <c r="G117" s="519"/>
      <c r="H117" s="521">
        <v>4</v>
      </c>
      <c r="I117" s="520">
        <v>4</v>
      </c>
      <c r="J117" s="519"/>
      <c r="K117" s="521">
        <v>4</v>
      </c>
    </row>
    <row r="118" spans="1:11">
      <c r="A118" s="1066"/>
      <c r="B118" s="518" t="s">
        <v>1394</v>
      </c>
      <c r="C118" s="520">
        <v>0</v>
      </c>
      <c r="D118" s="519"/>
      <c r="E118" s="521">
        <v>0</v>
      </c>
      <c r="F118" s="519"/>
      <c r="G118" s="519"/>
      <c r="H118" s="522"/>
      <c r="I118" s="520">
        <v>0</v>
      </c>
      <c r="J118" s="519"/>
      <c r="K118" s="521">
        <v>0</v>
      </c>
    </row>
    <row r="119" spans="1:11">
      <c r="A119" s="1066"/>
      <c r="B119" s="518" t="s">
        <v>1469</v>
      </c>
      <c r="C119" s="520">
        <v>24</v>
      </c>
      <c r="D119" s="520">
        <v>0</v>
      </c>
      <c r="E119" s="521">
        <v>24</v>
      </c>
      <c r="F119" s="519"/>
      <c r="G119" s="519"/>
      <c r="H119" s="522"/>
      <c r="I119" s="520">
        <v>24</v>
      </c>
      <c r="J119" s="520">
        <v>0</v>
      </c>
      <c r="K119" s="521">
        <v>24</v>
      </c>
    </row>
    <row r="120" spans="1:11" ht="24" customHeight="1">
      <c r="A120" s="1066"/>
      <c r="B120" s="518" t="s">
        <v>1397</v>
      </c>
      <c r="C120" s="520">
        <v>25</v>
      </c>
      <c r="D120" s="519"/>
      <c r="E120" s="521">
        <v>25</v>
      </c>
      <c r="F120" s="519"/>
      <c r="G120" s="519"/>
      <c r="H120" s="522"/>
      <c r="I120" s="520">
        <v>25</v>
      </c>
      <c r="J120" s="519"/>
      <c r="K120" s="521">
        <v>25</v>
      </c>
    </row>
    <row r="121" spans="1:11">
      <c r="A121" s="1066"/>
      <c r="B121" s="518" t="s">
        <v>1448</v>
      </c>
      <c r="C121" s="520">
        <v>41</v>
      </c>
      <c r="D121" s="520">
        <v>65616</v>
      </c>
      <c r="E121" s="521">
        <v>65657</v>
      </c>
      <c r="F121" s="519"/>
      <c r="G121" s="519"/>
      <c r="H121" s="522"/>
      <c r="I121" s="520">
        <v>41</v>
      </c>
      <c r="J121" s="520">
        <v>65616</v>
      </c>
      <c r="K121" s="521">
        <v>65657</v>
      </c>
    </row>
    <row r="122" spans="1:11">
      <c r="A122" s="1066"/>
      <c r="B122" s="518" t="s">
        <v>1404</v>
      </c>
      <c r="C122" s="520">
        <v>357</v>
      </c>
      <c r="D122" s="520">
        <v>167</v>
      </c>
      <c r="E122" s="521">
        <v>524</v>
      </c>
      <c r="F122" s="520">
        <v>230</v>
      </c>
      <c r="G122" s="519"/>
      <c r="H122" s="521">
        <v>230</v>
      </c>
      <c r="I122" s="520">
        <v>587</v>
      </c>
      <c r="J122" s="520">
        <v>167</v>
      </c>
      <c r="K122" s="521">
        <v>753</v>
      </c>
    </row>
    <row r="123" spans="1:11" ht="24">
      <c r="A123" s="1066"/>
      <c r="B123" s="518" t="s">
        <v>1405</v>
      </c>
      <c r="C123" s="520">
        <v>3</v>
      </c>
      <c r="D123" s="519"/>
      <c r="E123" s="521">
        <v>3</v>
      </c>
      <c r="F123" s="520">
        <v>1569</v>
      </c>
      <c r="G123" s="519"/>
      <c r="H123" s="521">
        <v>1569</v>
      </c>
      <c r="I123" s="520">
        <v>1572</v>
      </c>
      <c r="J123" s="519"/>
      <c r="K123" s="521">
        <v>1572</v>
      </c>
    </row>
    <row r="124" spans="1:11">
      <c r="A124" s="1066"/>
      <c r="B124" s="518" t="s">
        <v>1417</v>
      </c>
      <c r="C124" s="519"/>
      <c r="D124" s="519"/>
      <c r="E124" s="522"/>
      <c r="F124" s="519"/>
      <c r="G124" s="520">
        <v>7422</v>
      </c>
      <c r="H124" s="521">
        <v>7422</v>
      </c>
      <c r="I124" s="519"/>
      <c r="J124" s="520">
        <v>7422</v>
      </c>
      <c r="K124" s="521">
        <v>7422</v>
      </c>
    </row>
    <row r="125" spans="1:11">
      <c r="A125" s="1066"/>
      <c r="B125" s="518" t="s">
        <v>1468</v>
      </c>
      <c r="C125" s="520">
        <v>360</v>
      </c>
      <c r="D125" s="519"/>
      <c r="E125" s="521">
        <v>360</v>
      </c>
      <c r="F125" s="519"/>
      <c r="G125" s="519"/>
      <c r="H125" s="522"/>
      <c r="I125" s="520">
        <v>360</v>
      </c>
      <c r="J125" s="519"/>
      <c r="K125" s="521">
        <v>360</v>
      </c>
    </row>
    <row r="126" spans="1:11">
      <c r="A126" s="1066"/>
      <c r="B126" s="518" t="s">
        <v>1396</v>
      </c>
      <c r="C126" s="520">
        <v>153</v>
      </c>
      <c r="D126" s="519"/>
      <c r="E126" s="521">
        <v>153</v>
      </c>
      <c r="F126" s="519"/>
      <c r="G126" s="519"/>
      <c r="H126" s="522"/>
      <c r="I126" s="520">
        <v>153</v>
      </c>
      <c r="J126" s="519"/>
      <c r="K126" s="521">
        <v>153</v>
      </c>
    </row>
    <row r="127" spans="1:11">
      <c r="A127" s="1066"/>
      <c r="B127" s="518" t="s">
        <v>1395</v>
      </c>
      <c r="C127" s="520">
        <v>295</v>
      </c>
      <c r="D127" s="519"/>
      <c r="E127" s="521">
        <v>295</v>
      </c>
      <c r="F127" s="519"/>
      <c r="G127" s="519"/>
      <c r="H127" s="522"/>
      <c r="I127" s="520">
        <v>295</v>
      </c>
      <c r="J127" s="519"/>
      <c r="K127" s="521">
        <v>295</v>
      </c>
    </row>
    <row r="128" spans="1:11">
      <c r="A128" s="1066"/>
      <c r="B128" s="518" t="s">
        <v>1447</v>
      </c>
      <c r="C128" s="520">
        <v>1592</v>
      </c>
      <c r="D128" s="520">
        <v>22</v>
      </c>
      <c r="E128" s="521">
        <v>1614</v>
      </c>
      <c r="F128" s="520">
        <v>4149</v>
      </c>
      <c r="G128" s="519"/>
      <c r="H128" s="521">
        <v>4149</v>
      </c>
      <c r="I128" s="520">
        <v>5740</v>
      </c>
      <c r="J128" s="520">
        <v>22</v>
      </c>
      <c r="K128" s="521">
        <v>5762</v>
      </c>
    </row>
    <row r="129" spans="1:11">
      <c r="A129" s="1066"/>
      <c r="B129" s="518" t="s">
        <v>1414</v>
      </c>
      <c r="C129" s="520">
        <v>205</v>
      </c>
      <c r="D129" s="520">
        <v>24</v>
      </c>
      <c r="E129" s="521">
        <v>229</v>
      </c>
      <c r="F129" s="519"/>
      <c r="G129" s="519"/>
      <c r="H129" s="522"/>
      <c r="I129" s="520">
        <v>205</v>
      </c>
      <c r="J129" s="520">
        <v>24</v>
      </c>
      <c r="K129" s="521">
        <v>229</v>
      </c>
    </row>
    <row r="130" spans="1:11">
      <c r="A130" s="1066"/>
      <c r="B130" s="518" t="s">
        <v>1437</v>
      </c>
      <c r="C130" s="520">
        <v>492</v>
      </c>
      <c r="D130" s="520">
        <v>96</v>
      </c>
      <c r="E130" s="521">
        <v>588</v>
      </c>
      <c r="F130" s="520">
        <v>1113</v>
      </c>
      <c r="G130" s="519"/>
      <c r="H130" s="521">
        <v>1113</v>
      </c>
      <c r="I130" s="520">
        <v>1604</v>
      </c>
      <c r="J130" s="520">
        <v>96</v>
      </c>
      <c r="K130" s="521">
        <v>1700</v>
      </c>
    </row>
    <row r="131" spans="1:11">
      <c r="A131" s="1066"/>
      <c r="B131" s="518" t="s">
        <v>1440</v>
      </c>
      <c r="C131" s="520">
        <v>8695</v>
      </c>
      <c r="D131" s="520">
        <v>61</v>
      </c>
      <c r="E131" s="521">
        <v>8756</v>
      </c>
      <c r="F131" s="520">
        <v>67838</v>
      </c>
      <c r="G131" s="520">
        <v>13923</v>
      </c>
      <c r="H131" s="521">
        <v>81761</v>
      </c>
      <c r="I131" s="520">
        <v>76533</v>
      </c>
      <c r="J131" s="520">
        <v>13984</v>
      </c>
      <c r="K131" s="521">
        <v>90517</v>
      </c>
    </row>
    <row r="132" spans="1:11">
      <c r="A132" s="1066"/>
      <c r="B132" s="518" t="s">
        <v>1425</v>
      </c>
      <c r="C132" s="520">
        <v>2514</v>
      </c>
      <c r="D132" s="519"/>
      <c r="E132" s="521">
        <v>2514</v>
      </c>
      <c r="F132" s="519"/>
      <c r="G132" s="519"/>
      <c r="H132" s="522"/>
      <c r="I132" s="520">
        <v>2514</v>
      </c>
      <c r="J132" s="519"/>
      <c r="K132" s="521">
        <v>2514</v>
      </c>
    </row>
    <row r="133" spans="1:11">
      <c r="A133" s="1066"/>
      <c r="B133" s="518" t="s">
        <v>1424</v>
      </c>
      <c r="C133" s="520">
        <v>125</v>
      </c>
      <c r="D133" s="520">
        <v>3</v>
      </c>
      <c r="E133" s="521">
        <v>128</v>
      </c>
      <c r="F133" s="519"/>
      <c r="G133" s="519"/>
      <c r="H133" s="522"/>
      <c r="I133" s="520">
        <v>125</v>
      </c>
      <c r="J133" s="520">
        <v>3</v>
      </c>
      <c r="K133" s="521">
        <v>128</v>
      </c>
    </row>
    <row r="134" spans="1:11">
      <c r="A134" s="1066"/>
      <c r="B134" s="518" t="s">
        <v>1428</v>
      </c>
      <c r="C134" s="520">
        <v>14383</v>
      </c>
      <c r="D134" s="520">
        <v>8</v>
      </c>
      <c r="E134" s="521">
        <v>14391</v>
      </c>
      <c r="F134" s="519"/>
      <c r="G134" s="519"/>
      <c r="H134" s="522"/>
      <c r="I134" s="520">
        <v>14383</v>
      </c>
      <c r="J134" s="520">
        <v>8</v>
      </c>
      <c r="K134" s="521">
        <v>14391</v>
      </c>
    </row>
    <row r="135" spans="1:11">
      <c r="A135" s="1067"/>
      <c r="B135" s="523"/>
      <c r="C135" s="521">
        <v>732414</v>
      </c>
      <c r="D135" s="521">
        <v>357080</v>
      </c>
      <c r="E135" s="521">
        <v>1089495</v>
      </c>
      <c r="F135" s="521">
        <v>215022</v>
      </c>
      <c r="G135" s="521">
        <v>154599</v>
      </c>
      <c r="H135" s="521">
        <v>369620</v>
      </c>
      <c r="I135" s="521">
        <v>947436</v>
      </c>
      <c r="J135" s="521">
        <v>511679</v>
      </c>
      <c r="K135" s="521">
        <v>1459115</v>
      </c>
    </row>
    <row r="136" spans="1:11">
      <c r="A136" s="524" t="s">
        <v>282</v>
      </c>
      <c r="B136" s="523"/>
      <c r="C136" s="521">
        <v>4004013</v>
      </c>
      <c r="D136" s="521">
        <v>1178792</v>
      </c>
      <c r="E136" s="521">
        <v>5182805</v>
      </c>
      <c r="F136" s="521">
        <v>6843763</v>
      </c>
      <c r="G136" s="521">
        <v>17759126</v>
      </c>
      <c r="H136" s="521">
        <v>24602889</v>
      </c>
      <c r="I136" s="521">
        <v>10847776</v>
      </c>
      <c r="J136" s="521">
        <v>18937917</v>
      </c>
      <c r="K136" s="521">
        <v>29785693</v>
      </c>
    </row>
  </sheetData>
  <sortState xmlns:xlrd2="http://schemas.microsoft.com/office/spreadsheetml/2017/richdata2" ref="A1">
    <sortCondition ref="A1"/>
  </sortState>
  <mergeCells count="8">
    <mergeCell ref="A67:A135"/>
    <mergeCell ref="C4:E4"/>
    <mergeCell ref="F4:H4"/>
    <mergeCell ref="I4:K4"/>
    <mergeCell ref="A4:B5"/>
    <mergeCell ref="A6:A34"/>
    <mergeCell ref="A35:A44"/>
    <mergeCell ref="A45:A66"/>
  </mergeCells>
  <pageMargins left="0.7" right="0.19685039370078738" top="3.9370078740157487E-2" bottom="3.9370078740157487E-2" header="0" footer="0.3"/>
  <pageSetup paperSize="9" scale="88"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6">
    <tabColor rgb="FF00B050"/>
  </sheetPr>
  <dimension ref="A1:K79"/>
  <sheetViews>
    <sheetView zoomScaleNormal="100" workbookViewId="0">
      <selection activeCell="G17" sqref="G17"/>
    </sheetView>
  </sheetViews>
  <sheetFormatPr baseColWidth="10" defaultColWidth="11.42578125" defaultRowHeight="15"/>
  <cols>
    <col min="1" max="1" width="16.42578125" style="51" customWidth="1"/>
    <col min="2" max="2" width="19.7109375" style="51" customWidth="1"/>
    <col min="3" max="10" width="14.7109375" style="51" customWidth="1"/>
    <col min="11" max="16384" width="11.42578125" style="51"/>
  </cols>
  <sheetData>
    <row r="1" spans="1:11" ht="15.75">
      <c r="A1" s="54" t="s">
        <v>1476</v>
      </c>
      <c r="B1" s="50"/>
      <c r="C1" s="50"/>
      <c r="D1" s="50"/>
      <c r="E1" s="50"/>
    </row>
    <row r="2" spans="1:11">
      <c r="A2" s="50"/>
      <c r="B2" s="50"/>
      <c r="C2" s="50"/>
      <c r="D2" s="50"/>
      <c r="E2" s="50"/>
    </row>
    <row r="3" spans="1:11">
      <c r="A3" s="602"/>
      <c r="B3" s="39"/>
      <c r="C3" s="39"/>
      <c r="D3" s="39"/>
      <c r="E3" s="60"/>
      <c r="F3" s="60"/>
      <c r="G3" s="60"/>
      <c r="H3" s="60"/>
      <c r="I3" s="60"/>
      <c r="J3" s="60"/>
      <c r="K3" s="60"/>
    </row>
    <row r="4" spans="1:11" ht="24">
      <c r="A4" s="601" t="s">
        <v>1477</v>
      </c>
      <c r="B4" s="600" t="s">
        <v>1478</v>
      </c>
      <c r="C4" s="597" t="s">
        <v>1388</v>
      </c>
      <c r="D4" s="597" t="s">
        <v>1389</v>
      </c>
      <c r="E4" s="598" t="s">
        <v>282</v>
      </c>
      <c r="F4" s="60"/>
      <c r="G4" s="60"/>
      <c r="H4" s="60"/>
      <c r="I4" s="60"/>
      <c r="J4" s="60"/>
      <c r="K4" s="60"/>
    </row>
    <row r="5" spans="1:11">
      <c r="A5" s="1075" t="s">
        <v>1479</v>
      </c>
      <c r="B5" s="704" t="s">
        <v>1480</v>
      </c>
      <c r="C5" s="520">
        <v>4000</v>
      </c>
      <c r="D5" s="520">
        <v>0</v>
      </c>
      <c r="E5" s="521">
        <v>4000</v>
      </c>
      <c r="F5" s="60"/>
      <c r="G5" s="60"/>
      <c r="H5" s="60"/>
      <c r="I5" s="60"/>
      <c r="J5" s="60"/>
      <c r="K5" s="60"/>
    </row>
    <row r="6" spans="1:11">
      <c r="A6" s="1075"/>
      <c r="B6" s="704" t="s">
        <v>1314</v>
      </c>
      <c r="C6" s="520">
        <v>8294</v>
      </c>
      <c r="D6" s="520">
        <v>54761</v>
      </c>
      <c r="E6" s="521">
        <v>63054</v>
      </c>
      <c r="F6" s="60"/>
      <c r="G6" s="60"/>
      <c r="H6" s="60"/>
      <c r="I6" s="60"/>
      <c r="J6" s="60"/>
      <c r="K6" s="60"/>
    </row>
    <row r="7" spans="1:11">
      <c r="A7" s="1075"/>
      <c r="B7" s="704" t="s">
        <v>1481</v>
      </c>
      <c r="C7" s="520">
        <v>1106</v>
      </c>
      <c r="D7" s="520">
        <v>647005</v>
      </c>
      <c r="E7" s="521">
        <v>648111</v>
      </c>
      <c r="F7" s="60"/>
      <c r="G7" s="60"/>
      <c r="H7" s="60"/>
      <c r="I7" s="60"/>
      <c r="J7" s="60"/>
      <c r="K7" s="60"/>
    </row>
    <row r="8" spans="1:11">
      <c r="A8" s="1075"/>
      <c r="B8" s="704" t="s">
        <v>1316</v>
      </c>
      <c r="C8" s="520">
        <v>30</v>
      </c>
      <c r="D8" s="520">
        <v>5475</v>
      </c>
      <c r="E8" s="521">
        <v>5505</v>
      </c>
      <c r="F8" s="60"/>
      <c r="G8" s="60"/>
      <c r="H8" s="60"/>
      <c r="I8" s="60"/>
      <c r="J8" s="60"/>
      <c r="K8" s="60"/>
    </row>
    <row r="9" spans="1:11">
      <c r="A9" s="1075"/>
      <c r="B9" s="704" t="s">
        <v>1317</v>
      </c>
      <c r="C9" s="520">
        <v>0</v>
      </c>
      <c r="D9" s="520">
        <v>549616</v>
      </c>
      <c r="E9" s="521">
        <v>549616</v>
      </c>
      <c r="F9" s="60"/>
      <c r="G9" s="60"/>
      <c r="H9" s="60"/>
      <c r="I9" s="60"/>
      <c r="J9" s="60"/>
      <c r="K9" s="60"/>
    </row>
    <row r="10" spans="1:11">
      <c r="A10" s="1075"/>
      <c r="B10" s="704" t="s">
        <v>1482</v>
      </c>
      <c r="C10" s="520">
        <v>0</v>
      </c>
      <c r="D10" s="520">
        <v>282034</v>
      </c>
      <c r="E10" s="521">
        <v>282034</v>
      </c>
      <c r="F10" s="60"/>
      <c r="G10" s="60"/>
      <c r="H10" s="60"/>
      <c r="I10" s="60"/>
      <c r="J10" s="60"/>
      <c r="K10" s="60"/>
    </row>
    <row r="11" spans="1:11">
      <c r="A11" s="1075"/>
      <c r="B11" s="704" t="s">
        <v>1319</v>
      </c>
      <c r="C11" s="520">
        <v>351817</v>
      </c>
      <c r="D11" s="520">
        <v>110013</v>
      </c>
      <c r="E11" s="521">
        <v>461830</v>
      </c>
      <c r="F11" s="60"/>
      <c r="G11" s="60"/>
      <c r="H11" s="60"/>
      <c r="I11" s="60"/>
      <c r="J11" s="60"/>
      <c r="K11" s="60"/>
    </row>
    <row r="12" spans="1:11">
      <c r="A12" s="1075"/>
      <c r="B12" s="704" t="s">
        <v>1483</v>
      </c>
      <c r="C12" s="520">
        <v>373438</v>
      </c>
      <c r="D12" s="520">
        <v>668004</v>
      </c>
      <c r="E12" s="521">
        <v>1041441</v>
      </c>
      <c r="F12" s="60"/>
      <c r="G12" s="60"/>
      <c r="H12" s="60"/>
      <c r="I12" s="60"/>
      <c r="J12" s="60"/>
      <c r="K12" s="60"/>
    </row>
    <row r="13" spans="1:11">
      <c r="A13" s="1075"/>
      <c r="B13" s="704" t="s">
        <v>1484</v>
      </c>
      <c r="C13" s="520">
        <v>18720</v>
      </c>
      <c r="D13" s="520">
        <v>50498</v>
      </c>
      <c r="E13" s="521">
        <v>69219</v>
      </c>
      <c r="F13" s="60"/>
      <c r="G13" s="60"/>
      <c r="H13" s="60"/>
      <c r="I13" s="60"/>
      <c r="J13" s="60"/>
      <c r="K13" s="60"/>
    </row>
    <row r="14" spans="1:11">
      <c r="A14" s="1075"/>
      <c r="B14" s="704" t="s">
        <v>1321</v>
      </c>
      <c r="C14" s="520">
        <v>0</v>
      </c>
      <c r="D14" s="520">
        <v>90274</v>
      </c>
      <c r="E14" s="521">
        <v>90274</v>
      </c>
      <c r="F14" s="60"/>
      <c r="G14" s="60"/>
      <c r="H14" s="60"/>
      <c r="I14" s="60"/>
      <c r="J14" s="60"/>
      <c r="K14" s="60"/>
    </row>
    <row r="15" spans="1:11">
      <c r="A15" s="1075"/>
      <c r="B15" s="704" t="s">
        <v>1485</v>
      </c>
      <c r="C15" s="520">
        <v>193691</v>
      </c>
      <c r="D15" s="520">
        <v>163926</v>
      </c>
      <c r="E15" s="521">
        <v>357617</v>
      </c>
      <c r="F15" s="60"/>
      <c r="G15" s="60"/>
      <c r="H15" s="60"/>
      <c r="I15" s="60"/>
      <c r="J15" s="60"/>
      <c r="K15" s="60"/>
    </row>
    <row r="16" spans="1:11">
      <c r="A16" s="1075"/>
      <c r="B16" s="704" t="s">
        <v>1322</v>
      </c>
      <c r="C16" s="520">
        <v>763450</v>
      </c>
      <c r="D16" s="520">
        <v>161226</v>
      </c>
      <c r="E16" s="521">
        <v>924676</v>
      </c>
      <c r="F16" s="60"/>
      <c r="G16" s="60"/>
      <c r="H16" s="60"/>
      <c r="I16" s="60"/>
      <c r="J16" s="60"/>
      <c r="K16" s="60"/>
    </row>
    <row r="17" spans="1:11">
      <c r="A17" s="1075"/>
      <c r="B17" s="704" t="s">
        <v>1486</v>
      </c>
      <c r="C17" s="520">
        <v>0</v>
      </c>
      <c r="D17" s="520">
        <v>61965</v>
      </c>
      <c r="E17" s="521">
        <v>61965</v>
      </c>
      <c r="F17" s="60"/>
      <c r="G17" s="60"/>
      <c r="H17" s="60"/>
      <c r="I17" s="60"/>
      <c r="J17" s="60"/>
      <c r="K17" s="60"/>
    </row>
    <row r="18" spans="1:11">
      <c r="A18" s="1075"/>
      <c r="B18" s="704" t="s">
        <v>1487</v>
      </c>
      <c r="C18" s="520">
        <v>0</v>
      </c>
      <c r="D18" s="520">
        <v>225</v>
      </c>
      <c r="E18" s="521">
        <v>225</v>
      </c>
      <c r="F18" s="60"/>
      <c r="G18" s="60"/>
      <c r="H18" s="60"/>
      <c r="I18" s="60"/>
      <c r="J18" s="60"/>
      <c r="K18" s="60"/>
    </row>
    <row r="19" spans="1:11">
      <c r="A19" s="1075"/>
      <c r="B19" s="704" t="s">
        <v>1885</v>
      </c>
      <c r="C19" s="520">
        <v>16700</v>
      </c>
      <c r="D19" s="520">
        <v>0</v>
      </c>
      <c r="E19" s="521">
        <v>16700</v>
      </c>
      <c r="F19" s="60"/>
      <c r="G19" s="60"/>
      <c r="H19" s="60"/>
      <c r="I19" s="60"/>
      <c r="J19" s="60"/>
      <c r="K19" s="60"/>
    </row>
    <row r="20" spans="1:11">
      <c r="A20" s="1075"/>
      <c r="B20" s="704" t="s">
        <v>1324</v>
      </c>
      <c r="C20" s="520">
        <v>16123</v>
      </c>
      <c r="D20" s="520">
        <v>0</v>
      </c>
      <c r="E20" s="521">
        <v>16123</v>
      </c>
      <c r="F20" s="60"/>
      <c r="G20" s="60"/>
      <c r="H20" s="60"/>
      <c r="I20" s="60"/>
      <c r="J20" s="60"/>
      <c r="K20" s="60"/>
    </row>
    <row r="21" spans="1:11">
      <c r="A21" s="1075"/>
      <c r="B21" s="704" t="s">
        <v>2626</v>
      </c>
      <c r="C21" s="520">
        <v>2151</v>
      </c>
      <c r="D21" s="520">
        <v>0</v>
      </c>
      <c r="E21" s="521">
        <v>2151</v>
      </c>
      <c r="F21" s="60"/>
      <c r="G21" s="60"/>
      <c r="H21" s="60"/>
      <c r="I21" s="60"/>
      <c r="J21" s="60"/>
      <c r="K21" s="60"/>
    </row>
    <row r="22" spans="1:11">
      <c r="A22" s="1075"/>
      <c r="B22" s="704" t="s">
        <v>1325</v>
      </c>
      <c r="C22" s="520">
        <v>25472</v>
      </c>
      <c r="D22" s="520">
        <v>40205</v>
      </c>
      <c r="E22" s="521">
        <v>65677</v>
      </c>
      <c r="F22" s="60"/>
      <c r="G22" s="60"/>
      <c r="H22" s="60"/>
      <c r="I22" s="60"/>
      <c r="J22" s="60"/>
      <c r="K22" s="60"/>
    </row>
    <row r="23" spans="1:11">
      <c r="A23" s="1075"/>
      <c r="B23" s="704" t="s">
        <v>1488</v>
      </c>
      <c r="C23" s="520">
        <v>1377416</v>
      </c>
      <c r="D23" s="520">
        <v>3992955</v>
      </c>
      <c r="E23" s="521">
        <v>5370370</v>
      </c>
      <c r="F23" s="60"/>
      <c r="G23" s="60"/>
      <c r="H23" s="60"/>
      <c r="I23" s="60"/>
      <c r="J23" s="60"/>
      <c r="K23" s="60"/>
    </row>
    <row r="24" spans="1:11">
      <c r="A24" s="1075"/>
      <c r="B24" s="704" t="s">
        <v>1489</v>
      </c>
      <c r="C24" s="520">
        <v>28755</v>
      </c>
      <c r="D24" s="520">
        <v>32583</v>
      </c>
      <c r="E24" s="521">
        <v>61339</v>
      </c>
      <c r="F24" s="60"/>
      <c r="G24" s="60"/>
      <c r="H24" s="60"/>
      <c r="I24" s="60"/>
      <c r="J24" s="60"/>
      <c r="K24" s="60"/>
    </row>
    <row r="25" spans="1:11">
      <c r="A25" s="1075"/>
      <c r="B25" s="704" t="s">
        <v>2627</v>
      </c>
      <c r="C25" s="520">
        <v>2195</v>
      </c>
      <c r="D25" s="520">
        <v>0</v>
      </c>
      <c r="E25" s="521">
        <v>2195</v>
      </c>
      <c r="F25" s="60"/>
      <c r="G25" s="60"/>
      <c r="H25" s="60"/>
      <c r="I25" s="60"/>
      <c r="J25" s="60"/>
      <c r="K25" s="60"/>
    </row>
    <row r="26" spans="1:11">
      <c r="A26" s="1075"/>
      <c r="B26" s="704" t="s">
        <v>1326</v>
      </c>
      <c r="C26" s="520">
        <v>4004013</v>
      </c>
      <c r="D26" s="520">
        <v>1184661</v>
      </c>
      <c r="E26" s="521">
        <v>5188674</v>
      </c>
      <c r="F26" s="60"/>
      <c r="G26" s="60"/>
      <c r="H26" s="60"/>
      <c r="I26" s="60"/>
      <c r="J26" s="60"/>
      <c r="K26" s="60"/>
    </row>
    <row r="27" spans="1:11">
      <c r="A27" s="1075"/>
      <c r="B27" s="704" t="s">
        <v>1490</v>
      </c>
      <c r="C27" s="520">
        <v>999</v>
      </c>
      <c r="D27" s="520">
        <v>66269</v>
      </c>
      <c r="E27" s="521">
        <v>67268</v>
      </c>
      <c r="F27" s="60"/>
      <c r="G27" s="60"/>
      <c r="H27" s="60"/>
      <c r="I27" s="60"/>
      <c r="J27" s="60"/>
      <c r="K27" s="60"/>
    </row>
    <row r="28" spans="1:11">
      <c r="A28" s="1075"/>
      <c r="B28" s="704" t="s">
        <v>1328</v>
      </c>
      <c r="C28" s="520">
        <v>112447</v>
      </c>
      <c r="D28" s="520">
        <v>215</v>
      </c>
      <c r="E28" s="521">
        <v>112661</v>
      </c>
      <c r="F28" s="60"/>
      <c r="G28" s="60"/>
      <c r="H28" s="60"/>
      <c r="I28" s="60"/>
      <c r="J28" s="60"/>
      <c r="K28" s="60"/>
    </row>
    <row r="29" spans="1:11">
      <c r="A29" s="1075"/>
      <c r="B29" s="704" t="s">
        <v>1329</v>
      </c>
      <c r="C29" s="520">
        <v>458531</v>
      </c>
      <c r="D29" s="520">
        <v>18044</v>
      </c>
      <c r="E29" s="521">
        <v>476575</v>
      </c>
      <c r="F29" s="60"/>
      <c r="G29" s="60"/>
      <c r="H29" s="60"/>
      <c r="I29" s="60"/>
      <c r="J29" s="60"/>
      <c r="K29" s="60"/>
    </row>
    <row r="30" spans="1:11">
      <c r="A30" s="1075"/>
      <c r="B30" s="704" t="s">
        <v>1886</v>
      </c>
      <c r="C30" s="520">
        <v>0</v>
      </c>
      <c r="D30" s="520">
        <v>4151</v>
      </c>
      <c r="E30" s="521">
        <v>4151</v>
      </c>
      <c r="F30" s="60"/>
      <c r="G30" s="60"/>
      <c r="H30" s="60"/>
      <c r="I30" s="60"/>
      <c r="J30" s="60"/>
      <c r="K30" s="60"/>
    </row>
    <row r="31" spans="1:11">
      <c r="A31" s="1075"/>
      <c r="B31" s="704" t="s">
        <v>1491</v>
      </c>
      <c r="C31" s="520">
        <v>62339</v>
      </c>
      <c r="D31" s="520">
        <v>47130</v>
      </c>
      <c r="E31" s="521">
        <v>109469</v>
      </c>
      <c r="F31" s="60"/>
      <c r="G31" s="60"/>
      <c r="H31" s="60"/>
      <c r="I31" s="60"/>
      <c r="J31" s="60"/>
      <c r="K31" s="60"/>
    </row>
    <row r="32" spans="1:11">
      <c r="A32" s="1075"/>
      <c r="B32" s="704" t="s">
        <v>1330</v>
      </c>
      <c r="C32" s="520">
        <v>61186</v>
      </c>
      <c r="D32" s="520">
        <v>504</v>
      </c>
      <c r="E32" s="521">
        <v>61690</v>
      </c>
      <c r="F32" s="60"/>
      <c r="G32" s="60"/>
      <c r="H32" s="60"/>
      <c r="I32" s="60"/>
      <c r="J32" s="60"/>
      <c r="K32" s="60"/>
    </row>
    <row r="33" spans="1:11">
      <c r="A33" s="1075"/>
      <c r="B33" s="704" t="s">
        <v>1331</v>
      </c>
      <c r="C33" s="520">
        <v>183268</v>
      </c>
      <c r="D33" s="520">
        <v>72659</v>
      </c>
      <c r="E33" s="521">
        <v>255927</v>
      </c>
      <c r="F33" s="60"/>
      <c r="G33" s="60"/>
      <c r="H33" s="60"/>
      <c r="I33" s="60"/>
      <c r="J33" s="60"/>
      <c r="K33" s="60"/>
    </row>
    <row r="34" spans="1:11">
      <c r="A34" s="1075"/>
      <c r="B34" s="704" t="s">
        <v>1492</v>
      </c>
      <c r="C34" s="520">
        <v>0</v>
      </c>
      <c r="D34" s="520">
        <v>12508</v>
      </c>
      <c r="E34" s="521">
        <v>12508</v>
      </c>
      <c r="F34" s="60"/>
      <c r="G34" s="60"/>
      <c r="H34" s="60"/>
      <c r="I34" s="60"/>
      <c r="J34" s="60"/>
      <c r="K34" s="60"/>
    </row>
    <row r="35" spans="1:11">
      <c r="A35" s="1075"/>
      <c r="B35" s="704" t="s">
        <v>2450</v>
      </c>
      <c r="C35" s="520">
        <v>9151</v>
      </c>
      <c r="D35" s="520">
        <v>0</v>
      </c>
      <c r="E35" s="521">
        <v>9151</v>
      </c>
      <c r="F35" s="60"/>
      <c r="G35" s="60"/>
      <c r="H35" s="60"/>
      <c r="I35" s="60"/>
      <c r="J35" s="60"/>
      <c r="K35" s="60"/>
    </row>
    <row r="36" spans="1:11">
      <c r="A36" s="1075"/>
      <c r="B36" s="704" t="s">
        <v>1816</v>
      </c>
      <c r="C36" s="520">
        <v>0</v>
      </c>
      <c r="D36" s="520">
        <v>139683</v>
      </c>
      <c r="E36" s="521">
        <v>139683</v>
      </c>
      <c r="F36" s="60"/>
      <c r="G36" s="60"/>
      <c r="H36" s="60"/>
      <c r="I36" s="60"/>
      <c r="J36" s="60"/>
      <c r="K36" s="60"/>
    </row>
    <row r="37" spans="1:11">
      <c r="A37" s="1075"/>
      <c r="B37" s="704" t="s">
        <v>1332</v>
      </c>
      <c r="C37" s="520">
        <v>241410</v>
      </c>
      <c r="D37" s="520">
        <v>285331</v>
      </c>
      <c r="E37" s="521">
        <v>526742</v>
      </c>
      <c r="F37" s="60"/>
      <c r="G37" s="60"/>
      <c r="H37" s="60"/>
      <c r="I37" s="60"/>
      <c r="J37" s="60"/>
      <c r="K37" s="60"/>
    </row>
    <row r="38" spans="1:11">
      <c r="A38" s="1075"/>
      <c r="B38" s="704" t="s">
        <v>1493</v>
      </c>
      <c r="C38" s="520">
        <v>0</v>
      </c>
      <c r="D38" s="520">
        <v>2935</v>
      </c>
      <c r="E38" s="521">
        <v>2935</v>
      </c>
      <c r="F38" s="60"/>
      <c r="G38" s="60"/>
      <c r="H38" s="60"/>
      <c r="I38" s="60"/>
      <c r="J38" s="60"/>
      <c r="K38" s="60"/>
    </row>
    <row r="39" spans="1:11">
      <c r="A39" s="1075"/>
      <c r="B39" s="704" t="s">
        <v>1878</v>
      </c>
      <c r="C39" s="520">
        <v>16015</v>
      </c>
      <c r="D39" s="520">
        <v>353</v>
      </c>
      <c r="E39" s="521">
        <v>16368</v>
      </c>
      <c r="F39" s="60"/>
      <c r="G39" s="60"/>
      <c r="H39" s="60"/>
      <c r="I39" s="60"/>
      <c r="J39" s="60"/>
      <c r="K39" s="60"/>
    </row>
    <row r="40" spans="1:11">
      <c r="A40" s="1075"/>
      <c r="B40" s="704" t="s">
        <v>1494</v>
      </c>
      <c r="C40" s="520">
        <v>0</v>
      </c>
      <c r="D40" s="520">
        <v>673854</v>
      </c>
      <c r="E40" s="521">
        <v>673854</v>
      </c>
      <c r="F40" s="60"/>
      <c r="G40" s="60"/>
      <c r="H40" s="60"/>
      <c r="I40" s="60"/>
      <c r="J40" s="60"/>
      <c r="K40" s="60"/>
    </row>
    <row r="41" spans="1:11">
      <c r="A41" s="1075"/>
      <c r="B41" s="704" t="s">
        <v>1495</v>
      </c>
      <c r="C41" s="520">
        <v>0</v>
      </c>
      <c r="D41" s="520">
        <v>528870</v>
      </c>
      <c r="E41" s="521">
        <v>528870</v>
      </c>
      <c r="F41" s="60"/>
      <c r="G41" s="60"/>
      <c r="H41" s="60"/>
      <c r="I41" s="60"/>
      <c r="J41" s="60"/>
      <c r="K41" s="60"/>
    </row>
    <row r="42" spans="1:11">
      <c r="A42" s="1075"/>
      <c r="B42" s="704" t="s">
        <v>1334</v>
      </c>
      <c r="C42" s="520">
        <v>16777</v>
      </c>
      <c r="D42" s="520">
        <v>0</v>
      </c>
      <c r="E42" s="521">
        <v>16777</v>
      </c>
      <c r="F42" s="60"/>
      <c r="G42" s="60"/>
      <c r="H42" s="60"/>
      <c r="I42" s="60"/>
      <c r="J42" s="60"/>
      <c r="K42" s="60"/>
    </row>
    <row r="43" spans="1:11">
      <c r="A43" s="1075"/>
      <c r="B43" s="704" t="s">
        <v>2628</v>
      </c>
      <c r="C43" s="520">
        <v>21</v>
      </c>
      <c r="D43" s="520">
        <v>0</v>
      </c>
      <c r="E43" s="521">
        <v>21</v>
      </c>
      <c r="F43" s="60"/>
      <c r="G43" s="60"/>
      <c r="H43" s="60"/>
      <c r="I43" s="60"/>
      <c r="J43" s="60"/>
      <c r="K43" s="60"/>
    </row>
    <row r="44" spans="1:11">
      <c r="A44" s="1075"/>
      <c r="B44" s="704" t="s">
        <v>1496</v>
      </c>
      <c r="C44" s="520">
        <v>0</v>
      </c>
      <c r="D44" s="520">
        <v>51960</v>
      </c>
      <c r="E44" s="521">
        <v>51960</v>
      </c>
      <c r="F44" s="60"/>
      <c r="G44" s="60"/>
      <c r="H44" s="60"/>
      <c r="I44" s="60"/>
      <c r="J44" s="60"/>
      <c r="K44" s="60"/>
    </row>
    <row r="45" spans="1:11">
      <c r="A45" s="1075"/>
      <c r="B45" s="704" t="s">
        <v>1338</v>
      </c>
      <c r="C45" s="520">
        <v>532067</v>
      </c>
      <c r="D45" s="520">
        <v>378568</v>
      </c>
      <c r="E45" s="521">
        <v>910635</v>
      </c>
      <c r="F45" s="60"/>
      <c r="G45" s="60"/>
      <c r="H45" s="60"/>
      <c r="I45" s="60"/>
      <c r="J45" s="60"/>
      <c r="K45" s="60"/>
    </row>
    <row r="46" spans="1:11">
      <c r="A46" s="1075"/>
      <c r="B46" s="704" t="s">
        <v>1817</v>
      </c>
      <c r="C46" s="520">
        <v>22016</v>
      </c>
      <c r="D46" s="520">
        <v>0</v>
      </c>
      <c r="E46" s="521">
        <v>22016</v>
      </c>
      <c r="F46" s="60"/>
      <c r="G46" s="60"/>
      <c r="H46" s="60"/>
      <c r="I46" s="60"/>
      <c r="J46" s="60"/>
      <c r="K46" s="60"/>
    </row>
    <row r="47" spans="1:11">
      <c r="A47" s="1075"/>
      <c r="B47" s="704" t="s">
        <v>1497</v>
      </c>
      <c r="C47" s="520">
        <v>110572</v>
      </c>
      <c r="D47" s="520">
        <v>4597</v>
      </c>
      <c r="E47" s="521">
        <v>115168</v>
      </c>
      <c r="F47" s="60"/>
      <c r="G47" s="60"/>
      <c r="H47" s="60"/>
      <c r="I47" s="60"/>
      <c r="J47" s="60"/>
      <c r="K47" s="60"/>
    </row>
    <row r="48" spans="1:11">
      <c r="A48" s="1075"/>
      <c r="B48" s="704" t="s">
        <v>1339</v>
      </c>
      <c r="C48" s="520">
        <v>0</v>
      </c>
      <c r="D48" s="520">
        <v>121631</v>
      </c>
      <c r="E48" s="521">
        <v>121631</v>
      </c>
      <c r="F48" s="60"/>
      <c r="G48" s="60"/>
      <c r="H48" s="60"/>
      <c r="I48" s="60"/>
      <c r="J48" s="60"/>
      <c r="K48" s="60"/>
    </row>
    <row r="49" spans="1:11">
      <c r="A49" s="1075"/>
      <c r="B49" s="704" t="s">
        <v>1887</v>
      </c>
      <c r="C49" s="520">
        <v>0</v>
      </c>
      <c r="D49" s="520">
        <v>244561</v>
      </c>
      <c r="E49" s="521">
        <v>244561</v>
      </c>
      <c r="F49" s="60"/>
      <c r="G49" s="60"/>
      <c r="H49" s="60"/>
      <c r="I49" s="60"/>
      <c r="J49" s="60"/>
      <c r="K49" s="60"/>
    </row>
    <row r="50" spans="1:11">
      <c r="A50" s="1075"/>
      <c r="B50" s="704" t="s">
        <v>1498</v>
      </c>
      <c r="C50" s="520">
        <v>23</v>
      </c>
      <c r="D50" s="520">
        <v>29</v>
      </c>
      <c r="E50" s="521">
        <v>52</v>
      </c>
      <c r="F50" s="60"/>
      <c r="G50" s="60"/>
      <c r="H50" s="60"/>
      <c r="I50" s="60"/>
      <c r="J50" s="60"/>
      <c r="K50" s="60"/>
    </row>
    <row r="51" spans="1:11">
      <c r="A51" s="1075"/>
      <c r="B51" s="704" t="s">
        <v>1342</v>
      </c>
      <c r="C51" s="520">
        <v>0</v>
      </c>
      <c r="D51" s="520">
        <v>298421</v>
      </c>
      <c r="E51" s="521">
        <v>298421</v>
      </c>
      <c r="F51" s="60"/>
      <c r="G51" s="60"/>
      <c r="H51" s="60"/>
      <c r="I51" s="60"/>
      <c r="J51" s="60"/>
      <c r="K51" s="60"/>
    </row>
    <row r="52" spans="1:11">
      <c r="A52" s="1075"/>
      <c r="B52" s="704" t="s">
        <v>270</v>
      </c>
      <c r="C52" s="520">
        <v>0</v>
      </c>
      <c r="D52" s="520">
        <v>10562</v>
      </c>
      <c r="E52" s="521">
        <v>10562</v>
      </c>
    </row>
    <row r="53" spans="1:11">
      <c r="A53" s="1075"/>
      <c r="B53" s="704" t="s">
        <v>1343</v>
      </c>
      <c r="C53" s="520">
        <v>544651</v>
      </c>
      <c r="D53" s="520">
        <v>250833</v>
      </c>
      <c r="E53" s="521">
        <v>795484</v>
      </c>
    </row>
    <row r="54" spans="1:11">
      <c r="A54" s="1075"/>
      <c r="B54" s="704" t="s">
        <v>1499</v>
      </c>
      <c r="C54" s="520">
        <v>3663</v>
      </c>
      <c r="D54" s="520">
        <v>1195710</v>
      </c>
      <c r="E54" s="521">
        <v>1199374</v>
      </c>
    </row>
    <row r="55" spans="1:11">
      <c r="A55" s="1075"/>
      <c r="B55" s="704" t="s">
        <v>1500</v>
      </c>
      <c r="C55" s="520">
        <v>0</v>
      </c>
      <c r="D55" s="520">
        <v>55956</v>
      </c>
      <c r="E55" s="521">
        <v>55956</v>
      </c>
    </row>
    <row r="56" spans="1:11">
      <c r="A56" s="1075"/>
      <c r="B56" s="704" t="s">
        <v>1501</v>
      </c>
      <c r="C56" s="520">
        <v>0</v>
      </c>
      <c r="D56" s="520">
        <v>65464</v>
      </c>
      <c r="E56" s="521">
        <v>65464</v>
      </c>
    </row>
    <row r="57" spans="1:11">
      <c r="A57" s="1075"/>
      <c r="B57" s="704" t="s">
        <v>2629</v>
      </c>
      <c r="C57" s="520">
        <v>19949</v>
      </c>
      <c r="D57" s="520">
        <v>0</v>
      </c>
      <c r="E57" s="521">
        <v>19949</v>
      </c>
    </row>
    <row r="58" spans="1:11">
      <c r="A58" s="1075"/>
      <c r="B58" s="704" t="s">
        <v>1502</v>
      </c>
      <c r="C58" s="520">
        <v>75594</v>
      </c>
      <c r="D58" s="520">
        <v>3410914</v>
      </c>
      <c r="E58" s="521">
        <v>3486508</v>
      </c>
    </row>
    <row r="59" spans="1:11">
      <c r="A59" s="1075"/>
      <c r="B59" s="704" t="s">
        <v>1344</v>
      </c>
      <c r="C59" s="520">
        <v>12210</v>
      </c>
      <c r="D59" s="520">
        <v>37942</v>
      </c>
      <c r="E59" s="521">
        <v>50152</v>
      </c>
    </row>
    <row r="60" spans="1:11">
      <c r="A60" s="1075"/>
      <c r="B60" s="704" t="s">
        <v>1346</v>
      </c>
      <c r="C60" s="520">
        <v>10998</v>
      </c>
      <c r="D60" s="520">
        <v>99389</v>
      </c>
      <c r="E60" s="521">
        <v>110387</v>
      </c>
    </row>
    <row r="61" spans="1:11">
      <c r="A61" s="1075"/>
      <c r="B61" s="704" t="s">
        <v>1503</v>
      </c>
      <c r="C61" s="520">
        <v>0</v>
      </c>
      <c r="D61" s="520">
        <v>294052</v>
      </c>
      <c r="E61" s="521">
        <v>294052</v>
      </c>
    </row>
    <row r="62" spans="1:11">
      <c r="A62" s="1075"/>
      <c r="B62" s="704" t="s">
        <v>1504</v>
      </c>
      <c r="C62" s="520">
        <v>0</v>
      </c>
      <c r="D62" s="520">
        <v>63588</v>
      </c>
      <c r="E62" s="521">
        <v>63588</v>
      </c>
    </row>
    <row r="63" spans="1:11">
      <c r="A63" s="1075"/>
      <c r="B63" s="704" t="s">
        <v>1347</v>
      </c>
      <c r="C63" s="520">
        <v>728857</v>
      </c>
      <c r="D63" s="520">
        <v>0</v>
      </c>
      <c r="E63" s="521">
        <v>728857</v>
      </c>
    </row>
    <row r="64" spans="1:11">
      <c r="A64" s="1075"/>
      <c r="B64" s="704" t="s">
        <v>1348</v>
      </c>
      <c r="C64" s="520">
        <v>168930</v>
      </c>
      <c r="D64" s="520">
        <v>161228</v>
      </c>
      <c r="E64" s="521">
        <v>330158</v>
      </c>
    </row>
    <row r="65" spans="1:5">
      <c r="A65" s="1075"/>
      <c r="B65" s="704" t="s">
        <v>1505</v>
      </c>
      <c r="C65" s="520">
        <v>0</v>
      </c>
      <c r="D65" s="520">
        <v>11041</v>
      </c>
      <c r="E65" s="521">
        <v>11041</v>
      </c>
    </row>
    <row r="66" spans="1:5">
      <c r="A66" s="1075"/>
      <c r="B66" s="704" t="s">
        <v>1506</v>
      </c>
      <c r="C66" s="520">
        <v>4500</v>
      </c>
      <c r="D66" s="520">
        <v>219668</v>
      </c>
      <c r="E66" s="521">
        <v>224168</v>
      </c>
    </row>
    <row r="67" spans="1:5">
      <c r="A67" s="1075"/>
      <c r="B67" s="704" t="s">
        <v>1349</v>
      </c>
      <c r="C67" s="520">
        <v>0</v>
      </c>
      <c r="D67" s="520">
        <v>607421</v>
      </c>
      <c r="E67" s="521">
        <v>607421</v>
      </c>
    </row>
    <row r="68" spans="1:5">
      <c r="A68" s="1075"/>
      <c r="B68" s="704" t="s">
        <v>1507</v>
      </c>
      <c r="C68" s="520">
        <v>4394</v>
      </c>
      <c r="D68" s="520">
        <v>0</v>
      </c>
      <c r="E68" s="521">
        <v>4394</v>
      </c>
    </row>
    <row r="69" spans="1:5">
      <c r="A69" s="1075"/>
      <c r="B69" s="704" t="s">
        <v>1351</v>
      </c>
      <c r="C69" s="520">
        <v>0</v>
      </c>
      <c r="D69" s="520">
        <v>8757</v>
      </c>
      <c r="E69" s="521">
        <v>8757</v>
      </c>
    </row>
    <row r="70" spans="1:5">
      <c r="A70" s="1075"/>
      <c r="B70" s="704" t="s">
        <v>1352</v>
      </c>
      <c r="C70" s="520">
        <v>131545</v>
      </c>
      <c r="D70" s="520">
        <v>33091</v>
      </c>
      <c r="E70" s="521">
        <v>164636</v>
      </c>
    </row>
    <row r="71" spans="1:5">
      <c r="A71" s="1075"/>
      <c r="B71" s="704" t="s">
        <v>1508</v>
      </c>
      <c r="C71" s="520">
        <v>0</v>
      </c>
      <c r="D71" s="520">
        <v>13190</v>
      </c>
      <c r="E71" s="521">
        <v>13190</v>
      </c>
    </row>
    <row r="72" spans="1:5">
      <c r="A72" s="1075"/>
      <c r="B72" s="704" t="s">
        <v>2630</v>
      </c>
      <c r="C72" s="520">
        <v>37942</v>
      </c>
      <c r="D72" s="520">
        <v>0</v>
      </c>
      <c r="E72" s="521">
        <v>37942</v>
      </c>
    </row>
    <row r="73" spans="1:5">
      <c r="A73" s="1075"/>
      <c r="B73" s="704" t="s">
        <v>1509</v>
      </c>
      <c r="C73" s="520">
        <v>0</v>
      </c>
      <c r="D73" s="520">
        <v>112402</v>
      </c>
      <c r="E73" s="521">
        <v>112402</v>
      </c>
    </row>
    <row r="74" spans="1:5">
      <c r="A74" s="1075"/>
      <c r="B74" s="704" t="s">
        <v>1353</v>
      </c>
      <c r="C74" s="520">
        <v>70230</v>
      </c>
      <c r="D74" s="520">
        <v>0</v>
      </c>
      <c r="E74" s="521">
        <v>70230</v>
      </c>
    </row>
    <row r="75" spans="1:5">
      <c r="A75" s="1075"/>
      <c r="B75" s="704" t="s">
        <v>1354</v>
      </c>
      <c r="C75" s="520">
        <v>20122</v>
      </c>
      <c r="D75" s="520">
        <v>443960</v>
      </c>
      <c r="E75" s="521">
        <v>464082</v>
      </c>
    </row>
    <row r="76" spans="1:5">
      <c r="A76" s="1075"/>
      <c r="B76" s="704" t="s">
        <v>1510</v>
      </c>
      <c r="C76" s="520">
        <v>0</v>
      </c>
      <c r="D76" s="520">
        <v>752614</v>
      </c>
      <c r="E76" s="521">
        <v>752614</v>
      </c>
    </row>
    <row r="77" spans="1:5">
      <c r="A77" s="1075"/>
      <c r="B77" s="704" t="s">
        <v>2631</v>
      </c>
      <c r="C77" s="520">
        <v>0</v>
      </c>
      <c r="D77" s="520">
        <v>42434</v>
      </c>
      <c r="E77" s="521">
        <v>42434</v>
      </c>
    </row>
    <row r="78" spans="1:5">
      <c r="A78" s="1075"/>
      <c r="B78" s="524" t="s">
        <v>1511</v>
      </c>
      <c r="C78" s="521">
        <v>10847776</v>
      </c>
      <c r="D78" s="521">
        <v>18937917</v>
      </c>
      <c r="E78" s="521">
        <v>29785693</v>
      </c>
    </row>
    <row r="79" spans="1:5">
      <c r="A79" s="599"/>
    </row>
  </sheetData>
  <sortState xmlns:xlrd2="http://schemas.microsoft.com/office/spreadsheetml/2017/richdata2" ref="B5:D78">
    <sortCondition ref="B5:B78"/>
  </sortState>
  <mergeCells count="1">
    <mergeCell ref="A5:A78"/>
  </mergeCells>
  <pageMargins left="0.7" right="0.19685039370078738" top="3.9370078740157487E-2" bottom="3.9370078740157487E-2" header="0"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C8B8-AFF6-45C5-BE87-1CE76F1F18B3}">
  <sheetPr>
    <tabColor rgb="FF00B050"/>
  </sheetPr>
  <dimension ref="A1:L244"/>
  <sheetViews>
    <sheetView workbookViewId="0">
      <selection activeCell="M23" sqref="M23"/>
    </sheetView>
  </sheetViews>
  <sheetFormatPr baseColWidth="10" defaultColWidth="11.42578125" defaultRowHeight="12.75"/>
  <cols>
    <col min="1" max="1" width="27.5703125" style="39" customWidth="1"/>
    <col min="2" max="2" width="13" style="39" customWidth="1"/>
    <col min="3" max="3" width="40.5703125" style="39" customWidth="1"/>
    <col min="4" max="4" width="15.7109375" style="39" customWidth="1"/>
    <col min="5" max="5" width="12.42578125" style="39" customWidth="1"/>
    <col min="6" max="6" width="13" style="39" customWidth="1"/>
    <col min="7" max="7" width="15.7109375" style="39" customWidth="1"/>
    <col min="8" max="8" width="12.42578125" style="39" customWidth="1"/>
    <col min="9" max="9" width="13" style="39" customWidth="1"/>
    <col min="10" max="10" width="15.7109375" style="39" customWidth="1"/>
    <col min="11" max="11" width="12.42578125" style="39" customWidth="1"/>
    <col min="12" max="16384" width="11.42578125" style="39"/>
  </cols>
  <sheetData>
    <row r="1" spans="1:12" ht="15.75">
      <c r="A1" s="54" t="s">
        <v>1512</v>
      </c>
    </row>
    <row r="4" spans="1:12">
      <c r="A4" s="1086" t="s">
        <v>1386</v>
      </c>
      <c r="B4" s="1086"/>
      <c r="C4" s="1072"/>
      <c r="D4" s="1088" t="s">
        <v>1274</v>
      </c>
      <c r="E4" s="1089"/>
      <c r="F4" s="1084" t="s">
        <v>343</v>
      </c>
      <c r="G4" s="1088" t="s">
        <v>1275</v>
      </c>
      <c r="H4" s="1089"/>
      <c r="I4" s="1084" t="s">
        <v>343</v>
      </c>
      <c r="J4" s="1088" t="s">
        <v>1387</v>
      </c>
      <c r="K4" s="1089"/>
      <c r="L4" s="1084" t="s">
        <v>343</v>
      </c>
    </row>
    <row r="5" spans="1:12" ht="36">
      <c r="A5" s="1087"/>
      <c r="B5" s="1087"/>
      <c r="C5" s="1074"/>
      <c r="D5" s="603" t="s">
        <v>1388</v>
      </c>
      <c r="E5" s="603" t="s">
        <v>1389</v>
      </c>
      <c r="F5" s="1085"/>
      <c r="G5" s="603" t="s">
        <v>1388</v>
      </c>
      <c r="H5" s="603" t="s">
        <v>1389</v>
      </c>
      <c r="I5" s="1085"/>
      <c r="J5" s="603" t="s">
        <v>1388</v>
      </c>
      <c r="K5" s="603" t="s">
        <v>1389</v>
      </c>
      <c r="L5" s="1085"/>
    </row>
    <row r="6" spans="1:12" ht="12.75" customHeight="1">
      <c r="A6" s="1065" t="s">
        <v>1390</v>
      </c>
      <c r="B6" s="1065" t="s">
        <v>1888</v>
      </c>
      <c r="C6" s="518" t="s">
        <v>1438</v>
      </c>
      <c r="D6" s="520">
        <v>0</v>
      </c>
      <c r="E6" s="520">
        <v>0</v>
      </c>
      <c r="F6" s="521">
        <v>0</v>
      </c>
      <c r="G6" s="520">
        <v>0</v>
      </c>
      <c r="H6" s="520">
        <v>0</v>
      </c>
      <c r="I6" s="521">
        <v>0</v>
      </c>
      <c r="J6" s="520">
        <v>0</v>
      </c>
      <c r="K6" s="520">
        <v>0</v>
      </c>
      <c r="L6" s="525">
        <v>0</v>
      </c>
    </row>
    <row r="7" spans="1:12">
      <c r="A7" s="1066"/>
      <c r="B7" s="1066"/>
      <c r="C7" s="518" t="s">
        <v>1393</v>
      </c>
      <c r="D7" s="520">
        <v>0</v>
      </c>
      <c r="E7" s="520">
        <v>0</v>
      </c>
      <c r="F7" s="521">
        <v>0</v>
      </c>
      <c r="G7" s="520">
        <v>0</v>
      </c>
      <c r="H7" s="520">
        <v>0</v>
      </c>
      <c r="I7" s="521">
        <v>0</v>
      </c>
      <c r="J7" s="520">
        <v>0</v>
      </c>
      <c r="K7" s="520">
        <v>0</v>
      </c>
      <c r="L7" s="525">
        <v>0</v>
      </c>
    </row>
    <row r="8" spans="1:12">
      <c r="A8" s="1066"/>
      <c r="B8" s="1066"/>
      <c r="C8" s="518" t="s">
        <v>1452</v>
      </c>
      <c r="D8" s="520">
        <v>0</v>
      </c>
      <c r="E8" s="520">
        <v>0</v>
      </c>
      <c r="F8" s="521">
        <v>0</v>
      </c>
      <c r="G8" s="520">
        <v>0</v>
      </c>
      <c r="H8" s="520">
        <v>0</v>
      </c>
      <c r="I8" s="521">
        <v>0</v>
      </c>
      <c r="J8" s="520">
        <v>0</v>
      </c>
      <c r="K8" s="520">
        <v>0</v>
      </c>
      <c r="L8" s="525">
        <v>0</v>
      </c>
    </row>
    <row r="9" spans="1:12">
      <c r="A9" s="1066"/>
      <c r="B9" s="1066"/>
      <c r="C9" s="518" t="s">
        <v>1399</v>
      </c>
      <c r="D9" s="520">
        <v>0</v>
      </c>
      <c r="E9" s="520">
        <v>0</v>
      </c>
      <c r="F9" s="521">
        <v>0</v>
      </c>
      <c r="G9" s="520">
        <v>0</v>
      </c>
      <c r="H9" s="520">
        <v>0</v>
      </c>
      <c r="I9" s="521">
        <v>0</v>
      </c>
      <c r="J9" s="520">
        <v>0</v>
      </c>
      <c r="K9" s="520">
        <v>0</v>
      </c>
      <c r="L9" s="525">
        <v>0</v>
      </c>
    </row>
    <row r="10" spans="1:12">
      <c r="A10" s="1066"/>
      <c r="B10" s="1066"/>
      <c r="C10" s="518" t="s">
        <v>1410</v>
      </c>
      <c r="D10" s="520">
        <v>0</v>
      </c>
      <c r="E10" s="520">
        <v>0</v>
      </c>
      <c r="F10" s="521">
        <v>0</v>
      </c>
      <c r="G10" s="520">
        <v>0</v>
      </c>
      <c r="H10" s="520">
        <v>0</v>
      </c>
      <c r="I10" s="521">
        <v>0</v>
      </c>
      <c r="J10" s="520">
        <v>0</v>
      </c>
      <c r="K10" s="520">
        <v>0</v>
      </c>
      <c r="L10" s="525">
        <v>0</v>
      </c>
    </row>
    <row r="11" spans="1:12">
      <c r="A11" s="1066"/>
      <c r="B11" s="1066"/>
      <c r="C11" s="518" t="s">
        <v>1466</v>
      </c>
      <c r="D11" s="520">
        <v>0</v>
      </c>
      <c r="E11" s="520">
        <v>0</v>
      </c>
      <c r="F11" s="521">
        <v>0</v>
      </c>
      <c r="G11" s="520">
        <v>0</v>
      </c>
      <c r="H11" s="520">
        <v>0</v>
      </c>
      <c r="I11" s="521">
        <v>0</v>
      </c>
      <c r="J11" s="520">
        <v>0</v>
      </c>
      <c r="K11" s="520">
        <v>0</v>
      </c>
      <c r="L11" s="525">
        <v>0</v>
      </c>
    </row>
    <row r="12" spans="1:12">
      <c r="A12" s="1066"/>
      <c r="B12" s="1066"/>
      <c r="C12" s="518" t="s">
        <v>1463</v>
      </c>
      <c r="D12" s="520">
        <v>0</v>
      </c>
      <c r="E12" s="520">
        <v>0</v>
      </c>
      <c r="F12" s="521">
        <v>0</v>
      </c>
      <c r="G12" s="520">
        <v>0</v>
      </c>
      <c r="H12" s="520">
        <v>0</v>
      </c>
      <c r="I12" s="521">
        <v>0</v>
      </c>
      <c r="J12" s="520">
        <v>0</v>
      </c>
      <c r="K12" s="520">
        <v>0</v>
      </c>
      <c r="L12" s="525">
        <v>0</v>
      </c>
    </row>
    <row r="13" spans="1:12">
      <c r="A13" s="1066"/>
      <c r="B13" s="1066"/>
      <c r="C13" s="518" t="s">
        <v>1430</v>
      </c>
      <c r="D13" s="520">
        <v>0</v>
      </c>
      <c r="E13" s="520">
        <v>0</v>
      </c>
      <c r="F13" s="521">
        <v>0</v>
      </c>
      <c r="G13" s="520">
        <v>0</v>
      </c>
      <c r="H13" s="520">
        <v>0</v>
      </c>
      <c r="I13" s="521">
        <v>0</v>
      </c>
      <c r="J13" s="520">
        <v>0</v>
      </c>
      <c r="K13" s="520">
        <v>0</v>
      </c>
      <c r="L13" s="525">
        <v>0</v>
      </c>
    </row>
    <row r="14" spans="1:12">
      <c r="A14" s="1066"/>
      <c r="B14" s="1066"/>
      <c r="C14" s="518" t="s">
        <v>1465</v>
      </c>
      <c r="D14" s="520">
        <v>0</v>
      </c>
      <c r="E14" s="520">
        <v>0</v>
      </c>
      <c r="F14" s="521">
        <v>0</v>
      </c>
      <c r="G14" s="520">
        <v>0</v>
      </c>
      <c r="H14" s="520">
        <v>0</v>
      </c>
      <c r="I14" s="521">
        <v>0</v>
      </c>
      <c r="J14" s="520">
        <v>0</v>
      </c>
      <c r="K14" s="520">
        <v>0</v>
      </c>
      <c r="L14" s="525">
        <v>0</v>
      </c>
    </row>
    <row r="15" spans="1:12">
      <c r="A15" s="1066"/>
      <c r="B15" s="1066"/>
      <c r="C15" s="518" t="s">
        <v>2449</v>
      </c>
      <c r="D15" s="520">
        <v>0</v>
      </c>
      <c r="E15" s="520">
        <v>0</v>
      </c>
      <c r="F15" s="521">
        <v>0</v>
      </c>
      <c r="G15" s="520">
        <v>0</v>
      </c>
      <c r="H15" s="520">
        <v>0</v>
      </c>
      <c r="I15" s="521">
        <v>0</v>
      </c>
      <c r="J15" s="520">
        <v>0</v>
      </c>
      <c r="K15" s="520">
        <v>0</v>
      </c>
      <c r="L15" s="525">
        <v>0</v>
      </c>
    </row>
    <row r="16" spans="1:12">
      <c r="A16" s="1066"/>
      <c r="B16" s="1066"/>
      <c r="C16" s="518" t="s">
        <v>1460</v>
      </c>
      <c r="D16" s="520">
        <v>0</v>
      </c>
      <c r="E16" s="520">
        <v>0</v>
      </c>
      <c r="F16" s="521">
        <v>0</v>
      </c>
      <c r="G16" s="520">
        <v>0</v>
      </c>
      <c r="H16" s="520">
        <v>0</v>
      </c>
      <c r="I16" s="521">
        <v>0</v>
      </c>
      <c r="J16" s="520">
        <v>0</v>
      </c>
      <c r="K16" s="520">
        <v>0</v>
      </c>
      <c r="L16" s="525">
        <v>0</v>
      </c>
    </row>
    <row r="17" spans="1:12">
      <c r="A17" s="1066"/>
      <c r="B17" s="1066"/>
      <c r="C17" s="518" t="s">
        <v>2448</v>
      </c>
      <c r="D17" s="520">
        <v>0</v>
      </c>
      <c r="E17" s="520">
        <v>0</v>
      </c>
      <c r="F17" s="521">
        <v>0</v>
      </c>
      <c r="G17" s="520">
        <v>0</v>
      </c>
      <c r="H17" s="520">
        <v>0</v>
      </c>
      <c r="I17" s="521">
        <v>0</v>
      </c>
      <c r="J17" s="520">
        <v>0</v>
      </c>
      <c r="K17" s="520">
        <v>0</v>
      </c>
      <c r="L17" s="525">
        <v>0</v>
      </c>
    </row>
    <row r="18" spans="1:12">
      <c r="A18" s="1066"/>
      <c r="B18" s="1066"/>
      <c r="C18" s="518" t="s">
        <v>1427</v>
      </c>
      <c r="D18" s="520">
        <v>0</v>
      </c>
      <c r="E18" s="520">
        <v>0</v>
      </c>
      <c r="F18" s="521">
        <v>0</v>
      </c>
      <c r="G18" s="520">
        <v>0</v>
      </c>
      <c r="H18" s="520">
        <v>0</v>
      </c>
      <c r="I18" s="521">
        <v>0</v>
      </c>
      <c r="J18" s="520">
        <v>0</v>
      </c>
      <c r="K18" s="520">
        <v>0</v>
      </c>
      <c r="L18" s="525">
        <v>0</v>
      </c>
    </row>
    <row r="19" spans="1:12">
      <c r="A19" s="1066"/>
      <c r="B19" s="1066"/>
      <c r="C19" s="518" t="s">
        <v>1391</v>
      </c>
      <c r="D19" s="520">
        <v>0</v>
      </c>
      <c r="E19" s="520">
        <v>0</v>
      </c>
      <c r="F19" s="521">
        <v>0</v>
      </c>
      <c r="G19" s="520">
        <v>0</v>
      </c>
      <c r="H19" s="520">
        <v>0</v>
      </c>
      <c r="I19" s="521">
        <v>0</v>
      </c>
      <c r="J19" s="520">
        <v>0</v>
      </c>
      <c r="K19" s="520">
        <v>0</v>
      </c>
      <c r="L19" s="525">
        <v>0</v>
      </c>
    </row>
    <row r="20" spans="1:12">
      <c r="A20" s="1066"/>
      <c r="B20" s="1066"/>
      <c r="C20" s="518" t="s">
        <v>1461</v>
      </c>
      <c r="D20" s="520">
        <v>0</v>
      </c>
      <c r="E20" s="520">
        <v>0</v>
      </c>
      <c r="F20" s="521">
        <v>0</v>
      </c>
      <c r="G20" s="520">
        <v>0</v>
      </c>
      <c r="H20" s="520">
        <v>0</v>
      </c>
      <c r="I20" s="521">
        <v>0</v>
      </c>
      <c r="J20" s="520">
        <v>0</v>
      </c>
      <c r="K20" s="520">
        <v>0</v>
      </c>
      <c r="L20" s="525">
        <v>0</v>
      </c>
    </row>
    <row r="21" spans="1:12">
      <c r="A21" s="1066"/>
      <c r="B21" s="1066"/>
      <c r="C21" s="518" t="s">
        <v>1459</v>
      </c>
      <c r="D21" s="520">
        <v>0</v>
      </c>
      <c r="E21" s="520">
        <v>0</v>
      </c>
      <c r="F21" s="521">
        <v>0</v>
      </c>
      <c r="G21" s="520">
        <v>0</v>
      </c>
      <c r="H21" s="520">
        <v>0</v>
      </c>
      <c r="I21" s="521">
        <v>0</v>
      </c>
      <c r="J21" s="520">
        <v>0</v>
      </c>
      <c r="K21" s="520">
        <v>0</v>
      </c>
      <c r="L21" s="525">
        <v>0</v>
      </c>
    </row>
    <row r="22" spans="1:12">
      <c r="A22" s="1066"/>
      <c r="B22" s="1066"/>
      <c r="C22" s="518" t="s">
        <v>1462</v>
      </c>
      <c r="D22" s="520">
        <v>0</v>
      </c>
      <c r="E22" s="520">
        <v>0</v>
      </c>
      <c r="F22" s="521">
        <v>0</v>
      </c>
      <c r="G22" s="520">
        <v>0</v>
      </c>
      <c r="H22" s="520">
        <v>0</v>
      </c>
      <c r="I22" s="521">
        <v>0</v>
      </c>
      <c r="J22" s="520">
        <v>0</v>
      </c>
      <c r="K22" s="520">
        <v>0</v>
      </c>
      <c r="L22" s="525">
        <v>0</v>
      </c>
    </row>
    <row r="23" spans="1:12">
      <c r="A23" s="1066"/>
      <c r="B23" s="1066"/>
      <c r="C23" s="518" t="s">
        <v>1394</v>
      </c>
      <c r="D23" s="520">
        <v>0</v>
      </c>
      <c r="E23" s="520">
        <v>0</v>
      </c>
      <c r="F23" s="521">
        <v>0</v>
      </c>
      <c r="G23" s="520">
        <v>0</v>
      </c>
      <c r="H23" s="520">
        <v>0</v>
      </c>
      <c r="I23" s="521">
        <v>0</v>
      </c>
      <c r="J23" s="520">
        <v>0</v>
      </c>
      <c r="K23" s="520">
        <v>0</v>
      </c>
      <c r="L23" s="525">
        <v>0</v>
      </c>
    </row>
    <row r="24" spans="1:12">
      <c r="A24" s="1066"/>
      <c r="B24" s="1066"/>
      <c r="C24" s="518" t="s">
        <v>1469</v>
      </c>
      <c r="D24" s="520">
        <v>0</v>
      </c>
      <c r="E24" s="520">
        <v>0</v>
      </c>
      <c r="F24" s="521">
        <v>0</v>
      </c>
      <c r="G24" s="520">
        <v>0</v>
      </c>
      <c r="H24" s="520">
        <v>0</v>
      </c>
      <c r="I24" s="521">
        <v>0</v>
      </c>
      <c r="J24" s="520">
        <v>0</v>
      </c>
      <c r="K24" s="520">
        <v>0</v>
      </c>
      <c r="L24" s="525">
        <v>0</v>
      </c>
    </row>
    <row r="25" spans="1:12">
      <c r="A25" s="1066"/>
      <c r="B25" s="1066"/>
      <c r="C25" s="518" t="s">
        <v>1397</v>
      </c>
      <c r="D25" s="520">
        <v>0</v>
      </c>
      <c r="E25" s="520">
        <v>0</v>
      </c>
      <c r="F25" s="521">
        <v>0</v>
      </c>
      <c r="G25" s="520">
        <v>0</v>
      </c>
      <c r="H25" s="520">
        <v>0</v>
      </c>
      <c r="I25" s="521">
        <v>0</v>
      </c>
      <c r="J25" s="520">
        <v>0</v>
      </c>
      <c r="K25" s="520">
        <v>0</v>
      </c>
      <c r="L25" s="525">
        <v>0</v>
      </c>
    </row>
    <row r="26" spans="1:12">
      <c r="A26" s="1066"/>
      <c r="B26" s="1066"/>
      <c r="C26" s="518" t="s">
        <v>1464</v>
      </c>
      <c r="D26" s="520">
        <v>0</v>
      </c>
      <c r="E26" s="520">
        <v>0</v>
      </c>
      <c r="F26" s="521">
        <v>0</v>
      </c>
      <c r="G26" s="520">
        <v>0</v>
      </c>
      <c r="H26" s="520">
        <v>0</v>
      </c>
      <c r="I26" s="521">
        <v>0</v>
      </c>
      <c r="J26" s="520">
        <v>0</v>
      </c>
      <c r="K26" s="520">
        <v>0</v>
      </c>
      <c r="L26" s="525">
        <v>0</v>
      </c>
    </row>
    <row r="27" spans="1:12">
      <c r="A27" s="1066"/>
      <c r="B27" s="1066"/>
      <c r="C27" s="518" t="s">
        <v>1468</v>
      </c>
      <c r="D27" s="520">
        <v>0</v>
      </c>
      <c r="E27" s="520">
        <v>0</v>
      </c>
      <c r="F27" s="521">
        <v>0</v>
      </c>
      <c r="G27" s="520">
        <v>0</v>
      </c>
      <c r="H27" s="520">
        <v>0</v>
      </c>
      <c r="I27" s="521">
        <v>0</v>
      </c>
      <c r="J27" s="520">
        <v>0</v>
      </c>
      <c r="K27" s="520">
        <v>0</v>
      </c>
      <c r="L27" s="525">
        <v>0</v>
      </c>
    </row>
    <row r="28" spans="1:12">
      <c r="A28" s="1066"/>
      <c r="B28" s="1066"/>
      <c r="C28" s="518" t="s">
        <v>1396</v>
      </c>
      <c r="D28" s="520">
        <v>0</v>
      </c>
      <c r="E28" s="520">
        <v>0</v>
      </c>
      <c r="F28" s="521">
        <v>0</v>
      </c>
      <c r="G28" s="520">
        <v>0</v>
      </c>
      <c r="H28" s="520">
        <v>0</v>
      </c>
      <c r="I28" s="521">
        <v>0</v>
      </c>
      <c r="J28" s="520">
        <v>0</v>
      </c>
      <c r="K28" s="520">
        <v>0</v>
      </c>
      <c r="L28" s="525">
        <v>0</v>
      </c>
    </row>
    <row r="29" spans="1:12">
      <c r="A29" s="1066"/>
      <c r="B29" s="1066"/>
      <c r="C29" s="518" t="s">
        <v>654</v>
      </c>
      <c r="D29" s="520">
        <v>0</v>
      </c>
      <c r="E29" s="520">
        <v>0</v>
      </c>
      <c r="F29" s="521">
        <v>0</v>
      </c>
      <c r="G29" s="520">
        <v>0</v>
      </c>
      <c r="H29" s="520">
        <v>0</v>
      </c>
      <c r="I29" s="521">
        <v>0</v>
      </c>
      <c r="J29" s="520">
        <v>0</v>
      </c>
      <c r="K29" s="520">
        <v>0</v>
      </c>
      <c r="L29" s="525">
        <v>0</v>
      </c>
    </row>
    <row r="30" spans="1:12">
      <c r="A30" s="1066"/>
      <c r="B30" s="1066"/>
      <c r="C30" s="518" t="s">
        <v>1395</v>
      </c>
      <c r="D30" s="520">
        <v>0</v>
      </c>
      <c r="E30" s="520">
        <v>0</v>
      </c>
      <c r="F30" s="521">
        <v>0</v>
      </c>
      <c r="G30" s="520">
        <v>0</v>
      </c>
      <c r="H30" s="520">
        <v>0</v>
      </c>
      <c r="I30" s="521">
        <v>0</v>
      </c>
      <c r="J30" s="520">
        <v>0</v>
      </c>
      <c r="K30" s="520">
        <v>0</v>
      </c>
      <c r="L30" s="525">
        <v>0</v>
      </c>
    </row>
    <row r="31" spans="1:12">
      <c r="A31" s="1066"/>
      <c r="B31" s="1066"/>
      <c r="C31" s="518" t="s">
        <v>1470</v>
      </c>
      <c r="D31" s="520">
        <v>0</v>
      </c>
      <c r="E31" s="520">
        <v>0</v>
      </c>
      <c r="F31" s="521">
        <v>0</v>
      </c>
      <c r="G31" s="520">
        <v>0</v>
      </c>
      <c r="H31" s="520">
        <v>0</v>
      </c>
      <c r="I31" s="521">
        <v>0</v>
      </c>
      <c r="J31" s="520">
        <v>0</v>
      </c>
      <c r="K31" s="520">
        <v>0</v>
      </c>
      <c r="L31" s="525">
        <v>0</v>
      </c>
    </row>
    <row r="32" spans="1:12">
      <c r="A32" s="1066"/>
      <c r="B32" s="1066"/>
      <c r="C32" s="518" t="s">
        <v>1425</v>
      </c>
      <c r="D32" s="520">
        <v>0</v>
      </c>
      <c r="E32" s="520">
        <v>0</v>
      </c>
      <c r="F32" s="521">
        <v>0</v>
      </c>
      <c r="G32" s="520">
        <v>0</v>
      </c>
      <c r="H32" s="520">
        <v>0</v>
      </c>
      <c r="I32" s="521">
        <v>0</v>
      </c>
      <c r="J32" s="520">
        <v>0</v>
      </c>
      <c r="K32" s="520">
        <v>0</v>
      </c>
      <c r="L32" s="525">
        <v>0</v>
      </c>
    </row>
    <row r="33" spans="1:12">
      <c r="A33" s="1066"/>
      <c r="B33" s="1066"/>
      <c r="C33" s="518" t="s">
        <v>1398</v>
      </c>
      <c r="D33" s="520">
        <v>0</v>
      </c>
      <c r="E33" s="520">
        <v>0</v>
      </c>
      <c r="F33" s="521">
        <v>0</v>
      </c>
      <c r="G33" s="520">
        <v>0</v>
      </c>
      <c r="H33" s="520">
        <v>0</v>
      </c>
      <c r="I33" s="521">
        <v>0</v>
      </c>
      <c r="J33" s="520">
        <v>0</v>
      </c>
      <c r="K33" s="520">
        <v>0</v>
      </c>
      <c r="L33" s="525">
        <v>0</v>
      </c>
    </row>
    <row r="34" spans="1:12">
      <c r="A34" s="1066"/>
      <c r="B34" s="1066"/>
      <c r="C34" s="518" t="s">
        <v>1392</v>
      </c>
      <c r="D34" s="520">
        <v>0</v>
      </c>
      <c r="E34" s="520">
        <v>0</v>
      </c>
      <c r="F34" s="521">
        <v>0</v>
      </c>
      <c r="G34" s="520">
        <v>0</v>
      </c>
      <c r="H34" s="520">
        <v>0</v>
      </c>
      <c r="I34" s="521">
        <v>0</v>
      </c>
      <c r="J34" s="520">
        <v>0</v>
      </c>
      <c r="K34" s="520">
        <v>0</v>
      </c>
      <c r="L34" s="525">
        <v>0</v>
      </c>
    </row>
    <row r="35" spans="1:12">
      <c r="A35" s="1066"/>
      <c r="B35" s="1066"/>
      <c r="C35" s="518" t="s">
        <v>1467</v>
      </c>
      <c r="D35" s="520">
        <v>0</v>
      </c>
      <c r="E35" s="520">
        <v>0</v>
      </c>
      <c r="F35" s="521">
        <v>0</v>
      </c>
      <c r="G35" s="520">
        <v>0</v>
      </c>
      <c r="H35" s="520">
        <v>0</v>
      </c>
      <c r="I35" s="521">
        <v>0</v>
      </c>
      <c r="J35" s="520">
        <v>0</v>
      </c>
      <c r="K35" s="520">
        <v>0</v>
      </c>
      <c r="L35" s="525">
        <v>0</v>
      </c>
    </row>
    <row r="36" spans="1:12">
      <c r="A36" s="1066"/>
      <c r="B36" s="1067"/>
      <c r="C36" s="523"/>
      <c r="D36" s="521">
        <v>0</v>
      </c>
      <c r="E36" s="521">
        <v>0</v>
      </c>
      <c r="F36" s="521">
        <v>0</v>
      </c>
      <c r="G36" s="521">
        <v>0</v>
      </c>
      <c r="H36" s="521">
        <v>0</v>
      </c>
      <c r="I36" s="521">
        <v>0</v>
      </c>
      <c r="J36" s="521">
        <v>0</v>
      </c>
      <c r="K36" s="521">
        <v>0</v>
      </c>
      <c r="L36" s="525">
        <v>0</v>
      </c>
    </row>
    <row r="37" spans="1:12" ht="12.75" customHeight="1">
      <c r="A37" s="1066"/>
      <c r="B37" s="1065" t="s">
        <v>1889</v>
      </c>
      <c r="C37" s="518" t="s">
        <v>1438</v>
      </c>
      <c r="D37" s="520">
        <v>0</v>
      </c>
      <c r="E37" s="520">
        <v>0</v>
      </c>
      <c r="F37" s="521">
        <v>0</v>
      </c>
      <c r="G37" s="520">
        <v>0</v>
      </c>
      <c r="H37" s="520">
        <v>0</v>
      </c>
      <c r="I37" s="521">
        <v>0</v>
      </c>
      <c r="J37" s="520">
        <v>0</v>
      </c>
      <c r="K37" s="520">
        <v>0</v>
      </c>
      <c r="L37" s="525">
        <v>0</v>
      </c>
    </row>
    <row r="38" spans="1:12">
      <c r="A38" s="1066"/>
      <c r="B38" s="1066"/>
      <c r="C38" s="518" t="s">
        <v>1393</v>
      </c>
      <c r="D38" s="520">
        <v>0</v>
      </c>
      <c r="E38" s="520">
        <v>0</v>
      </c>
      <c r="F38" s="521">
        <v>0</v>
      </c>
      <c r="G38" s="520">
        <v>0</v>
      </c>
      <c r="H38" s="520">
        <v>0</v>
      </c>
      <c r="I38" s="521">
        <v>0</v>
      </c>
      <c r="J38" s="520">
        <v>0</v>
      </c>
      <c r="K38" s="520">
        <v>0</v>
      </c>
      <c r="L38" s="525">
        <v>0</v>
      </c>
    </row>
    <row r="39" spans="1:12">
      <c r="A39" s="1066"/>
      <c r="B39" s="1066"/>
      <c r="C39" s="518" t="s">
        <v>1452</v>
      </c>
      <c r="D39" s="520">
        <v>0</v>
      </c>
      <c r="E39" s="520">
        <v>0</v>
      </c>
      <c r="F39" s="521">
        <v>0</v>
      </c>
      <c r="G39" s="520">
        <v>0</v>
      </c>
      <c r="H39" s="520">
        <v>0</v>
      </c>
      <c r="I39" s="521">
        <v>0</v>
      </c>
      <c r="J39" s="520">
        <v>0</v>
      </c>
      <c r="K39" s="520">
        <v>0</v>
      </c>
      <c r="L39" s="525">
        <v>0</v>
      </c>
    </row>
    <row r="40" spans="1:12">
      <c r="A40" s="1066"/>
      <c r="B40" s="1066"/>
      <c r="C40" s="518" t="s">
        <v>1399</v>
      </c>
      <c r="D40" s="520">
        <v>0</v>
      </c>
      <c r="E40" s="520">
        <v>0</v>
      </c>
      <c r="F40" s="521">
        <v>0</v>
      </c>
      <c r="G40" s="520">
        <v>0</v>
      </c>
      <c r="H40" s="520">
        <v>0</v>
      </c>
      <c r="I40" s="521">
        <v>0</v>
      </c>
      <c r="J40" s="520">
        <v>0</v>
      </c>
      <c r="K40" s="520">
        <v>0</v>
      </c>
      <c r="L40" s="525">
        <v>0</v>
      </c>
    </row>
    <row r="41" spans="1:12">
      <c r="A41" s="1066"/>
      <c r="B41" s="1066"/>
      <c r="C41" s="518" t="s">
        <v>1410</v>
      </c>
      <c r="D41" s="520">
        <v>0</v>
      </c>
      <c r="E41" s="520">
        <v>0</v>
      </c>
      <c r="F41" s="521">
        <v>0</v>
      </c>
      <c r="G41" s="520">
        <v>0</v>
      </c>
      <c r="H41" s="520">
        <v>0</v>
      </c>
      <c r="I41" s="521">
        <v>0</v>
      </c>
      <c r="J41" s="520">
        <v>0</v>
      </c>
      <c r="K41" s="520">
        <v>0</v>
      </c>
      <c r="L41" s="525">
        <v>0</v>
      </c>
    </row>
    <row r="42" spans="1:12">
      <c r="A42" s="1066"/>
      <c r="B42" s="1066"/>
      <c r="C42" s="518" t="s">
        <v>1466</v>
      </c>
      <c r="D42" s="520">
        <v>0</v>
      </c>
      <c r="E42" s="520">
        <v>0</v>
      </c>
      <c r="F42" s="521">
        <v>0</v>
      </c>
      <c r="G42" s="520">
        <v>0</v>
      </c>
      <c r="H42" s="520">
        <v>0</v>
      </c>
      <c r="I42" s="521">
        <v>0</v>
      </c>
      <c r="J42" s="520">
        <v>0</v>
      </c>
      <c r="K42" s="520">
        <v>0</v>
      </c>
      <c r="L42" s="525">
        <v>0</v>
      </c>
    </row>
    <row r="43" spans="1:12">
      <c r="A43" s="1066"/>
      <c r="B43" s="1066"/>
      <c r="C43" s="518" t="s">
        <v>1463</v>
      </c>
      <c r="D43" s="520">
        <v>0</v>
      </c>
      <c r="E43" s="520">
        <v>0</v>
      </c>
      <c r="F43" s="521">
        <v>0</v>
      </c>
      <c r="G43" s="520">
        <v>0</v>
      </c>
      <c r="H43" s="520">
        <v>0</v>
      </c>
      <c r="I43" s="521">
        <v>0</v>
      </c>
      <c r="J43" s="520">
        <v>0</v>
      </c>
      <c r="K43" s="520">
        <v>0</v>
      </c>
      <c r="L43" s="525">
        <v>0</v>
      </c>
    </row>
    <row r="44" spans="1:12">
      <c r="A44" s="1066"/>
      <c r="B44" s="1066"/>
      <c r="C44" s="518" t="s">
        <v>1430</v>
      </c>
      <c r="D44" s="520">
        <v>0</v>
      </c>
      <c r="E44" s="520">
        <v>0</v>
      </c>
      <c r="F44" s="521">
        <v>0</v>
      </c>
      <c r="G44" s="520">
        <v>0</v>
      </c>
      <c r="H44" s="520">
        <v>0</v>
      </c>
      <c r="I44" s="521">
        <v>0</v>
      </c>
      <c r="J44" s="520">
        <v>0</v>
      </c>
      <c r="K44" s="520">
        <v>0</v>
      </c>
      <c r="L44" s="525">
        <v>0</v>
      </c>
    </row>
    <row r="45" spans="1:12">
      <c r="A45" s="1066"/>
      <c r="B45" s="1066"/>
      <c r="C45" s="518" t="s">
        <v>1465</v>
      </c>
      <c r="D45" s="520">
        <v>0</v>
      </c>
      <c r="E45" s="520">
        <v>0</v>
      </c>
      <c r="F45" s="521">
        <v>0</v>
      </c>
      <c r="G45" s="520">
        <v>0</v>
      </c>
      <c r="H45" s="520">
        <v>0</v>
      </c>
      <c r="I45" s="521">
        <v>0</v>
      </c>
      <c r="J45" s="520">
        <v>0</v>
      </c>
      <c r="K45" s="520">
        <v>0</v>
      </c>
      <c r="L45" s="525">
        <v>0</v>
      </c>
    </row>
    <row r="46" spans="1:12">
      <c r="A46" s="1066"/>
      <c r="B46" s="1066"/>
      <c r="C46" s="518" t="s">
        <v>2449</v>
      </c>
      <c r="D46" s="520">
        <v>0</v>
      </c>
      <c r="E46" s="520">
        <v>0</v>
      </c>
      <c r="F46" s="521">
        <v>0</v>
      </c>
      <c r="G46" s="520">
        <v>0</v>
      </c>
      <c r="H46" s="520">
        <v>0</v>
      </c>
      <c r="I46" s="521">
        <v>0</v>
      </c>
      <c r="J46" s="520">
        <v>0</v>
      </c>
      <c r="K46" s="520">
        <v>0</v>
      </c>
      <c r="L46" s="525">
        <v>0</v>
      </c>
    </row>
    <row r="47" spans="1:12">
      <c r="A47" s="1066"/>
      <c r="B47" s="1066"/>
      <c r="C47" s="518" t="s">
        <v>1460</v>
      </c>
      <c r="D47" s="520">
        <v>0</v>
      </c>
      <c r="E47" s="520">
        <v>0</v>
      </c>
      <c r="F47" s="521">
        <v>0</v>
      </c>
      <c r="G47" s="520">
        <v>0</v>
      </c>
      <c r="H47" s="520">
        <v>0</v>
      </c>
      <c r="I47" s="521">
        <v>0</v>
      </c>
      <c r="J47" s="520">
        <v>0</v>
      </c>
      <c r="K47" s="520">
        <v>0</v>
      </c>
      <c r="L47" s="525">
        <v>0</v>
      </c>
    </row>
    <row r="48" spans="1:12">
      <c r="A48" s="1066"/>
      <c r="B48" s="1066"/>
      <c r="C48" s="518" t="s">
        <v>2448</v>
      </c>
      <c r="D48" s="520">
        <v>0</v>
      </c>
      <c r="E48" s="520">
        <v>0</v>
      </c>
      <c r="F48" s="521">
        <v>0</v>
      </c>
      <c r="G48" s="520">
        <v>0</v>
      </c>
      <c r="H48" s="520">
        <v>0</v>
      </c>
      <c r="I48" s="521">
        <v>0</v>
      </c>
      <c r="J48" s="520">
        <v>0</v>
      </c>
      <c r="K48" s="520">
        <v>0</v>
      </c>
      <c r="L48" s="525">
        <v>0</v>
      </c>
    </row>
    <row r="49" spans="1:12">
      <c r="A49" s="1066"/>
      <c r="B49" s="1066"/>
      <c r="C49" s="518" t="s">
        <v>1427</v>
      </c>
      <c r="D49" s="520">
        <v>0</v>
      </c>
      <c r="E49" s="520">
        <v>0</v>
      </c>
      <c r="F49" s="521">
        <v>0</v>
      </c>
      <c r="G49" s="520">
        <v>0</v>
      </c>
      <c r="H49" s="520">
        <v>0</v>
      </c>
      <c r="I49" s="521">
        <v>0</v>
      </c>
      <c r="J49" s="520">
        <v>0</v>
      </c>
      <c r="K49" s="520">
        <v>0</v>
      </c>
      <c r="L49" s="525">
        <v>0</v>
      </c>
    </row>
    <row r="50" spans="1:12">
      <c r="A50" s="1066"/>
      <c r="B50" s="1066"/>
      <c r="C50" s="518" t="s">
        <v>1391</v>
      </c>
      <c r="D50" s="520">
        <v>0</v>
      </c>
      <c r="E50" s="520">
        <v>0</v>
      </c>
      <c r="F50" s="521">
        <v>0</v>
      </c>
      <c r="G50" s="520">
        <v>0</v>
      </c>
      <c r="H50" s="520">
        <v>0</v>
      </c>
      <c r="I50" s="521">
        <v>0</v>
      </c>
      <c r="J50" s="520">
        <v>0</v>
      </c>
      <c r="K50" s="520">
        <v>0</v>
      </c>
      <c r="L50" s="525">
        <v>0</v>
      </c>
    </row>
    <row r="51" spans="1:12">
      <c r="A51" s="1066"/>
      <c r="B51" s="1066"/>
      <c r="C51" s="518" t="s">
        <v>1461</v>
      </c>
      <c r="D51" s="520">
        <v>0</v>
      </c>
      <c r="E51" s="520">
        <v>0</v>
      </c>
      <c r="F51" s="521">
        <v>0</v>
      </c>
      <c r="G51" s="520">
        <v>0</v>
      </c>
      <c r="H51" s="520">
        <v>0</v>
      </c>
      <c r="I51" s="521">
        <v>0</v>
      </c>
      <c r="J51" s="520">
        <v>0</v>
      </c>
      <c r="K51" s="520">
        <v>0</v>
      </c>
      <c r="L51" s="525">
        <v>0</v>
      </c>
    </row>
    <row r="52" spans="1:12">
      <c r="A52" s="1066"/>
      <c r="B52" s="1066"/>
      <c r="C52" s="518" t="s">
        <v>1459</v>
      </c>
      <c r="D52" s="520">
        <v>0</v>
      </c>
      <c r="E52" s="520">
        <v>0</v>
      </c>
      <c r="F52" s="521">
        <v>0</v>
      </c>
      <c r="G52" s="520">
        <v>0</v>
      </c>
      <c r="H52" s="520">
        <v>0</v>
      </c>
      <c r="I52" s="521">
        <v>0</v>
      </c>
      <c r="J52" s="520">
        <v>0</v>
      </c>
      <c r="K52" s="520">
        <v>0</v>
      </c>
      <c r="L52" s="525">
        <v>0</v>
      </c>
    </row>
    <row r="53" spans="1:12">
      <c r="A53" s="1066"/>
      <c r="B53" s="1066"/>
      <c r="C53" s="518" t="s">
        <v>1462</v>
      </c>
      <c r="D53" s="520">
        <v>0</v>
      </c>
      <c r="E53" s="520">
        <v>0</v>
      </c>
      <c r="F53" s="521">
        <v>0</v>
      </c>
      <c r="G53" s="520">
        <v>0</v>
      </c>
      <c r="H53" s="520">
        <v>0</v>
      </c>
      <c r="I53" s="521">
        <v>0</v>
      </c>
      <c r="J53" s="520">
        <v>0</v>
      </c>
      <c r="K53" s="520">
        <v>0</v>
      </c>
      <c r="L53" s="525">
        <v>0</v>
      </c>
    </row>
    <row r="54" spans="1:12">
      <c r="A54" s="1066"/>
      <c r="B54" s="1066"/>
      <c r="C54" s="518" t="s">
        <v>1394</v>
      </c>
      <c r="D54" s="520">
        <v>0</v>
      </c>
      <c r="E54" s="520">
        <v>0</v>
      </c>
      <c r="F54" s="521">
        <v>0</v>
      </c>
      <c r="G54" s="520">
        <v>0</v>
      </c>
      <c r="H54" s="520">
        <v>0</v>
      </c>
      <c r="I54" s="521">
        <v>0</v>
      </c>
      <c r="J54" s="520">
        <v>0</v>
      </c>
      <c r="K54" s="520">
        <v>0</v>
      </c>
      <c r="L54" s="525">
        <v>0</v>
      </c>
    </row>
    <row r="55" spans="1:12">
      <c r="A55" s="1066"/>
      <c r="B55" s="1066"/>
      <c r="C55" s="518" t="s">
        <v>1469</v>
      </c>
      <c r="D55" s="520">
        <v>0</v>
      </c>
      <c r="E55" s="520">
        <v>0</v>
      </c>
      <c r="F55" s="521">
        <v>0</v>
      </c>
      <c r="G55" s="520">
        <v>0</v>
      </c>
      <c r="H55" s="520">
        <v>0</v>
      </c>
      <c r="I55" s="521">
        <v>0</v>
      </c>
      <c r="J55" s="520">
        <v>0</v>
      </c>
      <c r="K55" s="520">
        <v>0</v>
      </c>
      <c r="L55" s="525">
        <v>0</v>
      </c>
    </row>
    <row r="56" spans="1:12">
      <c r="A56" s="1066"/>
      <c r="B56" s="1066"/>
      <c r="C56" s="518" t="s">
        <v>1397</v>
      </c>
      <c r="D56" s="520">
        <v>0</v>
      </c>
      <c r="E56" s="520">
        <v>0</v>
      </c>
      <c r="F56" s="521">
        <v>0</v>
      </c>
      <c r="G56" s="520">
        <v>0</v>
      </c>
      <c r="H56" s="520">
        <v>0</v>
      </c>
      <c r="I56" s="521">
        <v>0</v>
      </c>
      <c r="J56" s="520">
        <v>0</v>
      </c>
      <c r="K56" s="520">
        <v>0</v>
      </c>
      <c r="L56" s="525">
        <v>0</v>
      </c>
    </row>
    <row r="57" spans="1:12">
      <c r="A57" s="1066"/>
      <c r="B57" s="1066"/>
      <c r="C57" s="518" t="s">
        <v>1464</v>
      </c>
      <c r="D57" s="520">
        <v>0</v>
      </c>
      <c r="E57" s="520">
        <v>0</v>
      </c>
      <c r="F57" s="521">
        <v>0</v>
      </c>
      <c r="G57" s="520">
        <v>0</v>
      </c>
      <c r="H57" s="520">
        <v>0</v>
      </c>
      <c r="I57" s="521">
        <v>0</v>
      </c>
      <c r="J57" s="520">
        <v>0</v>
      </c>
      <c r="K57" s="520">
        <v>0</v>
      </c>
      <c r="L57" s="525">
        <v>0</v>
      </c>
    </row>
    <row r="58" spans="1:12">
      <c r="A58" s="1066"/>
      <c r="B58" s="1066"/>
      <c r="C58" s="518" t="s">
        <v>1468</v>
      </c>
      <c r="D58" s="520">
        <v>0</v>
      </c>
      <c r="E58" s="520">
        <v>0</v>
      </c>
      <c r="F58" s="521">
        <v>0</v>
      </c>
      <c r="G58" s="520">
        <v>0</v>
      </c>
      <c r="H58" s="520">
        <v>0</v>
      </c>
      <c r="I58" s="521">
        <v>0</v>
      </c>
      <c r="J58" s="520">
        <v>0</v>
      </c>
      <c r="K58" s="520">
        <v>0</v>
      </c>
      <c r="L58" s="525">
        <v>0</v>
      </c>
    </row>
    <row r="59" spans="1:12">
      <c r="A59" s="1066"/>
      <c r="B59" s="1066"/>
      <c r="C59" s="518" t="s">
        <v>1396</v>
      </c>
      <c r="D59" s="520">
        <v>0</v>
      </c>
      <c r="E59" s="520">
        <v>0</v>
      </c>
      <c r="F59" s="521">
        <v>0</v>
      </c>
      <c r="G59" s="520">
        <v>0</v>
      </c>
      <c r="H59" s="520">
        <v>0</v>
      </c>
      <c r="I59" s="521">
        <v>0</v>
      </c>
      <c r="J59" s="520">
        <v>0</v>
      </c>
      <c r="K59" s="520">
        <v>0</v>
      </c>
      <c r="L59" s="525">
        <v>0</v>
      </c>
    </row>
    <row r="60" spans="1:12">
      <c r="A60" s="1066"/>
      <c r="B60" s="1066"/>
      <c r="C60" s="518" t="s">
        <v>654</v>
      </c>
      <c r="D60" s="520">
        <v>0</v>
      </c>
      <c r="E60" s="520">
        <v>0</v>
      </c>
      <c r="F60" s="521">
        <v>0</v>
      </c>
      <c r="G60" s="520">
        <v>0</v>
      </c>
      <c r="H60" s="520">
        <v>0</v>
      </c>
      <c r="I60" s="521">
        <v>0</v>
      </c>
      <c r="J60" s="520">
        <v>0</v>
      </c>
      <c r="K60" s="520">
        <v>0</v>
      </c>
      <c r="L60" s="525">
        <v>0</v>
      </c>
    </row>
    <row r="61" spans="1:12">
      <c r="A61" s="1066"/>
      <c r="B61" s="1066"/>
      <c r="C61" s="518" t="s">
        <v>1395</v>
      </c>
      <c r="D61" s="520">
        <v>0</v>
      </c>
      <c r="E61" s="520">
        <v>0</v>
      </c>
      <c r="F61" s="521">
        <v>0</v>
      </c>
      <c r="G61" s="520">
        <v>0</v>
      </c>
      <c r="H61" s="520">
        <v>0</v>
      </c>
      <c r="I61" s="521">
        <v>0</v>
      </c>
      <c r="J61" s="520">
        <v>0</v>
      </c>
      <c r="K61" s="520">
        <v>0</v>
      </c>
      <c r="L61" s="525">
        <v>0</v>
      </c>
    </row>
    <row r="62" spans="1:12">
      <c r="A62" s="1066"/>
      <c r="B62" s="1066"/>
      <c r="C62" s="518" t="s">
        <v>1470</v>
      </c>
      <c r="D62" s="520">
        <v>0</v>
      </c>
      <c r="E62" s="520">
        <v>0</v>
      </c>
      <c r="F62" s="521">
        <v>0</v>
      </c>
      <c r="G62" s="520">
        <v>0</v>
      </c>
      <c r="H62" s="520">
        <v>0</v>
      </c>
      <c r="I62" s="521">
        <v>0</v>
      </c>
      <c r="J62" s="520">
        <v>0</v>
      </c>
      <c r="K62" s="520">
        <v>0</v>
      </c>
      <c r="L62" s="525">
        <v>0</v>
      </c>
    </row>
    <row r="63" spans="1:12">
      <c r="A63" s="1066"/>
      <c r="B63" s="1066"/>
      <c r="C63" s="518" t="s">
        <v>1425</v>
      </c>
      <c r="D63" s="520">
        <v>0</v>
      </c>
      <c r="E63" s="520">
        <v>0</v>
      </c>
      <c r="F63" s="521">
        <v>0</v>
      </c>
      <c r="G63" s="520">
        <v>0</v>
      </c>
      <c r="H63" s="520">
        <v>0</v>
      </c>
      <c r="I63" s="521">
        <v>0</v>
      </c>
      <c r="J63" s="520">
        <v>0</v>
      </c>
      <c r="K63" s="520">
        <v>0</v>
      </c>
      <c r="L63" s="525">
        <v>0</v>
      </c>
    </row>
    <row r="64" spans="1:12">
      <c r="A64" s="1066"/>
      <c r="B64" s="1066"/>
      <c r="C64" s="518" t="s">
        <v>1398</v>
      </c>
      <c r="D64" s="520">
        <v>0</v>
      </c>
      <c r="E64" s="520">
        <v>0</v>
      </c>
      <c r="F64" s="521">
        <v>0</v>
      </c>
      <c r="G64" s="520">
        <v>0</v>
      </c>
      <c r="H64" s="520">
        <v>0</v>
      </c>
      <c r="I64" s="521">
        <v>0</v>
      </c>
      <c r="J64" s="520">
        <v>0</v>
      </c>
      <c r="K64" s="520">
        <v>0</v>
      </c>
      <c r="L64" s="525">
        <v>0</v>
      </c>
    </row>
    <row r="65" spans="1:12">
      <c r="A65" s="1066"/>
      <c r="B65" s="1066"/>
      <c r="C65" s="518" t="s">
        <v>1392</v>
      </c>
      <c r="D65" s="520">
        <v>0</v>
      </c>
      <c r="E65" s="520">
        <v>0</v>
      </c>
      <c r="F65" s="521">
        <v>0</v>
      </c>
      <c r="G65" s="520">
        <v>0</v>
      </c>
      <c r="H65" s="520">
        <v>0</v>
      </c>
      <c r="I65" s="521">
        <v>0</v>
      </c>
      <c r="J65" s="520">
        <v>0</v>
      </c>
      <c r="K65" s="520">
        <v>0</v>
      </c>
      <c r="L65" s="525">
        <v>0</v>
      </c>
    </row>
    <row r="66" spans="1:12">
      <c r="A66" s="1066"/>
      <c r="B66" s="1066"/>
      <c r="C66" s="518" t="s">
        <v>1467</v>
      </c>
      <c r="D66" s="520">
        <v>0</v>
      </c>
      <c r="E66" s="520">
        <v>0</v>
      </c>
      <c r="F66" s="521">
        <v>0</v>
      </c>
      <c r="G66" s="520">
        <v>0</v>
      </c>
      <c r="H66" s="520">
        <v>0</v>
      </c>
      <c r="I66" s="521">
        <v>0</v>
      </c>
      <c r="J66" s="520">
        <v>0</v>
      </c>
      <c r="K66" s="520">
        <v>0</v>
      </c>
      <c r="L66" s="525">
        <v>0</v>
      </c>
    </row>
    <row r="67" spans="1:12">
      <c r="A67" s="1067"/>
      <c r="B67" s="1067"/>
      <c r="C67" s="523"/>
      <c r="D67" s="521">
        <v>0</v>
      </c>
      <c r="E67" s="521">
        <v>0</v>
      </c>
      <c r="F67" s="521">
        <v>0</v>
      </c>
      <c r="G67" s="521">
        <v>0</v>
      </c>
      <c r="H67" s="521">
        <v>0</v>
      </c>
      <c r="I67" s="521">
        <v>0</v>
      </c>
      <c r="J67" s="521">
        <v>0</v>
      </c>
      <c r="K67" s="521">
        <v>0</v>
      </c>
      <c r="L67" s="525">
        <v>0</v>
      </c>
    </row>
    <row r="68" spans="1:12" ht="21" customHeight="1">
      <c r="A68" s="1065" t="s">
        <v>1400</v>
      </c>
      <c r="B68" s="1078"/>
      <c r="C68" s="526"/>
      <c r="D68" s="520">
        <v>0</v>
      </c>
      <c r="E68" s="520">
        <v>0</v>
      </c>
      <c r="F68" s="521">
        <v>0</v>
      </c>
      <c r="G68" s="520">
        <v>0</v>
      </c>
      <c r="H68" s="520">
        <v>0</v>
      </c>
      <c r="I68" s="521">
        <v>0</v>
      </c>
      <c r="J68" s="520">
        <v>0</v>
      </c>
      <c r="K68" s="520">
        <v>0</v>
      </c>
      <c r="L68" s="525">
        <v>0</v>
      </c>
    </row>
    <row r="69" spans="1:12" ht="18.75" customHeight="1">
      <c r="A69" s="1067"/>
      <c r="B69" s="1083"/>
      <c r="C69" s="523"/>
      <c r="D69" s="521">
        <v>0</v>
      </c>
      <c r="E69" s="521">
        <v>0</v>
      </c>
      <c r="F69" s="521">
        <v>0</v>
      </c>
      <c r="G69" s="521">
        <v>0</v>
      </c>
      <c r="H69" s="521">
        <v>0</v>
      </c>
      <c r="I69" s="521">
        <v>0</v>
      </c>
      <c r="J69" s="521">
        <v>0</v>
      </c>
      <c r="K69" s="521">
        <v>0</v>
      </c>
      <c r="L69" s="525">
        <v>0</v>
      </c>
    </row>
    <row r="70" spans="1:12" ht="12.75" customHeight="1">
      <c r="A70" s="1065" t="s">
        <v>1403</v>
      </c>
      <c r="B70" s="1078"/>
      <c r="C70" s="518" t="s">
        <v>1422</v>
      </c>
      <c r="D70" s="520">
        <v>0</v>
      </c>
      <c r="E70" s="520">
        <v>0</v>
      </c>
      <c r="F70" s="521">
        <v>0</v>
      </c>
      <c r="G70" s="520">
        <v>0</v>
      </c>
      <c r="H70" s="520">
        <v>0</v>
      </c>
      <c r="I70" s="521">
        <v>0</v>
      </c>
      <c r="J70" s="520">
        <v>0</v>
      </c>
      <c r="K70" s="520">
        <v>0</v>
      </c>
      <c r="L70" s="525">
        <v>0</v>
      </c>
    </row>
    <row r="71" spans="1:12">
      <c r="A71" s="1066"/>
      <c r="B71" s="1079"/>
      <c r="C71" s="518" t="s">
        <v>1421</v>
      </c>
      <c r="D71" s="520">
        <v>0</v>
      </c>
      <c r="E71" s="520">
        <v>0</v>
      </c>
      <c r="F71" s="521">
        <v>0</v>
      </c>
      <c r="G71" s="520">
        <v>0</v>
      </c>
      <c r="H71" s="520">
        <v>0</v>
      </c>
      <c r="I71" s="521">
        <v>0</v>
      </c>
      <c r="J71" s="520">
        <v>0</v>
      </c>
      <c r="K71" s="520">
        <v>0</v>
      </c>
      <c r="L71" s="525">
        <v>0</v>
      </c>
    </row>
    <row r="72" spans="1:12">
      <c r="A72" s="1066"/>
      <c r="B72" s="1079"/>
      <c r="C72" s="518" t="s">
        <v>1452</v>
      </c>
      <c r="D72" s="520">
        <v>0</v>
      </c>
      <c r="E72" s="520">
        <v>0</v>
      </c>
      <c r="F72" s="521">
        <v>0</v>
      </c>
      <c r="G72" s="520">
        <v>0</v>
      </c>
      <c r="H72" s="520">
        <v>0</v>
      </c>
      <c r="I72" s="521">
        <v>0</v>
      </c>
      <c r="J72" s="520">
        <v>0</v>
      </c>
      <c r="K72" s="520">
        <v>0</v>
      </c>
      <c r="L72" s="525">
        <v>0</v>
      </c>
    </row>
    <row r="73" spans="1:12">
      <c r="A73" s="1066"/>
      <c r="B73" s="1079"/>
      <c r="C73" s="518" t="s">
        <v>1419</v>
      </c>
      <c r="D73" s="520">
        <v>0</v>
      </c>
      <c r="E73" s="520">
        <v>0</v>
      </c>
      <c r="F73" s="521">
        <v>0</v>
      </c>
      <c r="G73" s="520">
        <v>0</v>
      </c>
      <c r="H73" s="520">
        <v>0</v>
      </c>
      <c r="I73" s="521">
        <v>0</v>
      </c>
      <c r="J73" s="520">
        <v>0</v>
      </c>
      <c r="K73" s="520">
        <v>0</v>
      </c>
      <c r="L73" s="525">
        <v>0</v>
      </c>
    </row>
    <row r="74" spans="1:12">
      <c r="A74" s="1066"/>
      <c r="B74" s="1079"/>
      <c r="C74" s="518" t="s">
        <v>1410</v>
      </c>
      <c r="D74" s="520">
        <v>0</v>
      </c>
      <c r="E74" s="520">
        <v>0</v>
      </c>
      <c r="F74" s="521">
        <v>0</v>
      </c>
      <c r="G74" s="520">
        <v>0</v>
      </c>
      <c r="H74" s="520">
        <v>0</v>
      </c>
      <c r="I74" s="521">
        <v>0</v>
      </c>
      <c r="J74" s="520">
        <v>0</v>
      </c>
      <c r="K74" s="520">
        <v>0</v>
      </c>
      <c r="L74" s="525">
        <v>0</v>
      </c>
    </row>
    <row r="75" spans="1:12">
      <c r="A75" s="1066"/>
      <c r="B75" s="1079"/>
      <c r="C75" s="518" t="s">
        <v>1409</v>
      </c>
      <c r="D75" s="520">
        <v>0</v>
      </c>
      <c r="E75" s="520">
        <v>0</v>
      </c>
      <c r="F75" s="521">
        <v>0</v>
      </c>
      <c r="G75" s="520">
        <v>0</v>
      </c>
      <c r="H75" s="520">
        <v>0</v>
      </c>
      <c r="I75" s="521">
        <v>0</v>
      </c>
      <c r="J75" s="520">
        <v>0</v>
      </c>
      <c r="K75" s="520">
        <v>0</v>
      </c>
      <c r="L75" s="525">
        <v>0</v>
      </c>
    </row>
    <row r="76" spans="1:12">
      <c r="A76" s="1066"/>
      <c r="B76" s="1079"/>
      <c r="C76" s="518" t="s">
        <v>1406</v>
      </c>
      <c r="D76" s="520">
        <v>0</v>
      </c>
      <c r="E76" s="520">
        <v>0</v>
      </c>
      <c r="F76" s="521">
        <v>0</v>
      </c>
      <c r="G76" s="520">
        <v>0</v>
      </c>
      <c r="H76" s="520">
        <v>0</v>
      </c>
      <c r="I76" s="521">
        <v>0</v>
      </c>
      <c r="J76" s="520">
        <v>0</v>
      </c>
      <c r="K76" s="520">
        <v>0</v>
      </c>
      <c r="L76" s="525">
        <v>0</v>
      </c>
    </row>
    <row r="77" spans="1:12">
      <c r="A77" s="1066"/>
      <c r="B77" s="1079"/>
      <c r="C77" s="518" t="s">
        <v>1407</v>
      </c>
      <c r="D77" s="520">
        <v>0</v>
      </c>
      <c r="E77" s="520">
        <v>0</v>
      </c>
      <c r="F77" s="521">
        <v>0</v>
      </c>
      <c r="G77" s="520">
        <v>0</v>
      </c>
      <c r="H77" s="520">
        <v>0</v>
      </c>
      <c r="I77" s="521">
        <v>0</v>
      </c>
      <c r="J77" s="520">
        <v>0</v>
      </c>
      <c r="K77" s="520">
        <v>0</v>
      </c>
      <c r="L77" s="525">
        <v>0</v>
      </c>
    </row>
    <row r="78" spans="1:12">
      <c r="A78" s="1076"/>
      <c r="B78" s="1080"/>
      <c r="C78" s="527" t="s">
        <v>1401</v>
      </c>
      <c r="D78" s="528">
        <v>0</v>
      </c>
      <c r="E78" s="528">
        <v>0</v>
      </c>
      <c r="F78" s="529">
        <v>0</v>
      </c>
      <c r="G78" s="528">
        <v>0</v>
      </c>
      <c r="H78" s="528">
        <v>0</v>
      </c>
      <c r="I78" s="529">
        <v>0</v>
      </c>
      <c r="J78" s="528">
        <v>0</v>
      </c>
      <c r="K78" s="528">
        <v>0</v>
      </c>
      <c r="L78" s="525">
        <v>0</v>
      </c>
    </row>
    <row r="79" spans="1:12">
      <c r="A79" s="1076"/>
      <c r="B79" s="1080"/>
      <c r="C79" s="527" t="s">
        <v>1411</v>
      </c>
      <c r="D79" s="528">
        <v>0</v>
      </c>
      <c r="E79" s="528">
        <v>0</v>
      </c>
      <c r="F79" s="529">
        <v>0</v>
      </c>
      <c r="G79" s="528">
        <v>0</v>
      </c>
      <c r="H79" s="528">
        <v>0</v>
      </c>
      <c r="I79" s="529">
        <v>0</v>
      </c>
      <c r="J79" s="528">
        <v>0</v>
      </c>
      <c r="K79" s="528">
        <v>0</v>
      </c>
      <c r="L79" s="525">
        <v>0</v>
      </c>
    </row>
    <row r="80" spans="1:12">
      <c r="A80" s="1076"/>
      <c r="B80" s="1080"/>
      <c r="C80" s="527" t="s">
        <v>1423</v>
      </c>
      <c r="D80" s="528">
        <v>0</v>
      </c>
      <c r="E80" s="528">
        <v>0</v>
      </c>
      <c r="F80" s="529">
        <v>0</v>
      </c>
      <c r="G80" s="528">
        <v>0</v>
      </c>
      <c r="H80" s="528">
        <v>0</v>
      </c>
      <c r="I80" s="529">
        <v>0</v>
      </c>
      <c r="J80" s="528">
        <v>0</v>
      </c>
      <c r="K80" s="528">
        <v>0</v>
      </c>
      <c r="L80" s="525">
        <v>0</v>
      </c>
    </row>
    <row r="81" spans="1:12">
      <c r="A81" s="1076"/>
      <c r="B81" s="1080"/>
      <c r="C81" s="527" t="s">
        <v>1413</v>
      </c>
      <c r="D81" s="528">
        <v>0</v>
      </c>
      <c r="E81" s="528">
        <v>0</v>
      </c>
      <c r="F81" s="529">
        <v>0</v>
      </c>
      <c r="G81" s="528">
        <v>0</v>
      </c>
      <c r="H81" s="528">
        <v>0</v>
      </c>
      <c r="I81" s="529">
        <v>0</v>
      </c>
      <c r="J81" s="528">
        <v>0</v>
      </c>
      <c r="K81" s="528">
        <v>0</v>
      </c>
      <c r="L81" s="525">
        <v>0</v>
      </c>
    </row>
    <row r="82" spans="1:12">
      <c r="A82" s="1076"/>
      <c r="B82" s="1080"/>
      <c r="C82" s="527" t="s">
        <v>1402</v>
      </c>
      <c r="D82" s="528">
        <v>0</v>
      </c>
      <c r="E82" s="528">
        <v>0</v>
      </c>
      <c r="F82" s="529">
        <v>0</v>
      </c>
      <c r="G82" s="528">
        <v>0</v>
      </c>
      <c r="H82" s="528">
        <v>0</v>
      </c>
      <c r="I82" s="529">
        <v>0</v>
      </c>
      <c r="J82" s="528">
        <v>0</v>
      </c>
      <c r="K82" s="528">
        <v>0</v>
      </c>
      <c r="L82" s="525">
        <v>0</v>
      </c>
    </row>
    <row r="83" spans="1:12">
      <c r="A83" s="1076"/>
      <c r="B83" s="1080"/>
      <c r="C83" s="527" t="s">
        <v>1415</v>
      </c>
      <c r="D83" s="528">
        <v>0</v>
      </c>
      <c r="E83" s="528">
        <v>0</v>
      </c>
      <c r="F83" s="529">
        <v>0</v>
      </c>
      <c r="G83" s="528">
        <v>0</v>
      </c>
      <c r="H83" s="528">
        <v>0</v>
      </c>
      <c r="I83" s="529">
        <v>0</v>
      </c>
      <c r="J83" s="528">
        <v>0</v>
      </c>
      <c r="K83" s="528">
        <v>0</v>
      </c>
      <c r="L83" s="525">
        <v>0</v>
      </c>
    </row>
    <row r="84" spans="1:12">
      <c r="A84" s="1076"/>
      <c r="B84" s="1080"/>
      <c r="C84" s="527" t="s">
        <v>1412</v>
      </c>
      <c r="D84" s="528">
        <v>0</v>
      </c>
      <c r="E84" s="528">
        <v>0</v>
      </c>
      <c r="F84" s="529">
        <v>0</v>
      </c>
      <c r="G84" s="528">
        <v>0</v>
      </c>
      <c r="H84" s="528">
        <v>0</v>
      </c>
      <c r="I84" s="529">
        <v>0</v>
      </c>
      <c r="J84" s="528">
        <v>0</v>
      </c>
      <c r="K84" s="528">
        <v>0</v>
      </c>
      <c r="L84" s="525">
        <v>0</v>
      </c>
    </row>
    <row r="85" spans="1:12">
      <c r="A85" s="1076"/>
      <c r="B85" s="1080"/>
      <c r="C85" s="527" t="s">
        <v>1883</v>
      </c>
      <c r="D85" s="528">
        <v>0</v>
      </c>
      <c r="E85" s="528">
        <v>0</v>
      </c>
      <c r="F85" s="529">
        <v>0</v>
      </c>
      <c r="G85" s="528">
        <v>0</v>
      </c>
      <c r="H85" s="528">
        <v>0</v>
      </c>
      <c r="I85" s="529">
        <v>0</v>
      </c>
      <c r="J85" s="528">
        <v>0</v>
      </c>
      <c r="K85" s="528">
        <v>0</v>
      </c>
      <c r="L85" s="525">
        <v>0</v>
      </c>
    </row>
    <row r="86" spans="1:12">
      <c r="A86" s="1076"/>
      <c r="B86" s="1080"/>
      <c r="C86" s="527" t="s">
        <v>1404</v>
      </c>
      <c r="D86" s="528">
        <v>0</v>
      </c>
      <c r="E86" s="528">
        <v>0</v>
      </c>
      <c r="F86" s="529">
        <v>0</v>
      </c>
      <c r="G86" s="528">
        <v>0</v>
      </c>
      <c r="H86" s="528">
        <v>0</v>
      </c>
      <c r="I86" s="529">
        <v>0</v>
      </c>
      <c r="J86" s="528">
        <v>0</v>
      </c>
      <c r="K86" s="528">
        <v>0</v>
      </c>
      <c r="L86" s="525">
        <v>0</v>
      </c>
    </row>
    <row r="87" spans="1:12">
      <c r="A87" s="1076"/>
      <c r="B87" s="1080"/>
      <c r="C87" s="527" t="s">
        <v>1405</v>
      </c>
      <c r="D87" s="528">
        <v>0</v>
      </c>
      <c r="E87" s="528">
        <v>0</v>
      </c>
      <c r="F87" s="529">
        <v>0</v>
      </c>
      <c r="G87" s="528">
        <v>0</v>
      </c>
      <c r="H87" s="528">
        <v>0</v>
      </c>
      <c r="I87" s="529">
        <v>0</v>
      </c>
      <c r="J87" s="528">
        <v>0</v>
      </c>
      <c r="K87" s="528">
        <v>0</v>
      </c>
      <c r="L87" s="525">
        <v>0</v>
      </c>
    </row>
    <row r="88" spans="1:12">
      <c r="A88" s="1076"/>
      <c r="B88" s="1080"/>
      <c r="C88" s="527" t="s">
        <v>1417</v>
      </c>
      <c r="D88" s="528">
        <v>0</v>
      </c>
      <c r="E88" s="528">
        <v>0</v>
      </c>
      <c r="F88" s="529">
        <v>0</v>
      </c>
      <c r="G88" s="528">
        <v>0</v>
      </c>
      <c r="H88" s="528">
        <v>0</v>
      </c>
      <c r="I88" s="529">
        <v>0</v>
      </c>
      <c r="J88" s="528">
        <v>0</v>
      </c>
      <c r="K88" s="528">
        <v>0</v>
      </c>
      <c r="L88" s="525">
        <v>0</v>
      </c>
    </row>
    <row r="89" spans="1:12">
      <c r="A89" s="1076"/>
      <c r="B89" s="1080"/>
      <c r="C89" s="527" t="s">
        <v>1418</v>
      </c>
      <c r="D89" s="528">
        <v>0</v>
      </c>
      <c r="E89" s="528">
        <v>0</v>
      </c>
      <c r="F89" s="529">
        <v>0</v>
      </c>
      <c r="G89" s="528">
        <v>0</v>
      </c>
      <c r="H89" s="528">
        <v>0</v>
      </c>
      <c r="I89" s="529">
        <v>0</v>
      </c>
      <c r="J89" s="528">
        <v>0</v>
      </c>
      <c r="K89" s="528">
        <v>0</v>
      </c>
      <c r="L89" s="525">
        <v>0</v>
      </c>
    </row>
    <row r="90" spans="1:12">
      <c r="A90" s="1076"/>
      <c r="B90" s="1080"/>
      <c r="C90" s="527" t="s">
        <v>1416</v>
      </c>
      <c r="D90" s="528">
        <v>0</v>
      </c>
      <c r="E90" s="528">
        <v>0</v>
      </c>
      <c r="F90" s="529">
        <v>0</v>
      </c>
      <c r="G90" s="528">
        <v>0</v>
      </c>
      <c r="H90" s="528">
        <v>0</v>
      </c>
      <c r="I90" s="529">
        <v>0</v>
      </c>
      <c r="J90" s="528">
        <v>0</v>
      </c>
      <c r="K90" s="528">
        <v>0</v>
      </c>
      <c r="L90" s="525">
        <v>0</v>
      </c>
    </row>
    <row r="91" spans="1:12">
      <c r="A91" s="1076"/>
      <c r="B91" s="1080"/>
      <c r="C91" s="527" t="s">
        <v>1408</v>
      </c>
      <c r="D91" s="528">
        <v>0</v>
      </c>
      <c r="E91" s="528">
        <v>0</v>
      </c>
      <c r="F91" s="529">
        <v>0</v>
      </c>
      <c r="G91" s="528">
        <v>0</v>
      </c>
      <c r="H91" s="528">
        <v>0</v>
      </c>
      <c r="I91" s="529">
        <v>0</v>
      </c>
      <c r="J91" s="528">
        <v>0</v>
      </c>
      <c r="K91" s="528">
        <v>0</v>
      </c>
      <c r="L91" s="525">
        <v>0</v>
      </c>
    </row>
    <row r="92" spans="1:12">
      <c r="A92" s="1076"/>
      <c r="B92" s="1080"/>
      <c r="C92" s="527" t="s">
        <v>1414</v>
      </c>
      <c r="D92" s="528">
        <v>0</v>
      </c>
      <c r="E92" s="528">
        <v>0</v>
      </c>
      <c r="F92" s="529">
        <v>0</v>
      </c>
      <c r="G92" s="528">
        <v>0</v>
      </c>
      <c r="H92" s="528">
        <v>0</v>
      </c>
      <c r="I92" s="529">
        <v>0</v>
      </c>
      <c r="J92" s="528">
        <v>0</v>
      </c>
      <c r="K92" s="528">
        <v>0</v>
      </c>
      <c r="L92" s="525">
        <v>0</v>
      </c>
    </row>
    <row r="93" spans="1:12">
      <c r="A93" s="1076"/>
      <c r="B93" s="1080"/>
      <c r="C93" s="527" t="s">
        <v>1425</v>
      </c>
      <c r="D93" s="528">
        <v>0</v>
      </c>
      <c r="E93" s="528">
        <v>0</v>
      </c>
      <c r="F93" s="529">
        <v>0</v>
      </c>
      <c r="G93" s="528">
        <v>0</v>
      </c>
      <c r="H93" s="528">
        <v>0</v>
      </c>
      <c r="I93" s="529">
        <v>0</v>
      </c>
      <c r="J93" s="528">
        <v>0</v>
      </c>
      <c r="K93" s="528">
        <v>0</v>
      </c>
      <c r="L93" s="525">
        <v>0</v>
      </c>
    </row>
    <row r="94" spans="1:12">
      <c r="A94" s="1076"/>
      <c r="B94" s="1080"/>
      <c r="C94" s="527" t="s">
        <v>1424</v>
      </c>
      <c r="D94" s="528">
        <v>0</v>
      </c>
      <c r="E94" s="528">
        <v>0</v>
      </c>
      <c r="F94" s="529">
        <v>0</v>
      </c>
      <c r="G94" s="528">
        <v>0</v>
      </c>
      <c r="H94" s="528">
        <v>0</v>
      </c>
      <c r="I94" s="529">
        <v>0</v>
      </c>
      <c r="J94" s="528">
        <v>0</v>
      </c>
      <c r="K94" s="528">
        <v>0</v>
      </c>
      <c r="L94" s="525">
        <v>0</v>
      </c>
    </row>
    <row r="95" spans="1:12">
      <c r="A95" s="1077"/>
      <c r="B95" s="1081"/>
      <c r="C95" s="530"/>
      <c r="D95" s="529">
        <v>0</v>
      </c>
      <c r="E95" s="529">
        <v>0</v>
      </c>
      <c r="F95" s="529">
        <v>0</v>
      </c>
      <c r="G95" s="529">
        <v>0</v>
      </c>
      <c r="H95" s="529">
        <v>0</v>
      </c>
      <c r="I95" s="529">
        <v>0</v>
      </c>
      <c r="J95" s="529">
        <v>0</v>
      </c>
      <c r="K95" s="529">
        <v>0</v>
      </c>
      <c r="L95" s="525">
        <v>0</v>
      </c>
    </row>
    <row r="96" spans="1:12" ht="12.75" customHeight="1">
      <c r="A96" s="1082" t="s">
        <v>1426</v>
      </c>
      <c r="B96" s="1082" t="s">
        <v>1583</v>
      </c>
      <c r="C96" s="527" t="s">
        <v>1455</v>
      </c>
      <c r="D96" s="528">
        <v>0</v>
      </c>
      <c r="E96" s="528">
        <v>0</v>
      </c>
      <c r="F96" s="529">
        <v>0</v>
      </c>
      <c r="G96" s="528">
        <v>0</v>
      </c>
      <c r="H96" s="528">
        <v>0</v>
      </c>
      <c r="I96" s="529">
        <v>0</v>
      </c>
      <c r="J96" s="528">
        <v>0</v>
      </c>
      <c r="K96" s="528">
        <v>0</v>
      </c>
      <c r="L96" s="525">
        <v>0</v>
      </c>
    </row>
    <row r="97" spans="1:12">
      <c r="A97" s="1076"/>
      <c r="B97" s="1076"/>
      <c r="C97" s="527" t="s">
        <v>1453</v>
      </c>
      <c r="D97" s="528">
        <v>0</v>
      </c>
      <c r="E97" s="528">
        <v>0</v>
      </c>
      <c r="F97" s="529">
        <v>0</v>
      </c>
      <c r="G97" s="528">
        <v>0</v>
      </c>
      <c r="H97" s="528">
        <v>0</v>
      </c>
      <c r="I97" s="529">
        <v>0</v>
      </c>
      <c r="J97" s="528">
        <v>0</v>
      </c>
      <c r="K97" s="528">
        <v>0</v>
      </c>
      <c r="L97" s="525">
        <v>0</v>
      </c>
    </row>
    <row r="98" spans="1:12">
      <c r="A98" s="1076"/>
      <c r="B98" s="1076"/>
      <c r="C98" s="527" t="s">
        <v>1454</v>
      </c>
      <c r="D98" s="528">
        <v>0</v>
      </c>
      <c r="E98" s="528">
        <v>0</v>
      </c>
      <c r="F98" s="529">
        <v>0</v>
      </c>
      <c r="G98" s="528">
        <v>0</v>
      </c>
      <c r="H98" s="528">
        <v>0</v>
      </c>
      <c r="I98" s="529">
        <v>0</v>
      </c>
      <c r="J98" s="528">
        <v>0</v>
      </c>
      <c r="K98" s="528">
        <v>0</v>
      </c>
      <c r="L98" s="525">
        <v>0</v>
      </c>
    </row>
    <row r="99" spans="1:12">
      <c r="A99" s="1076"/>
      <c r="B99" s="1076"/>
      <c r="C99" s="527" t="s">
        <v>1474</v>
      </c>
      <c r="D99" s="528">
        <v>0</v>
      </c>
      <c r="E99" s="528">
        <v>0</v>
      </c>
      <c r="F99" s="529">
        <v>0</v>
      </c>
      <c r="G99" s="528">
        <v>0</v>
      </c>
      <c r="H99" s="528">
        <v>0</v>
      </c>
      <c r="I99" s="529">
        <v>0</v>
      </c>
      <c r="J99" s="528">
        <v>0</v>
      </c>
      <c r="K99" s="528">
        <v>0</v>
      </c>
      <c r="L99" s="525">
        <v>0</v>
      </c>
    </row>
    <row r="100" spans="1:12">
      <c r="A100" s="1076"/>
      <c r="B100" s="1076"/>
      <c r="C100" s="527" t="s">
        <v>1458</v>
      </c>
      <c r="D100" s="528">
        <v>0</v>
      </c>
      <c r="E100" s="528">
        <v>0</v>
      </c>
      <c r="F100" s="529">
        <v>0</v>
      </c>
      <c r="G100" s="528">
        <v>0</v>
      </c>
      <c r="H100" s="528">
        <v>0</v>
      </c>
      <c r="I100" s="529">
        <v>0</v>
      </c>
      <c r="J100" s="528">
        <v>0</v>
      </c>
      <c r="K100" s="528">
        <v>0</v>
      </c>
      <c r="L100" s="525">
        <v>0</v>
      </c>
    </row>
    <row r="101" spans="1:12">
      <c r="A101" s="1076"/>
      <c r="B101" s="1076"/>
      <c r="C101" s="527" t="s">
        <v>1438</v>
      </c>
      <c r="D101" s="528">
        <v>0</v>
      </c>
      <c r="E101" s="528">
        <v>0</v>
      </c>
      <c r="F101" s="529">
        <v>0</v>
      </c>
      <c r="G101" s="528">
        <v>0</v>
      </c>
      <c r="H101" s="528">
        <v>0</v>
      </c>
      <c r="I101" s="529">
        <v>0</v>
      </c>
      <c r="J101" s="528">
        <v>0</v>
      </c>
      <c r="K101" s="528">
        <v>0</v>
      </c>
      <c r="L101" s="525">
        <v>0</v>
      </c>
    </row>
    <row r="102" spans="1:12">
      <c r="A102" s="1076"/>
      <c r="B102" s="1076"/>
      <c r="C102" s="527" t="s">
        <v>1393</v>
      </c>
      <c r="D102" s="528">
        <v>0</v>
      </c>
      <c r="E102" s="528">
        <v>0</v>
      </c>
      <c r="F102" s="529">
        <v>0</v>
      </c>
      <c r="G102" s="528">
        <v>0</v>
      </c>
      <c r="H102" s="528">
        <v>0</v>
      </c>
      <c r="I102" s="529">
        <v>0</v>
      </c>
      <c r="J102" s="528">
        <v>0</v>
      </c>
      <c r="K102" s="528">
        <v>0</v>
      </c>
      <c r="L102" s="525">
        <v>0</v>
      </c>
    </row>
    <row r="103" spans="1:12">
      <c r="A103" s="1076"/>
      <c r="B103" s="1076"/>
      <c r="C103" s="527" t="s">
        <v>1422</v>
      </c>
      <c r="D103" s="528">
        <v>0</v>
      </c>
      <c r="E103" s="528">
        <v>0</v>
      </c>
      <c r="F103" s="529">
        <v>0</v>
      </c>
      <c r="G103" s="528">
        <v>0</v>
      </c>
      <c r="H103" s="528">
        <v>0</v>
      </c>
      <c r="I103" s="529">
        <v>0</v>
      </c>
      <c r="J103" s="528">
        <v>0</v>
      </c>
      <c r="K103" s="528">
        <v>0</v>
      </c>
      <c r="L103" s="525">
        <v>0</v>
      </c>
    </row>
    <row r="104" spans="1:12">
      <c r="A104" s="1076"/>
      <c r="B104" s="1076"/>
      <c r="C104" s="527" t="s">
        <v>1421</v>
      </c>
      <c r="D104" s="528">
        <v>0</v>
      </c>
      <c r="E104" s="528">
        <v>0</v>
      </c>
      <c r="F104" s="529">
        <v>0</v>
      </c>
      <c r="G104" s="528">
        <v>0</v>
      </c>
      <c r="H104" s="528">
        <v>0</v>
      </c>
      <c r="I104" s="529">
        <v>0</v>
      </c>
      <c r="J104" s="528">
        <v>0</v>
      </c>
      <c r="K104" s="528">
        <v>0</v>
      </c>
      <c r="L104" s="525">
        <v>0</v>
      </c>
    </row>
    <row r="105" spans="1:12">
      <c r="A105" s="1076"/>
      <c r="B105" s="1076"/>
      <c r="C105" s="527" t="s">
        <v>1451</v>
      </c>
      <c r="D105" s="528">
        <v>0</v>
      </c>
      <c r="E105" s="528">
        <v>0</v>
      </c>
      <c r="F105" s="529">
        <v>0</v>
      </c>
      <c r="G105" s="528">
        <v>0</v>
      </c>
      <c r="H105" s="528">
        <v>0</v>
      </c>
      <c r="I105" s="529">
        <v>0</v>
      </c>
      <c r="J105" s="528">
        <v>0</v>
      </c>
      <c r="K105" s="528">
        <v>0</v>
      </c>
      <c r="L105" s="525">
        <v>0</v>
      </c>
    </row>
    <row r="106" spans="1:12">
      <c r="A106" s="1076"/>
      <c r="B106" s="1076"/>
      <c r="C106" s="527" t="s">
        <v>1452</v>
      </c>
      <c r="D106" s="528">
        <v>0</v>
      </c>
      <c r="E106" s="528">
        <v>0</v>
      </c>
      <c r="F106" s="529">
        <v>0</v>
      </c>
      <c r="G106" s="528">
        <v>0</v>
      </c>
      <c r="H106" s="528">
        <v>0</v>
      </c>
      <c r="I106" s="529">
        <v>0</v>
      </c>
      <c r="J106" s="528">
        <v>0</v>
      </c>
      <c r="K106" s="528">
        <v>0</v>
      </c>
      <c r="L106" s="525">
        <v>0</v>
      </c>
    </row>
    <row r="107" spans="1:12">
      <c r="A107" s="1076"/>
      <c r="B107" s="1076"/>
      <c r="C107" s="527" t="s">
        <v>1399</v>
      </c>
      <c r="D107" s="528">
        <v>0</v>
      </c>
      <c r="E107" s="528">
        <v>0</v>
      </c>
      <c r="F107" s="529">
        <v>0</v>
      </c>
      <c r="G107" s="528">
        <v>0</v>
      </c>
      <c r="H107" s="528">
        <v>0</v>
      </c>
      <c r="I107" s="529">
        <v>0</v>
      </c>
      <c r="J107" s="528">
        <v>0</v>
      </c>
      <c r="K107" s="528">
        <v>0</v>
      </c>
      <c r="L107" s="525">
        <v>0</v>
      </c>
    </row>
    <row r="108" spans="1:12">
      <c r="A108" s="1076"/>
      <c r="B108" s="1076"/>
      <c r="C108" s="527" t="s">
        <v>1419</v>
      </c>
      <c r="D108" s="528">
        <v>0</v>
      </c>
      <c r="E108" s="528">
        <v>0</v>
      </c>
      <c r="F108" s="529">
        <v>0</v>
      </c>
      <c r="G108" s="528">
        <v>0</v>
      </c>
      <c r="H108" s="528">
        <v>0</v>
      </c>
      <c r="I108" s="529">
        <v>0</v>
      </c>
      <c r="J108" s="528">
        <v>0</v>
      </c>
      <c r="K108" s="528">
        <v>0</v>
      </c>
      <c r="L108" s="525">
        <v>0</v>
      </c>
    </row>
    <row r="109" spans="1:12">
      <c r="A109" s="1076"/>
      <c r="B109" s="1076"/>
      <c r="C109" s="527" t="s">
        <v>1435</v>
      </c>
      <c r="D109" s="528">
        <v>0</v>
      </c>
      <c r="E109" s="528">
        <v>0</v>
      </c>
      <c r="F109" s="529">
        <v>0</v>
      </c>
      <c r="G109" s="528">
        <v>0</v>
      </c>
      <c r="H109" s="528">
        <v>0</v>
      </c>
      <c r="I109" s="529">
        <v>0</v>
      </c>
      <c r="J109" s="528">
        <v>0</v>
      </c>
      <c r="K109" s="528">
        <v>0</v>
      </c>
      <c r="L109" s="525">
        <v>0</v>
      </c>
    </row>
    <row r="110" spans="1:12">
      <c r="A110" s="1076"/>
      <c r="B110" s="1076"/>
      <c r="C110" s="527" t="s">
        <v>1434</v>
      </c>
      <c r="D110" s="528">
        <v>0</v>
      </c>
      <c r="E110" s="528">
        <v>0</v>
      </c>
      <c r="F110" s="529">
        <v>0</v>
      </c>
      <c r="G110" s="528">
        <v>0</v>
      </c>
      <c r="H110" s="528">
        <v>0</v>
      </c>
      <c r="I110" s="529">
        <v>0</v>
      </c>
      <c r="J110" s="528">
        <v>0</v>
      </c>
      <c r="K110" s="528">
        <v>0</v>
      </c>
      <c r="L110" s="525">
        <v>0</v>
      </c>
    </row>
    <row r="111" spans="1:12">
      <c r="A111" s="1076"/>
      <c r="B111" s="1076"/>
      <c r="C111" s="527" t="s">
        <v>1410</v>
      </c>
      <c r="D111" s="528">
        <v>0</v>
      </c>
      <c r="E111" s="528">
        <v>0</v>
      </c>
      <c r="F111" s="529">
        <v>0</v>
      </c>
      <c r="G111" s="528">
        <v>0</v>
      </c>
      <c r="H111" s="528">
        <v>0</v>
      </c>
      <c r="I111" s="529">
        <v>0</v>
      </c>
      <c r="J111" s="528">
        <v>0</v>
      </c>
      <c r="K111" s="528">
        <v>0</v>
      </c>
      <c r="L111" s="525">
        <v>0</v>
      </c>
    </row>
    <row r="112" spans="1:12">
      <c r="A112" s="1076"/>
      <c r="B112" s="1076"/>
      <c r="C112" s="527" t="s">
        <v>1433</v>
      </c>
      <c r="D112" s="528">
        <v>0</v>
      </c>
      <c r="E112" s="528">
        <v>0</v>
      </c>
      <c r="F112" s="529">
        <v>0</v>
      </c>
      <c r="G112" s="528">
        <v>0</v>
      </c>
      <c r="H112" s="528">
        <v>0</v>
      </c>
      <c r="I112" s="529">
        <v>0</v>
      </c>
      <c r="J112" s="528">
        <v>0</v>
      </c>
      <c r="K112" s="528">
        <v>0</v>
      </c>
      <c r="L112" s="525">
        <v>0</v>
      </c>
    </row>
    <row r="113" spans="1:12">
      <c r="A113" s="1076"/>
      <c r="B113" s="1076"/>
      <c r="C113" s="527" t="s">
        <v>1429</v>
      </c>
      <c r="D113" s="528">
        <v>0</v>
      </c>
      <c r="E113" s="528">
        <v>0</v>
      </c>
      <c r="F113" s="529">
        <v>0</v>
      </c>
      <c r="G113" s="528">
        <v>0</v>
      </c>
      <c r="H113" s="528">
        <v>0</v>
      </c>
      <c r="I113" s="529">
        <v>0</v>
      </c>
      <c r="J113" s="528">
        <v>0</v>
      </c>
      <c r="K113" s="528">
        <v>0</v>
      </c>
      <c r="L113" s="525">
        <v>0</v>
      </c>
    </row>
    <row r="114" spans="1:12">
      <c r="A114" s="1076"/>
      <c r="B114" s="1076"/>
      <c r="C114" s="527" t="s">
        <v>1463</v>
      </c>
      <c r="D114" s="528">
        <v>0</v>
      </c>
      <c r="E114" s="528">
        <v>0</v>
      </c>
      <c r="F114" s="529">
        <v>0</v>
      </c>
      <c r="G114" s="528">
        <v>0</v>
      </c>
      <c r="H114" s="528">
        <v>0</v>
      </c>
      <c r="I114" s="529">
        <v>0</v>
      </c>
      <c r="J114" s="528">
        <v>0</v>
      </c>
      <c r="K114" s="528">
        <v>0</v>
      </c>
      <c r="L114" s="525">
        <v>0</v>
      </c>
    </row>
    <row r="115" spans="1:12">
      <c r="A115" s="1076"/>
      <c r="B115" s="1076"/>
      <c r="C115" s="527" t="s">
        <v>1430</v>
      </c>
      <c r="D115" s="528">
        <v>0</v>
      </c>
      <c r="E115" s="528">
        <v>0</v>
      </c>
      <c r="F115" s="529">
        <v>0</v>
      </c>
      <c r="G115" s="528">
        <v>0</v>
      </c>
      <c r="H115" s="528">
        <v>0</v>
      </c>
      <c r="I115" s="529">
        <v>0</v>
      </c>
      <c r="J115" s="528">
        <v>0</v>
      </c>
      <c r="K115" s="528">
        <v>0</v>
      </c>
      <c r="L115" s="525">
        <v>0</v>
      </c>
    </row>
    <row r="116" spans="1:12">
      <c r="A116" s="1076"/>
      <c r="B116" s="1076"/>
      <c r="C116" s="527" t="s">
        <v>1420</v>
      </c>
      <c r="D116" s="528">
        <v>0</v>
      </c>
      <c r="E116" s="528">
        <v>0</v>
      </c>
      <c r="F116" s="529">
        <v>0</v>
      </c>
      <c r="G116" s="528">
        <v>0</v>
      </c>
      <c r="H116" s="528">
        <v>0</v>
      </c>
      <c r="I116" s="529">
        <v>0</v>
      </c>
      <c r="J116" s="528">
        <v>0</v>
      </c>
      <c r="K116" s="528">
        <v>0</v>
      </c>
      <c r="L116" s="525">
        <v>0</v>
      </c>
    </row>
    <row r="117" spans="1:12">
      <c r="A117" s="1076"/>
      <c r="B117" s="1076"/>
      <c r="C117" s="527" t="s">
        <v>1406</v>
      </c>
      <c r="D117" s="528">
        <v>0</v>
      </c>
      <c r="E117" s="528">
        <v>0</v>
      </c>
      <c r="F117" s="529">
        <v>0</v>
      </c>
      <c r="G117" s="528">
        <v>0</v>
      </c>
      <c r="H117" s="528">
        <v>0</v>
      </c>
      <c r="I117" s="529">
        <v>0</v>
      </c>
      <c r="J117" s="528">
        <v>0</v>
      </c>
      <c r="K117" s="528">
        <v>0</v>
      </c>
      <c r="L117" s="525">
        <v>0</v>
      </c>
    </row>
    <row r="118" spans="1:12">
      <c r="A118" s="1076"/>
      <c r="B118" s="1076"/>
      <c r="C118" s="527" t="s">
        <v>1432</v>
      </c>
      <c r="D118" s="528">
        <v>0</v>
      </c>
      <c r="E118" s="528">
        <v>0</v>
      </c>
      <c r="F118" s="529">
        <v>0</v>
      </c>
      <c r="G118" s="528">
        <v>0</v>
      </c>
      <c r="H118" s="528">
        <v>0</v>
      </c>
      <c r="I118" s="529">
        <v>0</v>
      </c>
      <c r="J118" s="528">
        <v>0</v>
      </c>
      <c r="K118" s="528">
        <v>0</v>
      </c>
      <c r="L118" s="525">
        <v>0</v>
      </c>
    </row>
    <row r="119" spans="1:12">
      <c r="A119" s="1076"/>
      <c r="B119" s="1076"/>
      <c r="C119" s="527" t="s">
        <v>1431</v>
      </c>
      <c r="D119" s="528">
        <v>0</v>
      </c>
      <c r="E119" s="528">
        <v>0</v>
      </c>
      <c r="F119" s="529">
        <v>0</v>
      </c>
      <c r="G119" s="528">
        <v>0</v>
      </c>
      <c r="H119" s="528">
        <v>0</v>
      </c>
      <c r="I119" s="529">
        <v>0</v>
      </c>
      <c r="J119" s="528">
        <v>0</v>
      </c>
      <c r="K119" s="528">
        <v>0</v>
      </c>
      <c r="L119" s="525">
        <v>0</v>
      </c>
    </row>
    <row r="120" spans="1:12">
      <c r="A120" s="1076"/>
      <c r="B120" s="1076"/>
      <c r="C120" s="527" t="s">
        <v>1471</v>
      </c>
      <c r="D120" s="528">
        <v>0</v>
      </c>
      <c r="E120" s="528">
        <v>0</v>
      </c>
      <c r="F120" s="529">
        <v>0</v>
      </c>
      <c r="G120" s="528">
        <v>0</v>
      </c>
      <c r="H120" s="528">
        <v>0</v>
      </c>
      <c r="I120" s="529">
        <v>0</v>
      </c>
      <c r="J120" s="528">
        <v>0</v>
      </c>
      <c r="K120" s="528">
        <v>0</v>
      </c>
      <c r="L120" s="525">
        <v>0</v>
      </c>
    </row>
    <row r="121" spans="1:12">
      <c r="A121" s="1076"/>
      <c r="B121" s="1076"/>
      <c r="C121" s="527" t="s">
        <v>1407</v>
      </c>
      <c r="D121" s="528">
        <v>0</v>
      </c>
      <c r="E121" s="528">
        <v>0</v>
      </c>
      <c r="F121" s="529">
        <v>0</v>
      </c>
      <c r="G121" s="528">
        <v>0</v>
      </c>
      <c r="H121" s="528">
        <v>0</v>
      </c>
      <c r="I121" s="529">
        <v>0</v>
      </c>
      <c r="J121" s="528">
        <v>0</v>
      </c>
      <c r="K121" s="528">
        <v>0</v>
      </c>
      <c r="L121" s="525">
        <v>0</v>
      </c>
    </row>
    <row r="122" spans="1:12">
      <c r="A122" s="1076"/>
      <c r="B122" s="1076"/>
      <c r="C122" s="527" t="s">
        <v>1465</v>
      </c>
      <c r="D122" s="528">
        <v>0</v>
      </c>
      <c r="E122" s="528">
        <v>0</v>
      </c>
      <c r="F122" s="529">
        <v>0</v>
      </c>
      <c r="G122" s="528">
        <v>0</v>
      </c>
      <c r="H122" s="528">
        <v>0</v>
      </c>
      <c r="I122" s="529">
        <v>0</v>
      </c>
      <c r="J122" s="528">
        <v>0</v>
      </c>
      <c r="K122" s="528">
        <v>0</v>
      </c>
      <c r="L122" s="525">
        <v>0</v>
      </c>
    </row>
    <row r="123" spans="1:12">
      <c r="A123" s="1076"/>
      <c r="B123" s="1076"/>
      <c r="C123" s="527" t="s">
        <v>1401</v>
      </c>
      <c r="D123" s="528">
        <v>0</v>
      </c>
      <c r="E123" s="528">
        <v>0</v>
      </c>
      <c r="F123" s="529">
        <v>0</v>
      </c>
      <c r="G123" s="528">
        <v>0</v>
      </c>
      <c r="H123" s="528">
        <v>0</v>
      </c>
      <c r="I123" s="529">
        <v>0</v>
      </c>
      <c r="J123" s="528">
        <v>0</v>
      </c>
      <c r="K123" s="528">
        <v>0</v>
      </c>
      <c r="L123" s="525">
        <v>0</v>
      </c>
    </row>
    <row r="124" spans="1:12">
      <c r="A124" s="1076"/>
      <c r="B124" s="1076"/>
      <c r="C124" s="527" t="s">
        <v>1411</v>
      </c>
      <c r="D124" s="528">
        <v>0</v>
      </c>
      <c r="E124" s="528">
        <v>0</v>
      </c>
      <c r="F124" s="529">
        <v>0</v>
      </c>
      <c r="G124" s="528">
        <v>0</v>
      </c>
      <c r="H124" s="528">
        <v>0</v>
      </c>
      <c r="I124" s="529">
        <v>0</v>
      </c>
      <c r="J124" s="528">
        <v>0</v>
      </c>
      <c r="K124" s="528">
        <v>0</v>
      </c>
      <c r="L124" s="525">
        <v>0</v>
      </c>
    </row>
    <row r="125" spans="1:12">
      <c r="A125" s="1076"/>
      <c r="B125" s="1076"/>
      <c r="C125" s="527" t="s">
        <v>1457</v>
      </c>
      <c r="D125" s="528">
        <v>0</v>
      </c>
      <c r="E125" s="528">
        <v>0</v>
      </c>
      <c r="F125" s="529">
        <v>0</v>
      </c>
      <c r="G125" s="528">
        <v>0</v>
      </c>
      <c r="H125" s="528">
        <v>0</v>
      </c>
      <c r="I125" s="529">
        <v>0</v>
      </c>
      <c r="J125" s="528">
        <v>0</v>
      </c>
      <c r="K125" s="528">
        <v>0</v>
      </c>
      <c r="L125" s="525">
        <v>0</v>
      </c>
    </row>
    <row r="126" spans="1:12">
      <c r="A126" s="1076"/>
      <c r="B126" s="1076"/>
      <c r="C126" s="527" t="s">
        <v>1423</v>
      </c>
      <c r="D126" s="528">
        <v>0</v>
      </c>
      <c r="E126" s="528">
        <v>0</v>
      </c>
      <c r="F126" s="529">
        <v>0</v>
      </c>
      <c r="G126" s="528">
        <v>0</v>
      </c>
      <c r="H126" s="528">
        <v>0</v>
      </c>
      <c r="I126" s="529">
        <v>0</v>
      </c>
      <c r="J126" s="528">
        <v>0</v>
      </c>
      <c r="K126" s="528">
        <v>0</v>
      </c>
      <c r="L126" s="525">
        <v>0</v>
      </c>
    </row>
    <row r="127" spans="1:12">
      <c r="A127" s="1076"/>
      <c r="B127" s="1076"/>
      <c r="C127" s="527" t="s">
        <v>1456</v>
      </c>
      <c r="D127" s="528">
        <v>0</v>
      </c>
      <c r="E127" s="528">
        <v>0</v>
      </c>
      <c r="F127" s="529">
        <v>0</v>
      </c>
      <c r="G127" s="528">
        <v>0</v>
      </c>
      <c r="H127" s="528">
        <v>0</v>
      </c>
      <c r="I127" s="529">
        <v>0</v>
      </c>
      <c r="J127" s="528">
        <v>0</v>
      </c>
      <c r="K127" s="528">
        <v>0</v>
      </c>
      <c r="L127" s="525">
        <v>0</v>
      </c>
    </row>
    <row r="128" spans="1:12">
      <c r="A128" s="1076"/>
      <c r="B128" s="1076"/>
      <c r="C128" s="527" t="s">
        <v>1436</v>
      </c>
      <c r="D128" s="528">
        <v>0</v>
      </c>
      <c r="E128" s="528">
        <v>0</v>
      </c>
      <c r="F128" s="529">
        <v>0</v>
      </c>
      <c r="G128" s="528">
        <v>0</v>
      </c>
      <c r="H128" s="528">
        <v>0</v>
      </c>
      <c r="I128" s="529">
        <v>0</v>
      </c>
      <c r="J128" s="528">
        <v>0</v>
      </c>
      <c r="K128" s="528">
        <v>0</v>
      </c>
      <c r="L128" s="525">
        <v>0</v>
      </c>
    </row>
    <row r="129" spans="1:12">
      <c r="A129" s="1076"/>
      <c r="B129" s="1076"/>
      <c r="C129" s="527" t="s">
        <v>1446</v>
      </c>
      <c r="D129" s="528">
        <v>0</v>
      </c>
      <c r="E129" s="528">
        <v>0</v>
      </c>
      <c r="F129" s="529">
        <v>0</v>
      </c>
      <c r="G129" s="528">
        <v>0</v>
      </c>
      <c r="H129" s="528">
        <v>0</v>
      </c>
      <c r="I129" s="529">
        <v>0</v>
      </c>
      <c r="J129" s="528">
        <v>0</v>
      </c>
      <c r="K129" s="528">
        <v>0</v>
      </c>
      <c r="L129" s="525">
        <v>0</v>
      </c>
    </row>
    <row r="130" spans="1:12">
      <c r="A130" s="1076"/>
      <c r="B130" s="1076"/>
      <c r="C130" s="527" t="s">
        <v>1442</v>
      </c>
      <c r="D130" s="528">
        <v>0</v>
      </c>
      <c r="E130" s="528">
        <v>0</v>
      </c>
      <c r="F130" s="529">
        <v>0</v>
      </c>
      <c r="G130" s="528">
        <v>0</v>
      </c>
      <c r="H130" s="528">
        <v>0</v>
      </c>
      <c r="I130" s="529">
        <v>0</v>
      </c>
      <c r="J130" s="528">
        <v>0</v>
      </c>
      <c r="K130" s="528">
        <v>0</v>
      </c>
      <c r="L130" s="525">
        <v>0</v>
      </c>
    </row>
    <row r="131" spans="1:12">
      <c r="A131" s="1076"/>
      <c r="B131" s="1076"/>
      <c r="C131" s="527" t="s">
        <v>2449</v>
      </c>
      <c r="D131" s="528">
        <v>0</v>
      </c>
      <c r="E131" s="528">
        <v>0</v>
      </c>
      <c r="F131" s="529">
        <v>0</v>
      </c>
      <c r="G131" s="528">
        <v>0</v>
      </c>
      <c r="H131" s="528">
        <v>0</v>
      </c>
      <c r="I131" s="529">
        <v>0</v>
      </c>
      <c r="J131" s="528">
        <v>0</v>
      </c>
      <c r="K131" s="528">
        <v>0</v>
      </c>
      <c r="L131" s="525">
        <v>0</v>
      </c>
    </row>
    <row r="132" spans="1:12">
      <c r="A132" s="1076"/>
      <c r="B132" s="1076"/>
      <c r="C132" s="527" t="s">
        <v>1413</v>
      </c>
      <c r="D132" s="528">
        <v>0</v>
      </c>
      <c r="E132" s="528">
        <v>0</v>
      </c>
      <c r="F132" s="529">
        <v>0</v>
      </c>
      <c r="G132" s="528">
        <v>0</v>
      </c>
      <c r="H132" s="528">
        <v>0</v>
      </c>
      <c r="I132" s="529">
        <v>0</v>
      </c>
      <c r="J132" s="528">
        <v>0</v>
      </c>
      <c r="K132" s="528">
        <v>0</v>
      </c>
      <c r="L132" s="525">
        <v>0</v>
      </c>
    </row>
    <row r="133" spans="1:12">
      <c r="A133" s="1076"/>
      <c r="B133" s="1076"/>
      <c r="C133" s="527" t="s">
        <v>1441</v>
      </c>
      <c r="D133" s="528">
        <v>0</v>
      </c>
      <c r="E133" s="528">
        <v>0</v>
      </c>
      <c r="F133" s="529">
        <v>0</v>
      </c>
      <c r="G133" s="528">
        <v>0</v>
      </c>
      <c r="H133" s="528">
        <v>0</v>
      </c>
      <c r="I133" s="529">
        <v>0</v>
      </c>
      <c r="J133" s="528">
        <v>0</v>
      </c>
      <c r="K133" s="528">
        <v>0</v>
      </c>
      <c r="L133" s="525">
        <v>0</v>
      </c>
    </row>
    <row r="134" spans="1:12">
      <c r="A134" s="1076"/>
      <c r="B134" s="1076"/>
      <c r="C134" s="527" t="s">
        <v>1449</v>
      </c>
      <c r="D134" s="528">
        <v>0</v>
      </c>
      <c r="E134" s="528">
        <v>0</v>
      </c>
      <c r="F134" s="529">
        <v>0</v>
      </c>
      <c r="G134" s="528">
        <v>0</v>
      </c>
      <c r="H134" s="528">
        <v>0</v>
      </c>
      <c r="I134" s="529">
        <v>0</v>
      </c>
      <c r="J134" s="528">
        <v>0</v>
      </c>
      <c r="K134" s="528">
        <v>0</v>
      </c>
      <c r="L134" s="525">
        <v>0</v>
      </c>
    </row>
    <row r="135" spans="1:12">
      <c r="A135" s="1076"/>
      <c r="B135" s="1076"/>
      <c r="C135" s="527" t="s">
        <v>1450</v>
      </c>
      <c r="D135" s="528">
        <v>0</v>
      </c>
      <c r="E135" s="528">
        <v>0</v>
      </c>
      <c r="F135" s="529">
        <v>0</v>
      </c>
      <c r="G135" s="528">
        <v>0</v>
      </c>
      <c r="H135" s="528">
        <v>0</v>
      </c>
      <c r="I135" s="529">
        <v>0</v>
      </c>
      <c r="J135" s="528">
        <v>0</v>
      </c>
      <c r="K135" s="528">
        <v>0</v>
      </c>
      <c r="L135" s="525">
        <v>0</v>
      </c>
    </row>
    <row r="136" spans="1:12">
      <c r="A136" s="1076"/>
      <c r="B136" s="1076"/>
      <c r="C136" s="527" t="s">
        <v>1444</v>
      </c>
      <c r="D136" s="528">
        <v>0</v>
      </c>
      <c r="E136" s="528">
        <v>0</v>
      </c>
      <c r="F136" s="529">
        <v>0</v>
      </c>
      <c r="G136" s="528">
        <v>0</v>
      </c>
      <c r="H136" s="528">
        <v>0</v>
      </c>
      <c r="I136" s="529">
        <v>0</v>
      </c>
      <c r="J136" s="528">
        <v>0</v>
      </c>
      <c r="K136" s="528">
        <v>0</v>
      </c>
      <c r="L136" s="525">
        <v>0</v>
      </c>
    </row>
    <row r="137" spans="1:12">
      <c r="A137" s="1076"/>
      <c r="B137" s="1076"/>
      <c r="C137" s="527" t="s">
        <v>2625</v>
      </c>
      <c r="D137" s="528">
        <v>0</v>
      </c>
      <c r="E137" s="528">
        <v>0</v>
      </c>
      <c r="F137" s="529">
        <v>0</v>
      </c>
      <c r="G137" s="528">
        <v>0</v>
      </c>
      <c r="H137" s="528">
        <v>0</v>
      </c>
      <c r="I137" s="529">
        <v>0</v>
      </c>
      <c r="J137" s="528">
        <v>0</v>
      </c>
      <c r="K137" s="528">
        <v>0</v>
      </c>
      <c r="L137" s="525">
        <v>0</v>
      </c>
    </row>
    <row r="138" spans="1:12">
      <c r="A138" s="1076"/>
      <c r="B138" s="1076"/>
      <c r="C138" s="527" t="s">
        <v>1402</v>
      </c>
      <c r="D138" s="528">
        <v>0</v>
      </c>
      <c r="E138" s="528">
        <v>0</v>
      </c>
      <c r="F138" s="529">
        <v>0</v>
      </c>
      <c r="G138" s="528">
        <v>0</v>
      </c>
      <c r="H138" s="528">
        <v>0</v>
      </c>
      <c r="I138" s="529">
        <v>0</v>
      </c>
      <c r="J138" s="528">
        <v>0</v>
      </c>
      <c r="K138" s="528">
        <v>0</v>
      </c>
      <c r="L138" s="525">
        <v>0</v>
      </c>
    </row>
    <row r="139" spans="1:12">
      <c r="A139" s="1076"/>
      <c r="B139" s="1076"/>
      <c r="C139" s="527" t="s">
        <v>1443</v>
      </c>
      <c r="D139" s="528">
        <v>0</v>
      </c>
      <c r="E139" s="528">
        <v>0</v>
      </c>
      <c r="F139" s="529">
        <v>0</v>
      </c>
      <c r="G139" s="528">
        <v>0</v>
      </c>
      <c r="H139" s="528">
        <v>0</v>
      </c>
      <c r="I139" s="529">
        <v>0</v>
      </c>
      <c r="J139" s="528">
        <v>0</v>
      </c>
      <c r="K139" s="528">
        <v>0</v>
      </c>
      <c r="L139" s="525">
        <v>0</v>
      </c>
    </row>
    <row r="140" spans="1:12">
      <c r="A140" s="1076"/>
      <c r="B140" s="1076"/>
      <c r="C140" s="527" t="s">
        <v>1415</v>
      </c>
      <c r="D140" s="528">
        <v>0</v>
      </c>
      <c r="E140" s="528">
        <v>0</v>
      </c>
      <c r="F140" s="529">
        <v>0</v>
      </c>
      <c r="G140" s="528">
        <v>0</v>
      </c>
      <c r="H140" s="528">
        <v>0</v>
      </c>
      <c r="I140" s="529">
        <v>0</v>
      </c>
      <c r="J140" s="528">
        <v>0</v>
      </c>
      <c r="K140" s="528">
        <v>0</v>
      </c>
      <c r="L140" s="525">
        <v>0</v>
      </c>
    </row>
    <row r="141" spans="1:12">
      <c r="A141" s="1076"/>
      <c r="B141" s="1076"/>
      <c r="C141" s="527" t="s">
        <v>1439</v>
      </c>
      <c r="D141" s="528">
        <v>0</v>
      </c>
      <c r="E141" s="528">
        <v>0</v>
      </c>
      <c r="F141" s="529">
        <v>0</v>
      </c>
      <c r="G141" s="528">
        <v>0</v>
      </c>
      <c r="H141" s="528">
        <v>0</v>
      </c>
      <c r="I141" s="529">
        <v>0</v>
      </c>
      <c r="J141" s="528">
        <v>0</v>
      </c>
      <c r="K141" s="528">
        <v>0</v>
      </c>
      <c r="L141" s="525">
        <v>0</v>
      </c>
    </row>
    <row r="142" spans="1:12">
      <c r="A142" s="1076"/>
      <c r="B142" s="1076"/>
      <c r="C142" s="527" t="s">
        <v>1412</v>
      </c>
      <c r="D142" s="528">
        <v>0</v>
      </c>
      <c r="E142" s="528">
        <v>0</v>
      </c>
      <c r="F142" s="529">
        <v>0</v>
      </c>
      <c r="G142" s="528">
        <v>0</v>
      </c>
      <c r="H142" s="528">
        <v>0</v>
      </c>
      <c r="I142" s="529">
        <v>0</v>
      </c>
      <c r="J142" s="528">
        <v>0</v>
      </c>
      <c r="K142" s="528">
        <v>0</v>
      </c>
      <c r="L142" s="525">
        <v>0</v>
      </c>
    </row>
    <row r="143" spans="1:12">
      <c r="A143" s="1076"/>
      <c r="B143" s="1076"/>
      <c r="C143" s="527" t="s">
        <v>1460</v>
      </c>
      <c r="D143" s="528">
        <v>0</v>
      </c>
      <c r="E143" s="528">
        <v>0</v>
      </c>
      <c r="F143" s="529">
        <v>0</v>
      </c>
      <c r="G143" s="528">
        <v>0</v>
      </c>
      <c r="H143" s="528">
        <v>0</v>
      </c>
      <c r="I143" s="529">
        <v>0</v>
      </c>
      <c r="J143" s="528">
        <v>0</v>
      </c>
      <c r="K143" s="528">
        <v>0</v>
      </c>
      <c r="L143" s="525">
        <v>0</v>
      </c>
    </row>
    <row r="144" spans="1:12">
      <c r="A144" s="1076"/>
      <c r="B144" s="1076"/>
      <c r="C144" s="527" t="s">
        <v>1427</v>
      </c>
      <c r="D144" s="528">
        <v>0</v>
      </c>
      <c r="E144" s="528">
        <v>0</v>
      </c>
      <c r="F144" s="529">
        <v>0</v>
      </c>
      <c r="G144" s="528">
        <v>0</v>
      </c>
      <c r="H144" s="528">
        <v>0</v>
      </c>
      <c r="I144" s="529">
        <v>0</v>
      </c>
      <c r="J144" s="528">
        <v>0</v>
      </c>
      <c r="K144" s="528">
        <v>0</v>
      </c>
      <c r="L144" s="525">
        <v>0</v>
      </c>
    </row>
    <row r="145" spans="1:12">
      <c r="A145" s="1076"/>
      <c r="B145" s="1076"/>
      <c r="C145" s="527" t="s">
        <v>1391</v>
      </c>
      <c r="D145" s="528">
        <v>0</v>
      </c>
      <c r="E145" s="528">
        <v>0</v>
      </c>
      <c r="F145" s="529">
        <v>0</v>
      </c>
      <c r="G145" s="528">
        <v>0</v>
      </c>
      <c r="H145" s="528">
        <v>0</v>
      </c>
      <c r="I145" s="529">
        <v>0</v>
      </c>
      <c r="J145" s="528">
        <v>0</v>
      </c>
      <c r="K145" s="528">
        <v>0</v>
      </c>
      <c r="L145" s="525">
        <v>0</v>
      </c>
    </row>
    <row r="146" spans="1:12">
      <c r="A146" s="1076"/>
      <c r="B146" s="1076"/>
      <c r="C146" s="527" t="s">
        <v>1459</v>
      </c>
      <c r="D146" s="528">
        <v>0</v>
      </c>
      <c r="E146" s="528">
        <v>0</v>
      </c>
      <c r="F146" s="529">
        <v>0</v>
      </c>
      <c r="G146" s="528">
        <v>0</v>
      </c>
      <c r="H146" s="528">
        <v>0</v>
      </c>
      <c r="I146" s="529">
        <v>0</v>
      </c>
      <c r="J146" s="528">
        <v>0</v>
      </c>
      <c r="K146" s="528">
        <v>0</v>
      </c>
      <c r="L146" s="525">
        <v>0</v>
      </c>
    </row>
    <row r="147" spans="1:12">
      <c r="A147" s="1076"/>
      <c r="B147" s="1076"/>
      <c r="C147" s="527" t="s">
        <v>1472</v>
      </c>
      <c r="D147" s="528">
        <v>0</v>
      </c>
      <c r="E147" s="528">
        <v>0</v>
      </c>
      <c r="F147" s="529">
        <v>0</v>
      </c>
      <c r="G147" s="528">
        <v>0</v>
      </c>
      <c r="H147" s="528">
        <v>0</v>
      </c>
      <c r="I147" s="529">
        <v>0</v>
      </c>
      <c r="J147" s="528">
        <v>0</v>
      </c>
      <c r="K147" s="528">
        <v>0</v>
      </c>
      <c r="L147" s="525">
        <v>0</v>
      </c>
    </row>
    <row r="148" spans="1:12">
      <c r="A148" s="1076"/>
      <c r="B148" s="1076"/>
      <c r="C148" s="527" t="s">
        <v>1445</v>
      </c>
      <c r="D148" s="528">
        <v>0</v>
      </c>
      <c r="E148" s="528">
        <v>0</v>
      </c>
      <c r="F148" s="529">
        <v>0</v>
      </c>
      <c r="G148" s="528">
        <v>0</v>
      </c>
      <c r="H148" s="528">
        <v>0</v>
      </c>
      <c r="I148" s="529">
        <v>0</v>
      </c>
      <c r="J148" s="528">
        <v>0</v>
      </c>
      <c r="K148" s="528">
        <v>0</v>
      </c>
      <c r="L148" s="525">
        <v>0</v>
      </c>
    </row>
    <row r="149" spans="1:12">
      <c r="A149" s="1076"/>
      <c r="B149" s="1076"/>
      <c r="C149" s="527" t="s">
        <v>1473</v>
      </c>
      <c r="D149" s="528">
        <v>0</v>
      </c>
      <c r="E149" s="528">
        <v>0</v>
      </c>
      <c r="F149" s="529">
        <v>0</v>
      </c>
      <c r="G149" s="528">
        <v>0</v>
      </c>
      <c r="H149" s="528">
        <v>0</v>
      </c>
      <c r="I149" s="529">
        <v>0</v>
      </c>
      <c r="J149" s="528">
        <v>0</v>
      </c>
      <c r="K149" s="528">
        <v>0</v>
      </c>
      <c r="L149" s="525">
        <v>0</v>
      </c>
    </row>
    <row r="150" spans="1:12">
      <c r="A150" s="1076"/>
      <c r="B150" s="1076"/>
      <c r="C150" s="527" t="s">
        <v>1394</v>
      </c>
      <c r="D150" s="528">
        <v>0</v>
      </c>
      <c r="E150" s="528">
        <v>0</v>
      </c>
      <c r="F150" s="529">
        <v>0</v>
      </c>
      <c r="G150" s="528">
        <v>0</v>
      </c>
      <c r="H150" s="528">
        <v>0</v>
      </c>
      <c r="I150" s="529">
        <v>0</v>
      </c>
      <c r="J150" s="528">
        <v>0</v>
      </c>
      <c r="K150" s="528">
        <v>0</v>
      </c>
      <c r="L150" s="525">
        <v>0</v>
      </c>
    </row>
    <row r="151" spans="1:12">
      <c r="A151" s="1076"/>
      <c r="B151" s="1076"/>
      <c r="C151" s="527" t="s">
        <v>1469</v>
      </c>
      <c r="D151" s="528">
        <v>0</v>
      </c>
      <c r="E151" s="528">
        <v>0</v>
      </c>
      <c r="F151" s="529">
        <v>0</v>
      </c>
      <c r="G151" s="528">
        <v>0</v>
      </c>
      <c r="H151" s="528">
        <v>0</v>
      </c>
      <c r="I151" s="529">
        <v>0</v>
      </c>
      <c r="J151" s="528">
        <v>0</v>
      </c>
      <c r="K151" s="528">
        <v>0</v>
      </c>
      <c r="L151" s="525">
        <v>0</v>
      </c>
    </row>
    <row r="152" spans="1:12">
      <c r="A152" s="1076"/>
      <c r="B152" s="1076"/>
      <c r="C152" s="527" t="s">
        <v>1397</v>
      </c>
      <c r="D152" s="528">
        <v>0</v>
      </c>
      <c r="E152" s="528">
        <v>0</v>
      </c>
      <c r="F152" s="529">
        <v>0</v>
      </c>
      <c r="G152" s="528">
        <v>0</v>
      </c>
      <c r="H152" s="528">
        <v>0</v>
      </c>
      <c r="I152" s="529">
        <v>0</v>
      </c>
      <c r="J152" s="528">
        <v>0</v>
      </c>
      <c r="K152" s="528">
        <v>0</v>
      </c>
      <c r="L152" s="525">
        <v>0</v>
      </c>
    </row>
    <row r="153" spans="1:12">
      <c r="A153" s="1076"/>
      <c r="B153" s="1076"/>
      <c r="C153" s="527" t="s">
        <v>1883</v>
      </c>
      <c r="D153" s="528">
        <v>0</v>
      </c>
      <c r="E153" s="528">
        <v>0</v>
      </c>
      <c r="F153" s="529">
        <v>0</v>
      </c>
      <c r="G153" s="528">
        <v>0</v>
      </c>
      <c r="H153" s="528">
        <v>0</v>
      </c>
      <c r="I153" s="529">
        <v>0</v>
      </c>
      <c r="J153" s="528">
        <v>0</v>
      </c>
      <c r="K153" s="528">
        <v>0</v>
      </c>
      <c r="L153" s="525">
        <v>0</v>
      </c>
    </row>
    <row r="154" spans="1:12">
      <c r="A154" s="1076"/>
      <c r="B154" s="1076"/>
      <c r="C154" s="527" t="s">
        <v>1448</v>
      </c>
      <c r="D154" s="528">
        <v>0</v>
      </c>
      <c r="E154" s="528">
        <v>0</v>
      </c>
      <c r="F154" s="529">
        <v>0</v>
      </c>
      <c r="G154" s="528">
        <v>0</v>
      </c>
      <c r="H154" s="528">
        <v>0</v>
      </c>
      <c r="I154" s="529">
        <v>0</v>
      </c>
      <c r="J154" s="528">
        <v>0</v>
      </c>
      <c r="K154" s="528">
        <v>0</v>
      </c>
      <c r="L154" s="525">
        <v>0</v>
      </c>
    </row>
    <row r="155" spans="1:12">
      <c r="A155" s="1076"/>
      <c r="B155" s="1076"/>
      <c r="C155" s="527" t="s">
        <v>1404</v>
      </c>
      <c r="D155" s="528">
        <v>0</v>
      </c>
      <c r="E155" s="528">
        <v>0</v>
      </c>
      <c r="F155" s="529">
        <v>0</v>
      </c>
      <c r="G155" s="528">
        <v>0</v>
      </c>
      <c r="H155" s="528">
        <v>0</v>
      </c>
      <c r="I155" s="529">
        <v>0</v>
      </c>
      <c r="J155" s="528">
        <v>0</v>
      </c>
      <c r="K155" s="528">
        <v>0</v>
      </c>
      <c r="L155" s="525">
        <v>0</v>
      </c>
    </row>
    <row r="156" spans="1:12">
      <c r="A156" s="1076"/>
      <c r="B156" s="1076"/>
      <c r="C156" s="527" t="s">
        <v>1405</v>
      </c>
      <c r="D156" s="528">
        <v>0</v>
      </c>
      <c r="E156" s="528">
        <v>0</v>
      </c>
      <c r="F156" s="529">
        <v>0</v>
      </c>
      <c r="G156" s="528">
        <v>0</v>
      </c>
      <c r="H156" s="528">
        <v>0</v>
      </c>
      <c r="I156" s="529">
        <v>0</v>
      </c>
      <c r="J156" s="528">
        <v>0</v>
      </c>
      <c r="K156" s="528">
        <v>0</v>
      </c>
      <c r="L156" s="525">
        <v>0</v>
      </c>
    </row>
    <row r="157" spans="1:12">
      <c r="A157" s="1076"/>
      <c r="B157" s="1076"/>
      <c r="C157" s="527" t="s">
        <v>1417</v>
      </c>
      <c r="D157" s="528">
        <v>0</v>
      </c>
      <c r="E157" s="528">
        <v>0</v>
      </c>
      <c r="F157" s="529">
        <v>0</v>
      </c>
      <c r="G157" s="528">
        <v>0</v>
      </c>
      <c r="H157" s="528">
        <v>0</v>
      </c>
      <c r="I157" s="529">
        <v>0</v>
      </c>
      <c r="J157" s="528">
        <v>0</v>
      </c>
      <c r="K157" s="528">
        <v>0</v>
      </c>
      <c r="L157" s="525">
        <v>0</v>
      </c>
    </row>
    <row r="158" spans="1:12">
      <c r="A158" s="1076"/>
      <c r="B158" s="1076"/>
      <c r="C158" s="527" t="s">
        <v>1468</v>
      </c>
      <c r="D158" s="528">
        <v>0</v>
      </c>
      <c r="E158" s="528">
        <v>0</v>
      </c>
      <c r="F158" s="529">
        <v>0</v>
      </c>
      <c r="G158" s="528">
        <v>0</v>
      </c>
      <c r="H158" s="528">
        <v>0</v>
      </c>
      <c r="I158" s="529">
        <v>0</v>
      </c>
      <c r="J158" s="528">
        <v>0</v>
      </c>
      <c r="K158" s="528">
        <v>0</v>
      </c>
      <c r="L158" s="525">
        <v>0</v>
      </c>
    </row>
    <row r="159" spans="1:12">
      <c r="A159" s="1076"/>
      <c r="B159" s="1076"/>
      <c r="C159" s="527" t="s">
        <v>1396</v>
      </c>
      <c r="D159" s="528">
        <v>0</v>
      </c>
      <c r="E159" s="528">
        <v>0</v>
      </c>
      <c r="F159" s="529">
        <v>0</v>
      </c>
      <c r="G159" s="528">
        <v>0</v>
      </c>
      <c r="H159" s="528">
        <v>0</v>
      </c>
      <c r="I159" s="529">
        <v>0</v>
      </c>
      <c r="J159" s="528">
        <v>0</v>
      </c>
      <c r="K159" s="528">
        <v>0</v>
      </c>
      <c r="L159" s="525">
        <v>0</v>
      </c>
    </row>
    <row r="160" spans="1:12">
      <c r="A160" s="1076"/>
      <c r="B160" s="1076"/>
      <c r="C160" s="527" t="s">
        <v>1395</v>
      </c>
      <c r="D160" s="528">
        <v>0</v>
      </c>
      <c r="E160" s="528">
        <v>0</v>
      </c>
      <c r="F160" s="529">
        <v>0</v>
      </c>
      <c r="G160" s="528">
        <v>0</v>
      </c>
      <c r="H160" s="528">
        <v>0</v>
      </c>
      <c r="I160" s="529">
        <v>0</v>
      </c>
      <c r="J160" s="528">
        <v>0</v>
      </c>
      <c r="K160" s="528">
        <v>0</v>
      </c>
      <c r="L160" s="525">
        <v>0</v>
      </c>
    </row>
    <row r="161" spans="1:12">
      <c r="A161" s="1076"/>
      <c r="B161" s="1076"/>
      <c r="C161" s="527" t="s">
        <v>1470</v>
      </c>
      <c r="D161" s="528">
        <v>0</v>
      </c>
      <c r="E161" s="528">
        <v>0</v>
      </c>
      <c r="F161" s="529">
        <v>0</v>
      </c>
      <c r="G161" s="528">
        <v>0</v>
      </c>
      <c r="H161" s="528">
        <v>0</v>
      </c>
      <c r="I161" s="529">
        <v>0</v>
      </c>
      <c r="J161" s="528">
        <v>0</v>
      </c>
      <c r="K161" s="528">
        <v>0</v>
      </c>
      <c r="L161" s="525">
        <v>0</v>
      </c>
    </row>
    <row r="162" spans="1:12">
      <c r="A162" s="1076"/>
      <c r="B162" s="1076"/>
      <c r="C162" s="527" t="s">
        <v>1447</v>
      </c>
      <c r="D162" s="528">
        <v>0</v>
      </c>
      <c r="E162" s="528">
        <v>0</v>
      </c>
      <c r="F162" s="529">
        <v>0</v>
      </c>
      <c r="G162" s="528">
        <v>0</v>
      </c>
      <c r="H162" s="528">
        <v>0</v>
      </c>
      <c r="I162" s="529">
        <v>0</v>
      </c>
      <c r="J162" s="528">
        <v>0</v>
      </c>
      <c r="K162" s="528">
        <v>0</v>
      </c>
      <c r="L162" s="525">
        <v>0</v>
      </c>
    </row>
    <row r="163" spans="1:12">
      <c r="A163" s="1076"/>
      <c r="B163" s="1076"/>
      <c r="C163" s="527" t="s">
        <v>1414</v>
      </c>
      <c r="D163" s="528">
        <v>0</v>
      </c>
      <c r="E163" s="528">
        <v>0</v>
      </c>
      <c r="F163" s="529">
        <v>0</v>
      </c>
      <c r="G163" s="528">
        <v>0</v>
      </c>
      <c r="H163" s="528">
        <v>0</v>
      </c>
      <c r="I163" s="529">
        <v>0</v>
      </c>
      <c r="J163" s="528">
        <v>0</v>
      </c>
      <c r="K163" s="528">
        <v>0</v>
      </c>
      <c r="L163" s="525">
        <v>0</v>
      </c>
    </row>
    <row r="164" spans="1:12">
      <c r="A164" s="1076"/>
      <c r="B164" s="1076"/>
      <c r="C164" s="527" t="s">
        <v>1437</v>
      </c>
      <c r="D164" s="528">
        <v>0</v>
      </c>
      <c r="E164" s="528">
        <v>0</v>
      </c>
      <c r="F164" s="529">
        <v>0</v>
      </c>
      <c r="G164" s="528">
        <v>0</v>
      </c>
      <c r="H164" s="528">
        <v>0</v>
      </c>
      <c r="I164" s="529">
        <v>0</v>
      </c>
      <c r="J164" s="528">
        <v>0</v>
      </c>
      <c r="K164" s="528">
        <v>0</v>
      </c>
      <c r="L164" s="525">
        <v>0</v>
      </c>
    </row>
    <row r="165" spans="1:12">
      <c r="A165" s="1076"/>
      <c r="B165" s="1076"/>
      <c r="C165" s="527" t="s">
        <v>1440</v>
      </c>
      <c r="D165" s="528">
        <v>0</v>
      </c>
      <c r="E165" s="528">
        <v>0</v>
      </c>
      <c r="F165" s="529">
        <v>0</v>
      </c>
      <c r="G165" s="528">
        <v>0</v>
      </c>
      <c r="H165" s="528">
        <v>0</v>
      </c>
      <c r="I165" s="529">
        <v>0</v>
      </c>
      <c r="J165" s="528">
        <v>0</v>
      </c>
      <c r="K165" s="528">
        <v>0</v>
      </c>
      <c r="L165" s="525">
        <v>0</v>
      </c>
    </row>
    <row r="166" spans="1:12">
      <c r="A166" s="1076"/>
      <c r="B166" s="1076"/>
      <c r="C166" s="527" t="s">
        <v>1425</v>
      </c>
      <c r="D166" s="528">
        <v>0</v>
      </c>
      <c r="E166" s="528">
        <v>0</v>
      </c>
      <c r="F166" s="529">
        <v>0</v>
      </c>
      <c r="G166" s="528">
        <v>0</v>
      </c>
      <c r="H166" s="528">
        <v>0</v>
      </c>
      <c r="I166" s="529">
        <v>0</v>
      </c>
      <c r="J166" s="528">
        <v>0</v>
      </c>
      <c r="K166" s="528">
        <v>0</v>
      </c>
      <c r="L166" s="525">
        <v>0</v>
      </c>
    </row>
    <row r="167" spans="1:12">
      <c r="A167" s="1076"/>
      <c r="B167" s="1076"/>
      <c r="C167" s="527" t="s">
        <v>1424</v>
      </c>
      <c r="D167" s="528">
        <v>0</v>
      </c>
      <c r="E167" s="528">
        <v>0</v>
      </c>
      <c r="F167" s="529">
        <v>0</v>
      </c>
      <c r="G167" s="528">
        <v>0</v>
      </c>
      <c r="H167" s="528">
        <v>0</v>
      </c>
      <c r="I167" s="529">
        <v>0</v>
      </c>
      <c r="J167" s="528">
        <v>0</v>
      </c>
      <c r="K167" s="528">
        <v>0</v>
      </c>
      <c r="L167" s="525">
        <v>0</v>
      </c>
    </row>
    <row r="168" spans="1:12">
      <c r="A168" s="1076"/>
      <c r="B168" s="1076"/>
      <c r="C168" s="527" t="s">
        <v>1428</v>
      </c>
      <c r="D168" s="528">
        <v>0</v>
      </c>
      <c r="E168" s="528">
        <v>0</v>
      </c>
      <c r="F168" s="529">
        <v>0</v>
      </c>
      <c r="G168" s="528">
        <v>0</v>
      </c>
      <c r="H168" s="528">
        <v>0</v>
      </c>
      <c r="I168" s="529">
        <v>0</v>
      </c>
      <c r="J168" s="528">
        <v>0</v>
      </c>
      <c r="K168" s="528">
        <v>0</v>
      </c>
      <c r="L168" s="525">
        <v>0</v>
      </c>
    </row>
    <row r="169" spans="1:12" ht="12.75" customHeight="1">
      <c r="A169" s="1076"/>
      <c r="B169" s="1077"/>
      <c r="C169" s="530"/>
      <c r="D169" s="529">
        <v>0</v>
      </c>
      <c r="E169" s="529">
        <v>0</v>
      </c>
      <c r="F169" s="529">
        <v>0</v>
      </c>
      <c r="G169" s="529">
        <v>0</v>
      </c>
      <c r="H169" s="529">
        <v>0</v>
      </c>
      <c r="I169" s="529">
        <v>0</v>
      </c>
      <c r="J169" s="529">
        <v>0</v>
      </c>
      <c r="K169" s="529">
        <v>0</v>
      </c>
      <c r="L169" s="525">
        <v>0</v>
      </c>
    </row>
    <row r="170" spans="1:12">
      <c r="A170" s="1076"/>
      <c r="B170" s="1082" t="s">
        <v>1581</v>
      </c>
      <c r="C170" s="527" t="s">
        <v>1455</v>
      </c>
      <c r="D170" s="528">
        <v>0</v>
      </c>
      <c r="E170" s="528">
        <v>0</v>
      </c>
      <c r="F170" s="529">
        <v>0</v>
      </c>
      <c r="G170" s="528">
        <v>0</v>
      </c>
      <c r="H170" s="528">
        <v>0</v>
      </c>
      <c r="I170" s="529">
        <v>0</v>
      </c>
      <c r="J170" s="528">
        <v>0</v>
      </c>
      <c r="K170" s="528">
        <v>0</v>
      </c>
      <c r="L170" s="525">
        <v>0</v>
      </c>
    </row>
    <row r="171" spans="1:12">
      <c r="A171" s="1076"/>
      <c r="B171" s="1076"/>
      <c r="C171" s="527" t="s">
        <v>1453</v>
      </c>
      <c r="D171" s="528">
        <v>0</v>
      </c>
      <c r="E171" s="528">
        <v>0</v>
      </c>
      <c r="F171" s="529">
        <v>0</v>
      </c>
      <c r="G171" s="528">
        <v>0</v>
      </c>
      <c r="H171" s="528">
        <v>0</v>
      </c>
      <c r="I171" s="529">
        <v>0</v>
      </c>
      <c r="J171" s="528">
        <v>0</v>
      </c>
      <c r="K171" s="528">
        <v>0</v>
      </c>
      <c r="L171" s="525">
        <v>0</v>
      </c>
    </row>
    <row r="172" spans="1:12">
      <c r="A172" s="1076"/>
      <c r="B172" s="1076"/>
      <c r="C172" s="527" t="s">
        <v>1454</v>
      </c>
      <c r="D172" s="528">
        <v>0</v>
      </c>
      <c r="E172" s="528">
        <v>0</v>
      </c>
      <c r="F172" s="529">
        <v>0</v>
      </c>
      <c r="G172" s="528">
        <v>0</v>
      </c>
      <c r="H172" s="528">
        <v>0</v>
      </c>
      <c r="I172" s="529">
        <v>0</v>
      </c>
      <c r="J172" s="528">
        <v>0</v>
      </c>
      <c r="K172" s="528">
        <v>0</v>
      </c>
      <c r="L172" s="525">
        <v>0</v>
      </c>
    </row>
    <row r="173" spans="1:12">
      <c r="A173" s="1076"/>
      <c r="B173" s="1076"/>
      <c r="C173" s="527" t="s">
        <v>1474</v>
      </c>
      <c r="D173" s="528">
        <v>0</v>
      </c>
      <c r="E173" s="528">
        <v>0</v>
      </c>
      <c r="F173" s="529">
        <v>0</v>
      </c>
      <c r="G173" s="528">
        <v>0</v>
      </c>
      <c r="H173" s="528">
        <v>0</v>
      </c>
      <c r="I173" s="529">
        <v>0</v>
      </c>
      <c r="J173" s="528">
        <v>0</v>
      </c>
      <c r="K173" s="528">
        <v>0</v>
      </c>
      <c r="L173" s="525">
        <v>0</v>
      </c>
    </row>
    <row r="174" spans="1:12">
      <c r="A174" s="1076"/>
      <c r="B174" s="1076"/>
      <c r="C174" s="527" t="s">
        <v>1458</v>
      </c>
      <c r="D174" s="528">
        <v>0</v>
      </c>
      <c r="E174" s="528">
        <v>0</v>
      </c>
      <c r="F174" s="529">
        <v>0</v>
      </c>
      <c r="G174" s="528">
        <v>0</v>
      </c>
      <c r="H174" s="528">
        <v>0</v>
      </c>
      <c r="I174" s="529">
        <v>0</v>
      </c>
      <c r="J174" s="528">
        <v>0</v>
      </c>
      <c r="K174" s="528">
        <v>0</v>
      </c>
      <c r="L174" s="525">
        <v>0</v>
      </c>
    </row>
    <row r="175" spans="1:12">
      <c r="A175" s="1076"/>
      <c r="B175" s="1076"/>
      <c r="C175" s="527" t="s">
        <v>1438</v>
      </c>
      <c r="D175" s="528">
        <v>0</v>
      </c>
      <c r="E175" s="528">
        <v>0</v>
      </c>
      <c r="F175" s="529">
        <v>0</v>
      </c>
      <c r="G175" s="528">
        <v>0</v>
      </c>
      <c r="H175" s="528">
        <v>0</v>
      </c>
      <c r="I175" s="529">
        <v>0</v>
      </c>
      <c r="J175" s="528">
        <v>0</v>
      </c>
      <c r="K175" s="528">
        <v>0</v>
      </c>
      <c r="L175" s="525">
        <v>0</v>
      </c>
    </row>
    <row r="176" spans="1:12">
      <c r="A176" s="1076"/>
      <c r="B176" s="1076"/>
      <c r="C176" s="527" t="s">
        <v>1393</v>
      </c>
      <c r="D176" s="528">
        <v>0</v>
      </c>
      <c r="E176" s="528">
        <v>0</v>
      </c>
      <c r="F176" s="529">
        <v>0</v>
      </c>
      <c r="G176" s="528">
        <v>0</v>
      </c>
      <c r="H176" s="528">
        <v>0</v>
      </c>
      <c r="I176" s="529">
        <v>0</v>
      </c>
      <c r="J176" s="528">
        <v>0</v>
      </c>
      <c r="K176" s="528">
        <v>0</v>
      </c>
      <c r="L176" s="525">
        <v>0</v>
      </c>
    </row>
    <row r="177" spans="1:12">
      <c r="A177" s="1076"/>
      <c r="B177" s="1076"/>
      <c r="C177" s="527" t="s">
        <v>1422</v>
      </c>
      <c r="D177" s="528">
        <v>0</v>
      </c>
      <c r="E177" s="528">
        <v>0</v>
      </c>
      <c r="F177" s="529">
        <v>0</v>
      </c>
      <c r="G177" s="528">
        <v>0</v>
      </c>
      <c r="H177" s="528">
        <v>0</v>
      </c>
      <c r="I177" s="529">
        <v>0</v>
      </c>
      <c r="J177" s="528">
        <v>0</v>
      </c>
      <c r="K177" s="528">
        <v>0</v>
      </c>
      <c r="L177" s="525">
        <v>0</v>
      </c>
    </row>
    <row r="178" spans="1:12">
      <c r="A178" s="1076"/>
      <c r="B178" s="1076"/>
      <c r="C178" s="527" t="s">
        <v>1421</v>
      </c>
      <c r="D178" s="528">
        <v>0</v>
      </c>
      <c r="E178" s="528">
        <v>0</v>
      </c>
      <c r="F178" s="529">
        <v>0</v>
      </c>
      <c r="G178" s="528">
        <v>0</v>
      </c>
      <c r="H178" s="528">
        <v>0</v>
      </c>
      <c r="I178" s="529">
        <v>0</v>
      </c>
      <c r="J178" s="528">
        <v>0</v>
      </c>
      <c r="K178" s="528">
        <v>0</v>
      </c>
      <c r="L178" s="525">
        <v>0</v>
      </c>
    </row>
    <row r="179" spans="1:12">
      <c r="A179" s="1076"/>
      <c r="B179" s="1076"/>
      <c r="C179" s="527" t="s">
        <v>1451</v>
      </c>
      <c r="D179" s="528">
        <v>0</v>
      </c>
      <c r="E179" s="528">
        <v>0</v>
      </c>
      <c r="F179" s="529">
        <v>0</v>
      </c>
      <c r="G179" s="528">
        <v>0</v>
      </c>
      <c r="H179" s="528">
        <v>0</v>
      </c>
      <c r="I179" s="529">
        <v>0</v>
      </c>
      <c r="J179" s="528">
        <v>0</v>
      </c>
      <c r="K179" s="528">
        <v>0</v>
      </c>
      <c r="L179" s="525">
        <v>0</v>
      </c>
    </row>
    <row r="180" spans="1:12">
      <c r="A180" s="1076"/>
      <c r="B180" s="1076"/>
      <c r="C180" s="527" t="s">
        <v>1452</v>
      </c>
      <c r="D180" s="528">
        <v>0</v>
      </c>
      <c r="E180" s="528">
        <v>0</v>
      </c>
      <c r="F180" s="529">
        <v>0</v>
      </c>
      <c r="G180" s="528">
        <v>0</v>
      </c>
      <c r="H180" s="528">
        <v>0</v>
      </c>
      <c r="I180" s="529">
        <v>0</v>
      </c>
      <c r="J180" s="528">
        <v>0</v>
      </c>
      <c r="K180" s="528">
        <v>0</v>
      </c>
      <c r="L180" s="525">
        <v>0</v>
      </c>
    </row>
    <row r="181" spans="1:12">
      <c r="A181" s="1076"/>
      <c r="B181" s="1076"/>
      <c r="C181" s="527" t="s">
        <v>1399</v>
      </c>
      <c r="D181" s="528">
        <v>0</v>
      </c>
      <c r="E181" s="528">
        <v>0</v>
      </c>
      <c r="F181" s="529">
        <v>0</v>
      </c>
      <c r="G181" s="528">
        <v>0</v>
      </c>
      <c r="H181" s="528">
        <v>0</v>
      </c>
      <c r="I181" s="529">
        <v>0</v>
      </c>
      <c r="J181" s="528">
        <v>0</v>
      </c>
      <c r="K181" s="528">
        <v>0</v>
      </c>
      <c r="L181" s="525">
        <v>0</v>
      </c>
    </row>
    <row r="182" spans="1:12">
      <c r="A182" s="1076"/>
      <c r="B182" s="1076"/>
      <c r="C182" s="527" t="s">
        <v>1419</v>
      </c>
      <c r="D182" s="528">
        <v>0</v>
      </c>
      <c r="E182" s="528">
        <v>0</v>
      </c>
      <c r="F182" s="529">
        <v>0</v>
      </c>
      <c r="G182" s="528">
        <v>0</v>
      </c>
      <c r="H182" s="528">
        <v>0</v>
      </c>
      <c r="I182" s="529">
        <v>0</v>
      </c>
      <c r="J182" s="528">
        <v>0</v>
      </c>
      <c r="K182" s="528">
        <v>0</v>
      </c>
      <c r="L182" s="525">
        <v>0</v>
      </c>
    </row>
    <row r="183" spans="1:12">
      <c r="A183" s="1076"/>
      <c r="B183" s="1076"/>
      <c r="C183" s="527" t="s">
        <v>1435</v>
      </c>
      <c r="D183" s="528">
        <v>0</v>
      </c>
      <c r="E183" s="528">
        <v>0</v>
      </c>
      <c r="F183" s="529">
        <v>0</v>
      </c>
      <c r="G183" s="528">
        <v>0</v>
      </c>
      <c r="H183" s="528">
        <v>0</v>
      </c>
      <c r="I183" s="529">
        <v>0</v>
      </c>
      <c r="J183" s="528">
        <v>0</v>
      </c>
      <c r="K183" s="528">
        <v>0</v>
      </c>
      <c r="L183" s="525">
        <v>0</v>
      </c>
    </row>
    <row r="184" spans="1:12">
      <c r="A184" s="1076"/>
      <c r="B184" s="1076"/>
      <c r="C184" s="527" t="s">
        <v>1434</v>
      </c>
      <c r="D184" s="528">
        <v>0</v>
      </c>
      <c r="E184" s="528">
        <v>0</v>
      </c>
      <c r="F184" s="529">
        <v>0</v>
      </c>
      <c r="G184" s="528">
        <v>0</v>
      </c>
      <c r="H184" s="528">
        <v>0</v>
      </c>
      <c r="I184" s="529">
        <v>0</v>
      </c>
      <c r="J184" s="528">
        <v>0</v>
      </c>
      <c r="K184" s="528">
        <v>0</v>
      </c>
      <c r="L184" s="525">
        <v>0</v>
      </c>
    </row>
    <row r="185" spans="1:12">
      <c r="A185" s="1076"/>
      <c r="B185" s="1076"/>
      <c r="C185" s="527" t="s">
        <v>1410</v>
      </c>
      <c r="D185" s="528">
        <v>0</v>
      </c>
      <c r="E185" s="528">
        <v>0</v>
      </c>
      <c r="F185" s="529">
        <v>0</v>
      </c>
      <c r="G185" s="528">
        <v>0</v>
      </c>
      <c r="H185" s="528">
        <v>0</v>
      </c>
      <c r="I185" s="529">
        <v>0</v>
      </c>
      <c r="J185" s="528">
        <v>0</v>
      </c>
      <c r="K185" s="528">
        <v>0</v>
      </c>
      <c r="L185" s="525">
        <v>0</v>
      </c>
    </row>
    <row r="186" spans="1:12">
      <c r="A186" s="1076"/>
      <c r="B186" s="1076"/>
      <c r="C186" s="527" t="s">
        <v>1433</v>
      </c>
      <c r="D186" s="528">
        <v>0</v>
      </c>
      <c r="E186" s="528">
        <v>0</v>
      </c>
      <c r="F186" s="529">
        <v>0</v>
      </c>
      <c r="G186" s="528">
        <v>0</v>
      </c>
      <c r="H186" s="528">
        <v>0</v>
      </c>
      <c r="I186" s="529">
        <v>0</v>
      </c>
      <c r="J186" s="528">
        <v>0</v>
      </c>
      <c r="K186" s="528">
        <v>0</v>
      </c>
      <c r="L186" s="525">
        <v>0</v>
      </c>
    </row>
    <row r="187" spans="1:12">
      <c r="A187" s="1076"/>
      <c r="B187" s="1076"/>
      <c r="C187" s="527" t="s">
        <v>1429</v>
      </c>
      <c r="D187" s="528">
        <v>0</v>
      </c>
      <c r="E187" s="528">
        <v>0</v>
      </c>
      <c r="F187" s="529">
        <v>0</v>
      </c>
      <c r="G187" s="528">
        <v>0</v>
      </c>
      <c r="H187" s="528">
        <v>0</v>
      </c>
      <c r="I187" s="529">
        <v>0</v>
      </c>
      <c r="J187" s="528">
        <v>0</v>
      </c>
      <c r="K187" s="528">
        <v>0</v>
      </c>
      <c r="L187" s="525">
        <v>0</v>
      </c>
    </row>
    <row r="188" spans="1:12">
      <c r="A188" s="1076"/>
      <c r="B188" s="1076"/>
      <c r="C188" s="527" t="s">
        <v>1463</v>
      </c>
      <c r="D188" s="528">
        <v>0</v>
      </c>
      <c r="E188" s="528">
        <v>0</v>
      </c>
      <c r="F188" s="529">
        <v>0</v>
      </c>
      <c r="G188" s="528">
        <v>0</v>
      </c>
      <c r="H188" s="528">
        <v>0</v>
      </c>
      <c r="I188" s="529">
        <v>0</v>
      </c>
      <c r="J188" s="528">
        <v>0</v>
      </c>
      <c r="K188" s="528">
        <v>0</v>
      </c>
      <c r="L188" s="525">
        <v>0</v>
      </c>
    </row>
    <row r="189" spans="1:12">
      <c r="A189" s="1076"/>
      <c r="B189" s="1076"/>
      <c r="C189" s="527" t="s">
        <v>1430</v>
      </c>
      <c r="D189" s="528">
        <v>0</v>
      </c>
      <c r="E189" s="528">
        <v>0</v>
      </c>
      <c r="F189" s="529">
        <v>0</v>
      </c>
      <c r="G189" s="528">
        <v>0</v>
      </c>
      <c r="H189" s="528">
        <v>0</v>
      </c>
      <c r="I189" s="529">
        <v>0</v>
      </c>
      <c r="J189" s="528">
        <v>0</v>
      </c>
      <c r="K189" s="528">
        <v>0</v>
      </c>
      <c r="L189" s="525">
        <v>0</v>
      </c>
    </row>
    <row r="190" spans="1:12">
      <c r="A190" s="1076"/>
      <c r="B190" s="1076"/>
      <c r="C190" s="527" t="s">
        <v>1420</v>
      </c>
      <c r="D190" s="528">
        <v>0</v>
      </c>
      <c r="E190" s="528">
        <v>0</v>
      </c>
      <c r="F190" s="529">
        <v>0</v>
      </c>
      <c r="G190" s="528">
        <v>0</v>
      </c>
      <c r="H190" s="528">
        <v>0</v>
      </c>
      <c r="I190" s="529">
        <v>0</v>
      </c>
      <c r="J190" s="528">
        <v>0</v>
      </c>
      <c r="K190" s="528">
        <v>0</v>
      </c>
      <c r="L190" s="525">
        <v>0</v>
      </c>
    </row>
    <row r="191" spans="1:12">
      <c r="A191" s="1076"/>
      <c r="B191" s="1076"/>
      <c r="C191" s="527" t="s">
        <v>1406</v>
      </c>
      <c r="D191" s="528">
        <v>0</v>
      </c>
      <c r="E191" s="528">
        <v>0</v>
      </c>
      <c r="F191" s="529">
        <v>0</v>
      </c>
      <c r="G191" s="528">
        <v>0</v>
      </c>
      <c r="H191" s="528">
        <v>0</v>
      </c>
      <c r="I191" s="529">
        <v>0</v>
      </c>
      <c r="J191" s="528">
        <v>0</v>
      </c>
      <c r="K191" s="528">
        <v>0</v>
      </c>
      <c r="L191" s="525">
        <v>0</v>
      </c>
    </row>
    <row r="192" spans="1:12">
      <c r="A192" s="1076"/>
      <c r="B192" s="1076"/>
      <c r="C192" s="527" t="s">
        <v>1432</v>
      </c>
      <c r="D192" s="528">
        <v>0</v>
      </c>
      <c r="E192" s="528">
        <v>0</v>
      </c>
      <c r="F192" s="529">
        <v>0</v>
      </c>
      <c r="G192" s="528">
        <v>0</v>
      </c>
      <c r="H192" s="528">
        <v>0</v>
      </c>
      <c r="I192" s="529">
        <v>0</v>
      </c>
      <c r="J192" s="528">
        <v>0</v>
      </c>
      <c r="K192" s="528">
        <v>0</v>
      </c>
      <c r="L192" s="525">
        <v>0</v>
      </c>
    </row>
    <row r="193" spans="1:12">
      <c r="A193" s="1076"/>
      <c r="B193" s="1076"/>
      <c r="C193" s="527" t="s">
        <v>1431</v>
      </c>
      <c r="D193" s="528">
        <v>0</v>
      </c>
      <c r="E193" s="528">
        <v>0</v>
      </c>
      <c r="F193" s="529">
        <v>0</v>
      </c>
      <c r="G193" s="528">
        <v>0</v>
      </c>
      <c r="H193" s="528">
        <v>0</v>
      </c>
      <c r="I193" s="529">
        <v>0</v>
      </c>
      <c r="J193" s="528">
        <v>0</v>
      </c>
      <c r="K193" s="528">
        <v>0</v>
      </c>
      <c r="L193" s="525">
        <v>0</v>
      </c>
    </row>
    <row r="194" spans="1:12">
      <c r="A194" s="1076"/>
      <c r="B194" s="1076"/>
      <c r="C194" s="527" t="s">
        <v>1471</v>
      </c>
      <c r="D194" s="528">
        <v>0</v>
      </c>
      <c r="E194" s="528">
        <v>0</v>
      </c>
      <c r="F194" s="529">
        <v>0</v>
      </c>
      <c r="G194" s="528">
        <v>0</v>
      </c>
      <c r="H194" s="528">
        <v>0</v>
      </c>
      <c r="I194" s="529">
        <v>0</v>
      </c>
      <c r="J194" s="528">
        <v>0</v>
      </c>
      <c r="K194" s="528">
        <v>0</v>
      </c>
      <c r="L194" s="525">
        <v>0</v>
      </c>
    </row>
    <row r="195" spans="1:12">
      <c r="A195" s="1076"/>
      <c r="B195" s="1076"/>
      <c r="C195" s="527" t="s">
        <v>1407</v>
      </c>
      <c r="D195" s="528">
        <v>0</v>
      </c>
      <c r="E195" s="528">
        <v>0</v>
      </c>
      <c r="F195" s="529">
        <v>0</v>
      </c>
      <c r="G195" s="528">
        <v>0</v>
      </c>
      <c r="H195" s="528">
        <v>0</v>
      </c>
      <c r="I195" s="529">
        <v>0</v>
      </c>
      <c r="J195" s="528">
        <v>0</v>
      </c>
      <c r="K195" s="528">
        <v>0</v>
      </c>
      <c r="L195" s="525">
        <v>0</v>
      </c>
    </row>
    <row r="196" spans="1:12">
      <c r="A196" s="1076"/>
      <c r="B196" s="1076"/>
      <c r="C196" s="527" t="s">
        <v>1465</v>
      </c>
      <c r="D196" s="528">
        <v>0</v>
      </c>
      <c r="E196" s="528">
        <v>0</v>
      </c>
      <c r="F196" s="529">
        <v>0</v>
      </c>
      <c r="G196" s="528">
        <v>0</v>
      </c>
      <c r="H196" s="528">
        <v>0</v>
      </c>
      <c r="I196" s="529">
        <v>0</v>
      </c>
      <c r="J196" s="528">
        <v>0</v>
      </c>
      <c r="K196" s="528">
        <v>0</v>
      </c>
      <c r="L196" s="525">
        <v>0</v>
      </c>
    </row>
    <row r="197" spans="1:12">
      <c r="A197" s="1076"/>
      <c r="B197" s="1076"/>
      <c r="C197" s="527" t="s">
        <v>1401</v>
      </c>
      <c r="D197" s="528">
        <v>0</v>
      </c>
      <c r="E197" s="528">
        <v>0</v>
      </c>
      <c r="F197" s="529">
        <v>0</v>
      </c>
      <c r="G197" s="528">
        <v>0</v>
      </c>
      <c r="H197" s="528">
        <v>0</v>
      </c>
      <c r="I197" s="529">
        <v>0</v>
      </c>
      <c r="J197" s="528">
        <v>0</v>
      </c>
      <c r="K197" s="528">
        <v>0</v>
      </c>
      <c r="L197" s="525">
        <v>0</v>
      </c>
    </row>
    <row r="198" spans="1:12">
      <c r="A198" s="1076"/>
      <c r="B198" s="1076"/>
      <c r="C198" s="527" t="s">
        <v>1411</v>
      </c>
      <c r="D198" s="528">
        <v>0</v>
      </c>
      <c r="E198" s="528">
        <v>0</v>
      </c>
      <c r="F198" s="529">
        <v>0</v>
      </c>
      <c r="G198" s="528">
        <v>0</v>
      </c>
      <c r="H198" s="528">
        <v>0</v>
      </c>
      <c r="I198" s="529">
        <v>0</v>
      </c>
      <c r="J198" s="528">
        <v>0</v>
      </c>
      <c r="K198" s="528">
        <v>0</v>
      </c>
      <c r="L198" s="525">
        <v>0</v>
      </c>
    </row>
    <row r="199" spans="1:12">
      <c r="A199" s="1076"/>
      <c r="B199" s="1076"/>
      <c r="C199" s="527" t="s">
        <v>1457</v>
      </c>
      <c r="D199" s="528">
        <v>0</v>
      </c>
      <c r="E199" s="528">
        <v>0</v>
      </c>
      <c r="F199" s="529">
        <v>0</v>
      </c>
      <c r="G199" s="528">
        <v>0</v>
      </c>
      <c r="H199" s="528">
        <v>0</v>
      </c>
      <c r="I199" s="529">
        <v>0</v>
      </c>
      <c r="J199" s="528">
        <v>0</v>
      </c>
      <c r="K199" s="528">
        <v>0</v>
      </c>
      <c r="L199" s="525">
        <v>0</v>
      </c>
    </row>
    <row r="200" spans="1:12">
      <c r="A200" s="1076"/>
      <c r="B200" s="1076"/>
      <c r="C200" s="527" t="s">
        <v>1423</v>
      </c>
      <c r="D200" s="528">
        <v>0</v>
      </c>
      <c r="E200" s="528">
        <v>0</v>
      </c>
      <c r="F200" s="529">
        <v>0</v>
      </c>
      <c r="G200" s="528">
        <v>0</v>
      </c>
      <c r="H200" s="528">
        <v>0</v>
      </c>
      <c r="I200" s="529">
        <v>0</v>
      </c>
      <c r="J200" s="528">
        <v>0</v>
      </c>
      <c r="K200" s="528">
        <v>0</v>
      </c>
      <c r="L200" s="525">
        <v>0</v>
      </c>
    </row>
    <row r="201" spans="1:12">
      <c r="A201" s="1076"/>
      <c r="B201" s="1076"/>
      <c r="C201" s="527" t="s">
        <v>1456</v>
      </c>
      <c r="D201" s="528">
        <v>0</v>
      </c>
      <c r="E201" s="528">
        <v>0</v>
      </c>
      <c r="F201" s="529">
        <v>0</v>
      </c>
      <c r="G201" s="528">
        <v>0</v>
      </c>
      <c r="H201" s="528">
        <v>0</v>
      </c>
      <c r="I201" s="529">
        <v>0</v>
      </c>
      <c r="J201" s="528">
        <v>0</v>
      </c>
      <c r="K201" s="528">
        <v>0</v>
      </c>
      <c r="L201" s="525">
        <v>0</v>
      </c>
    </row>
    <row r="202" spans="1:12">
      <c r="A202" s="1076"/>
      <c r="B202" s="1076"/>
      <c r="C202" s="527" t="s">
        <v>1436</v>
      </c>
      <c r="D202" s="528">
        <v>0</v>
      </c>
      <c r="E202" s="528">
        <v>0</v>
      </c>
      <c r="F202" s="529">
        <v>0</v>
      </c>
      <c r="G202" s="528">
        <v>0</v>
      </c>
      <c r="H202" s="528">
        <v>0</v>
      </c>
      <c r="I202" s="529">
        <v>0</v>
      </c>
      <c r="J202" s="528">
        <v>0</v>
      </c>
      <c r="K202" s="528">
        <v>0</v>
      </c>
      <c r="L202" s="525">
        <v>0</v>
      </c>
    </row>
    <row r="203" spans="1:12">
      <c r="A203" s="1076"/>
      <c r="B203" s="1076"/>
      <c r="C203" s="527" t="s">
        <v>1446</v>
      </c>
      <c r="D203" s="528">
        <v>0</v>
      </c>
      <c r="E203" s="528">
        <v>0</v>
      </c>
      <c r="F203" s="529">
        <v>0</v>
      </c>
      <c r="G203" s="528">
        <v>0</v>
      </c>
      <c r="H203" s="528">
        <v>0</v>
      </c>
      <c r="I203" s="529">
        <v>0</v>
      </c>
      <c r="J203" s="528">
        <v>0</v>
      </c>
      <c r="K203" s="528">
        <v>0</v>
      </c>
      <c r="L203" s="525">
        <v>0</v>
      </c>
    </row>
    <row r="204" spans="1:12">
      <c r="A204" s="1076"/>
      <c r="B204" s="1076"/>
      <c r="C204" s="527" t="s">
        <v>1442</v>
      </c>
      <c r="D204" s="528">
        <v>0</v>
      </c>
      <c r="E204" s="528">
        <v>0</v>
      </c>
      <c r="F204" s="529">
        <v>0</v>
      </c>
      <c r="G204" s="528">
        <v>0</v>
      </c>
      <c r="H204" s="528">
        <v>0</v>
      </c>
      <c r="I204" s="529">
        <v>0</v>
      </c>
      <c r="J204" s="528">
        <v>0</v>
      </c>
      <c r="K204" s="528">
        <v>0</v>
      </c>
      <c r="L204" s="525">
        <v>0</v>
      </c>
    </row>
    <row r="205" spans="1:12">
      <c r="A205" s="1076"/>
      <c r="B205" s="1076"/>
      <c r="C205" s="527" t="s">
        <v>2449</v>
      </c>
      <c r="D205" s="528">
        <v>0</v>
      </c>
      <c r="E205" s="528">
        <v>0</v>
      </c>
      <c r="F205" s="529">
        <v>0</v>
      </c>
      <c r="G205" s="528">
        <v>0</v>
      </c>
      <c r="H205" s="528">
        <v>0</v>
      </c>
      <c r="I205" s="529">
        <v>0</v>
      </c>
      <c r="J205" s="528">
        <v>0</v>
      </c>
      <c r="K205" s="528">
        <v>0</v>
      </c>
      <c r="L205" s="525">
        <v>0</v>
      </c>
    </row>
    <row r="206" spans="1:12">
      <c r="A206" s="1076"/>
      <c r="B206" s="1076"/>
      <c r="C206" s="527" t="s">
        <v>1413</v>
      </c>
      <c r="D206" s="528">
        <v>0</v>
      </c>
      <c r="E206" s="528">
        <v>0</v>
      </c>
      <c r="F206" s="529">
        <v>0</v>
      </c>
      <c r="G206" s="528">
        <v>0</v>
      </c>
      <c r="H206" s="528">
        <v>0</v>
      </c>
      <c r="I206" s="529">
        <v>0</v>
      </c>
      <c r="J206" s="528">
        <v>0</v>
      </c>
      <c r="K206" s="528">
        <v>0</v>
      </c>
      <c r="L206" s="525">
        <v>0</v>
      </c>
    </row>
    <row r="207" spans="1:12">
      <c r="A207" s="1076"/>
      <c r="B207" s="1076"/>
      <c r="C207" s="527" t="s">
        <v>1441</v>
      </c>
      <c r="D207" s="528">
        <v>0</v>
      </c>
      <c r="E207" s="528">
        <v>0</v>
      </c>
      <c r="F207" s="529">
        <v>0</v>
      </c>
      <c r="G207" s="528">
        <v>0</v>
      </c>
      <c r="H207" s="528">
        <v>0</v>
      </c>
      <c r="I207" s="529">
        <v>0</v>
      </c>
      <c r="J207" s="528">
        <v>0</v>
      </c>
      <c r="K207" s="528">
        <v>0</v>
      </c>
      <c r="L207" s="525">
        <v>0</v>
      </c>
    </row>
    <row r="208" spans="1:12">
      <c r="A208" s="1076"/>
      <c r="B208" s="1076"/>
      <c r="C208" s="527" t="s">
        <v>1449</v>
      </c>
      <c r="D208" s="528">
        <v>0</v>
      </c>
      <c r="E208" s="528">
        <v>0</v>
      </c>
      <c r="F208" s="529">
        <v>0</v>
      </c>
      <c r="G208" s="528">
        <v>0</v>
      </c>
      <c r="H208" s="528">
        <v>0</v>
      </c>
      <c r="I208" s="529">
        <v>0</v>
      </c>
      <c r="J208" s="528">
        <v>0</v>
      </c>
      <c r="K208" s="528">
        <v>0</v>
      </c>
      <c r="L208" s="525">
        <v>0</v>
      </c>
    </row>
    <row r="209" spans="1:12">
      <c r="A209" s="1076"/>
      <c r="B209" s="1076"/>
      <c r="C209" s="527" t="s">
        <v>1450</v>
      </c>
      <c r="D209" s="528">
        <v>0</v>
      </c>
      <c r="E209" s="528">
        <v>0</v>
      </c>
      <c r="F209" s="529">
        <v>0</v>
      </c>
      <c r="G209" s="528">
        <v>0</v>
      </c>
      <c r="H209" s="528">
        <v>0</v>
      </c>
      <c r="I209" s="529">
        <v>0</v>
      </c>
      <c r="J209" s="528">
        <v>0</v>
      </c>
      <c r="K209" s="528">
        <v>0</v>
      </c>
      <c r="L209" s="525">
        <v>0</v>
      </c>
    </row>
    <row r="210" spans="1:12">
      <c r="A210" s="1076"/>
      <c r="B210" s="1076"/>
      <c r="C210" s="527" t="s">
        <v>1444</v>
      </c>
      <c r="D210" s="528">
        <v>0</v>
      </c>
      <c r="E210" s="528">
        <v>0</v>
      </c>
      <c r="F210" s="529">
        <v>0</v>
      </c>
      <c r="G210" s="528">
        <v>0</v>
      </c>
      <c r="H210" s="528">
        <v>0</v>
      </c>
      <c r="I210" s="529">
        <v>0</v>
      </c>
      <c r="J210" s="528">
        <v>0</v>
      </c>
      <c r="K210" s="528">
        <v>0</v>
      </c>
      <c r="L210" s="525">
        <v>0</v>
      </c>
    </row>
    <row r="211" spans="1:12">
      <c r="A211" s="1076"/>
      <c r="B211" s="1076"/>
      <c r="C211" s="527" t="s">
        <v>2625</v>
      </c>
      <c r="D211" s="528">
        <v>0</v>
      </c>
      <c r="E211" s="528">
        <v>0</v>
      </c>
      <c r="F211" s="529">
        <v>0</v>
      </c>
      <c r="G211" s="528">
        <v>0</v>
      </c>
      <c r="H211" s="528">
        <v>0</v>
      </c>
      <c r="I211" s="529">
        <v>0</v>
      </c>
      <c r="J211" s="528">
        <v>0</v>
      </c>
      <c r="K211" s="528">
        <v>0</v>
      </c>
      <c r="L211" s="525">
        <v>0</v>
      </c>
    </row>
    <row r="212" spans="1:12">
      <c r="A212" s="1076"/>
      <c r="B212" s="1076"/>
      <c r="C212" s="527" t="s">
        <v>1402</v>
      </c>
      <c r="D212" s="528">
        <v>0</v>
      </c>
      <c r="E212" s="528">
        <v>0</v>
      </c>
      <c r="F212" s="529">
        <v>0</v>
      </c>
      <c r="G212" s="528">
        <v>0</v>
      </c>
      <c r="H212" s="528">
        <v>0</v>
      </c>
      <c r="I212" s="529">
        <v>0</v>
      </c>
      <c r="J212" s="528">
        <v>0</v>
      </c>
      <c r="K212" s="528">
        <v>0</v>
      </c>
      <c r="L212" s="525">
        <v>0</v>
      </c>
    </row>
    <row r="213" spans="1:12">
      <c r="A213" s="1076"/>
      <c r="B213" s="1076"/>
      <c r="C213" s="527" t="s">
        <v>1443</v>
      </c>
      <c r="D213" s="528">
        <v>0</v>
      </c>
      <c r="E213" s="528">
        <v>0</v>
      </c>
      <c r="F213" s="529">
        <v>0</v>
      </c>
      <c r="G213" s="528">
        <v>0</v>
      </c>
      <c r="H213" s="528">
        <v>0</v>
      </c>
      <c r="I213" s="529">
        <v>0</v>
      </c>
      <c r="J213" s="528">
        <v>0</v>
      </c>
      <c r="K213" s="528">
        <v>0</v>
      </c>
      <c r="L213" s="525">
        <v>0</v>
      </c>
    </row>
    <row r="214" spans="1:12">
      <c r="A214" s="1076"/>
      <c r="B214" s="1076"/>
      <c r="C214" s="527" t="s">
        <v>1415</v>
      </c>
      <c r="D214" s="528">
        <v>0</v>
      </c>
      <c r="E214" s="528">
        <v>0</v>
      </c>
      <c r="F214" s="529">
        <v>0</v>
      </c>
      <c r="G214" s="528">
        <v>0</v>
      </c>
      <c r="H214" s="528">
        <v>0</v>
      </c>
      <c r="I214" s="529">
        <v>0</v>
      </c>
      <c r="J214" s="528">
        <v>0</v>
      </c>
      <c r="K214" s="528">
        <v>0</v>
      </c>
      <c r="L214" s="525">
        <v>0</v>
      </c>
    </row>
    <row r="215" spans="1:12">
      <c r="A215" s="1076"/>
      <c r="B215" s="1076"/>
      <c r="C215" s="527" t="s">
        <v>1439</v>
      </c>
      <c r="D215" s="528">
        <v>0</v>
      </c>
      <c r="E215" s="528">
        <v>0</v>
      </c>
      <c r="F215" s="529">
        <v>0</v>
      </c>
      <c r="G215" s="528">
        <v>0</v>
      </c>
      <c r="H215" s="528">
        <v>0</v>
      </c>
      <c r="I215" s="529">
        <v>0</v>
      </c>
      <c r="J215" s="528">
        <v>0</v>
      </c>
      <c r="K215" s="528">
        <v>0</v>
      </c>
      <c r="L215" s="525">
        <v>0</v>
      </c>
    </row>
    <row r="216" spans="1:12">
      <c r="A216" s="1076"/>
      <c r="B216" s="1076"/>
      <c r="C216" s="527" t="s">
        <v>1412</v>
      </c>
      <c r="D216" s="528">
        <v>0</v>
      </c>
      <c r="E216" s="528">
        <v>0</v>
      </c>
      <c r="F216" s="529">
        <v>0</v>
      </c>
      <c r="G216" s="528">
        <v>0</v>
      </c>
      <c r="H216" s="528">
        <v>0</v>
      </c>
      <c r="I216" s="529">
        <v>0</v>
      </c>
      <c r="J216" s="528">
        <v>0</v>
      </c>
      <c r="K216" s="528">
        <v>0</v>
      </c>
      <c r="L216" s="525">
        <v>0</v>
      </c>
    </row>
    <row r="217" spans="1:12">
      <c r="A217" s="1076"/>
      <c r="B217" s="1076"/>
      <c r="C217" s="527" t="s">
        <v>1460</v>
      </c>
      <c r="D217" s="528">
        <v>0</v>
      </c>
      <c r="E217" s="528">
        <v>0</v>
      </c>
      <c r="F217" s="529">
        <v>0</v>
      </c>
      <c r="G217" s="528">
        <v>0</v>
      </c>
      <c r="H217" s="528">
        <v>0</v>
      </c>
      <c r="I217" s="529">
        <v>0</v>
      </c>
      <c r="J217" s="528">
        <v>0</v>
      </c>
      <c r="K217" s="528">
        <v>0</v>
      </c>
      <c r="L217" s="525">
        <v>0</v>
      </c>
    </row>
    <row r="218" spans="1:12">
      <c r="A218" s="1076"/>
      <c r="B218" s="1076"/>
      <c r="C218" s="527" t="s">
        <v>1427</v>
      </c>
      <c r="D218" s="528">
        <v>0</v>
      </c>
      <c r="E218" s="528">
        <v>0</v>
      </c>
      <c r="F218" s="529">
        <v>0</v>
      </c>
      <c r="G218" s="528">
        <v>0</v>
      </c>
      <c r="H218" s="528">
        <v>0</v>
      </c>
      <c r="I218" s="529">
        <v>0</v>
      </c>
      <c r="J218" s="528">
        <v>0</v>
      </c>
      <c r="K218" s="528">
        <v>0</v>
      </c>
      <c r="L218" s="525">
        <v>0</v>
      </c>
    </row>
    <row r="219" spans="1:12">
      <c r="A219" s="1076"/>
      <c r="B219" s="1076"/>
      <c r="C219" s="527" t="s">
        <v>1391</v>
      </c>
      <c r="D219" s="528">
        <v>0</v>
      </c>
      <c r="E219" s="528">
        <v>0</v>
      </c>
      <c r="F219" s="529">
        <v>0</v>
      </c>
      <c r="G219" s="528">
        <v>0</v>
      </c>
      <c r="H219" s="528">
        <v>0</v>
      </c>
      <c r="I219" s="529">
        <v>0</v>
      </c>
      <c r="J219" s="528">
        <v>0</v>
      </c>
      <c r="K219" s="528">
        <v>0</v>
      </c>
      <c r="L219" s="525">
        <v>0</v>
      </c>
    </row>
    <row r="220" spans="1:12">
      <c r="A220" s="1076"/>
      <c r="B220" s="1076"/>
      <c r="C220" s="527" t="s">
        <v>1459</v>
      </c>
      <c r="D220" s="528">
        <v>0</v>
      </c>
      <c r="E220" s="528">
        <v>0</v>
      </c>
      <c r="F220" s="529">
        <v>0</v>
      </c>
      <c r="G220" s="528">
        <v>0</v>
      </c>
      <c r="H220" s="528">
        <v>0</v>
      </c>
      <c r="I220" s="529">
        <v>0</v>
      </c>
      <c r="J220" s="528">
        <v>0</v>
      </c>
      <c r="K220" s="528">
        <v>0</v>
      </c>
      <c r="L220" s="525">
        <v>0</v>
      </c>
    </row>
    <row r="221" spans="1:12">
      <c r="A221" s="1076"/>
      <c r="B221" s="1076"/>
      <c r="C221" s="527" t="s">
        <v>1472</v>
      </c>
      <c r="D221" s="528">
        <v>0</v>
      </c>
      <c r="E221" s="528">
        <v>0</v>
      </c>
      <c r="F221" s="529">
        <v>0</v>
      </c>
      <c r="G221" s="528">
        <v>0</v>
      </c>
      <c r="H221" s="528">
        <v>0</v>
      </c>
      <c r="I221" s="529">
        <v>0</v>
      </c>
      <c r="J221" s="528">
        <v>0</v>
      </c>
      <c r="K221" s="528">
        <v>0</v>
      </c>
      <c r="L221" s="525">
        <v>0</v>
      </c>
    </row>
    <row r="222" spans="1:12">
      <c r="A222" s="1076"/>
      <c r="B222" s="1076"/>
      <c r="C222" s="527" t="s">
        <v>1445</v>
      </c>
      <c r="D222" s="528">
        <v>0</v>
      </c>
      <c r="E222" s="528">
        <v>0</v>
      </c>
      <c r="F222" s="529">
        <v>0</v>
      </c>
      <c r="G222" s="528">
        <v>0</v>
      </c>
      <c r="H222" s="528">
        <v>0</v>
      </c>
      <c r="I222" s="529">
        <v>0</v>
      </c>
      <c r="J222" s="528">
        <v>0</v>
      </c>
      <c r="K222" s="528">
        <v>0</v>
      </c>
      <c r="L222" s="525">
        <v>0</v>
      </c>
    </row>
    <row r="223" spans="1:12">
      <c r="A223" s="1076"/>
      <c r="B223" s="1076"/>
      <c r="C223" s="527" t="s">
        <v>1473</v>
      </c>
      <c r="D223" s="528">
        <v>0</v>
      </c>
      <c r="E223" s="528">
        <v>0</v>
      </c>
      <c r="F223" s="529">
        <v>0</v>
      </c>
      <c r="G223" s="528">
        <v>0</v>
      </c>
      <c r="H223" s="528">
        <v>0</v>
      </c>
      <c r="I223" s="529">
        <v>0</v>
      </c>
      <c r="J223" s="528">
        <v>0</v>
      </c>
      <c r="K223" s="528">
        <v>0</v>
      </c>
      <c r="L223" s="525">
        <v>0</v>
      </c>
    </row>
    <row r="224" spans="1:12">
      <c r="A224" s="1076"/>
      <c r="B224" s="1076"/>
      <c r="C224" s="527" t="s">
        <v>1394</v>
      </c>
      <c r="D224" s="528">
        <v>0</v>
      </c>
      <c r="E224" s="528">
        <v>0</v>
      </c>
      <c r="F224" s="529">
        <v>0</v>
      </c>
      <c r="G224" s="528">
        <v>0</v>
      </c>
      <c r="H224" s="528">
        <v>0</v>
      </c>
      <c r="I224" s="529">
        <v>0</v>
      </c>
      <c r="J224" s="528">
        <v>0</v>
      </c>
      <c r="K224" s="528">
        <v>0</v>
      </c>
      <c r="L224" s="525">
        <v>0</v>
      </c>
    </row>
    <row r="225" spans="1:12">
      <c r="A225" s="1076"/>
      <c r="B225" s="1076"/>
      <c r="C225" s="527" t="s">
        <v>1469</v>
      </c>
      <c r="D225" s="528">
        <v>0</v>
      </c>
      <c r="E225" s="528">
        <v>0</v>
      </c>
      <c r="F225" s="529">
        <v>0</v>
      </c>
      <c r="G225" s="528">
        <v>0</v>
      </c>
      <c r="H225" s="528">
        <v>0</v>
      </c>
      <c r="I225" s="529">
        <v>0</v>
      </c>
      <c r="J225" s="528">
        <v>0</v>
      </c>
      <c r="K225" s="528">
        <v>0</v>
      </c>
      <c r="L225" s="525">
        <v>0</v>
      </c>
    </row>
    <row r="226" spans="1:12">
      <c r="A226" s="1076"/>
      <c r="B226" s="1076"/>
      <c r="C226" s="527" t="s">
        <v>1397</v>
      </c>
      <c r="D226" s="528">
        <v>0</v>
      </c>
      <c r="E226" s="528">
        <v>0</v>
      </c>
      <c r="F226" s="529">
        <v>0</v>
      </c>
      <c r="G226" s="528">
        <v>0</v>
      </c>
      <c r="H226" s="528">
        <v>0</v>
      </c>
      <c r="I226" s="529">
        <v>0</v>
      </c>
      <c r="J226" s="528">
        <v>0</v>
      </c>
      <c r="K226" s="528">
        <v>0</v>
      </c>
      <c r="L226" s="525">
        <v>0</v>
      </c>
    </row>
    <row r="227" spans="1:12">
      <c r="A227" s="1076"/>
      <c r="B227" s="1076"/>
      <c r="C227" s="527" t="s">
        <v>1883</v>
      </c>
      <c r="D227" s="528">
        <v>0</v>
      </c>
      <c r="E227" s="528">
        <v>0</v>
      </c>
      <c r="F227" s="529">
        <v>0</v>
      </c>
      <c r="G227" s="528">
        <v>0</v>
      </c>
      <c r="H227" s="528">
        <v>0</v>
      </c>
      <c r="I227" s="529">
        <v>0</v>
      </c>
      <c r="J227" s="528">
        <v>0</v>
      </c>
      <c r="K227" s="528">
        <v>0</v>
      </c>
      <c r="L227" s="525">
        <v>0</v>
      </c>
    </row>
    <row r="228" spans="1:12">
      <c r="A228" s="1076"/>
      <c r="B228" s="1076"/>
      <c r="C228" s="527" t="s">
        <v>1448</v>
      </c>
      <c r="D228" s="528">
        <v>0</v>
      </c>
      <c r="E228" s="528">
        <v>0</v>
      </c>
      <c r="F228" s="529">
        <v>0</v>
      </c>
      <c r="G228" s="528">
        <v>0</v>
      </c>
      <c r="H228" s="528">
        <v>0</v>
      </c>
      <c r="I228" s="529">
        <v>0</v>
      </c>
      <c r="J228" s="528">
        <v>0</v>
      </c>
      <c r="K228" s="528">
        <v>0</v>
      </c>
      <c r="L228" s="525">
        <v>0</v>
      </c>
    </row>
    <row r="229" spans="1:12">
      <c r="A229" s="1076"/>
      <c r="B229" s="1076"/>
      <c r="C229" s="527" t="s">
        <v>1404</v>
      </c>
      <c r="D229" s="528">
        <v>0</v>
      </c>
      <c r="E229" s="528">
        <v>0</v>
      </c>
      <c r="F229" s="529">
        <v>0</v>
      </c>
      <c r="G229" s="528">
        <v>0</v>
      </c>
      <c r="H229" s="528">
        <v>0</v>
      </c>
      <c r="I229" s="529">
        <v>0</v>
      </c>
      <c r="J229" s="528">
        <v>0</v>
      </c>
      <c r="K229" s="528">
        <v>0</v>
      </c>
      <c r="L229" s="525">
        <v>0</v>
      </c>
    </row>
    <row r="230" spans="1:12">
      <c r="A230" s="1076"/>
      <c r="B230" s="1076"/>
      <c r="C230" s="527" t="s">
        <v>1405</v>
      </c>
      <c r="D230" s="528">
        <v>0</v>
      </c>
      <c r="E230" s="528">
        <v>0</v>
      </c>
      <c r="F230" s="529">
        <v>0</v>
      </c>
      <c r="G230" s="528">
        <v>0</v>
      </c>
      <c r="H230" s="528">
        <v>0</v>
      </c>
      <c r="I230" s="529">
        <v>0</v>
      </c>
      <c r="J230" s="528">
        <v>0</v>
      </c>
      <c r="K230" s="528">
        <v>0</v>
      </c>
      <c r="L230" s="525">
        <v>0</v>
      </c>
    </row>
    <row r="231" spans="1:12">
      <c r="A231" s="1076"/>
      <c r="B231" s="1076"/>
      <c r="C231" s="527" t="s">
        <v>1417</v>
      </c>
      <c r="D231" s="528">
        <v>0</v>
      </c>
      <c r="E231" s="528">
        <v>0</v>
      </c>
      <c r="F231" s="529">
        <v>0</v>
      </c>
      <c r="G231" s="528">
        <v>0</v>
      </c>
      <c r="H231" s="528">
        <v>0</v>
      </c>
      <c r="I231" s="529">
        <v>0</v>
      </c>
      <c r="J231" s="528">
        <v>0</v>
      </c>
      <c r="K231" s="528">
        <v>0</v>
      </c>
      <c r="L231" s="525">
        <v>0</v>
      </c>
    </row>
    <row r="232" spans="1:12">
      <c r="A232" s="1076"/>
      <c r="B232" s="1076"/>
      <c r="C232" s="527" t="s">
        <v>1468</v>
      </c>
      <c r="D232" s="528">
        <v>0</v>
      </c>
      <c r="E232" s="528">
        <v>0</v>
      </c>
      <c r="F232" s="529">
        <v>0</v>
      </c>
      <c r="G232" s="528">
        <v>0</v>
      </c>
      <c r="H232" s="528">
        <v>0</v>
      </c>
      <c r="I232" s="529">
        <v>0</v>
      </c>
      <c r="J232" s="528">
        <v>0</v>
      </c>
      <c r="K232" s="528">
        <v>0</v>
      </c>
      <c r="L232" s="525">
        <v>0</v>
      </c>
    </row>
    <row r="233" spans="1:12">
      <c r="A233" s="1076"/>
      <c r="B233" s="1076"/>
      <c r="C233" s="527" t="s">
        <v>1396</v>
      </c>
      <c r="D233" s="528">
        <v>0</v>
      </c>
      <c r="E233" s="528">
        <v>0</v>
      </c>
      <c r="F233" s="529">
        <v>0</v>
      </c>
      <c r="G233" s="528">
        <v>0</v>
      </c>
      <c r="H233" s="528">
        <v>0</v>
      </c>
      <c r="I233" s="529">
        <v>0</v>
      </c>
      <c r="J233" s="528">
        <v>0</v>
      </c>
      <c r="K233" s="528">
        <v>0</v>
      </c>
      <c r="L233" s="525">
        <v>0</v>
      </c>
    </row>
    <row r="234" spans="1:12">
      <c r="A234" s="1076"/>
      <c r="B234" s="1076"/>
      <c r="C234" s="527" t="s">
        <v>1395</v>
      </c>
      <c r="D234" s="528">
        <v>0</v>
      </c>
      <c r="E234" s="528">
        <v>0</v>
      </c>
      <c r="F234" s="529">
        <v>0</v>
      </c>
      <c r="G234" s="528">
        <v>0</v>
      </c>
      <c r="H234" s="528">
        <v>0</v>
      </c>
      <c r="I234" s="529">
        <v>0</v>
      </c>
      <c r="J234" s="528">
        <v>0</v>
      </c>
      <c r="K234" s="528">
        <v>0</v>
      </c>
      <c r="L234" s="525">
        <v>0</v>
      </c>
    </row>
    <row r="235" spans="1:12">
      <c r="A235" s="1076"/>
      <c r="B235" s="1076"/>
      <c r="C235" s="527" t="s">
        <v>1470</v>
      </c>
      <c r="D235" s="528">
        <v>0</v>
      </c>
      <c r="E235" s="528">
        <v>0</v>
      </c>
      <c r="F235" s="529">
        <v>0</v>
      </c>
      <c r="G235" s="528">
        <v>0</v>
      </c>
      <c r="H235" s="528">
        <v>0</v>
      </c>
      <c r="I235" s="529">
        <v>0</v>
      </c>
      <c r="J235" s="528">
        <v>0</v>
      </c>
      <c r="K235" s="528">
        <v>0</v>
      </c>
      <c r="L235" s="525">
        <v>0</v>
      </c>
    </row>
    <row r="236" spans="1:12">
      <c r="A236" s="1076"/>
      <c r="B236" s="1076"/>
      <c r="C236" s="527" t="s">
        <v>1447</v>
      </c>
      <c r="D236" s="528">
        <v>0</v>
      </c>
      <c r="E236" s="528">
        <v>0</v>
      </c>
      <c r="F236" s="529">
        <v>0</v>
      </c>
      <c r="G236" s="528">
        <v>0</v>
      </c>
      <c r="H236" s="528">
        <v>0</v>
      </c>
      <c r="I236" s="529">
        <v>0</v>
      </c>
      <c r="J236" s="528">
        <v>0</v>
      </c>
      <c r="K236" s="528">
        <v>0</v>
      </c>
      <c r="L236" s="525">
        <v>0</v>
      </c>
    </row>
    <row r="237" spans="1:12">
      <c r="A237" s="1076"/>
      <c r="B237" s="1076"/>
      <c r="C237" s="527" t="s">
        <v>1414</v>
      </c>
      <c r="D237" s="528">
        <v>0</v>
      </c>
      <c r="E237" s="528">
        <v>0</v>
      </c>
      <c r="F237" s="529">
        <v>0</v>
      </c>
      <c r="G237" s="528">
        <v>0</v>
      </c>
      <c r="H237" s="528">
        <v>0</v>
      </c>
      <c r="I237" s="529">
        <v>0</v>
      </c>
      <c r="J237" s="528">
        <v>0</v>
      </c>
      <c r="K237" s="528">
        <v>0</v>
      </c>
      <c r="L237" s="525">
        <v>0</v>
      </c>
    </row>
    <row r="238" spans="1:12">
      <c r="A238" s="1076"/>
      <c r="B238" s="1076"/>
      <c r="C238" s="527" t="s">
        <v>1437</v>
      </c>
      <c r="D238" s="528">
        <v>0</v>
      </c>
      <c r="E238" s="528">
        <v>0</v>
      </c>
      <c r="F238" s="529">
        <v>0</v>
      </c>
      <c r="G238" s="528">
        <v>0</v>
      </c>
      <c r="H238" s="528">
        <v>0</v>
      </c>
      <c r="I238" s="529">
        <v>0</v>
      </c>
      <c r="J238" s="528">
        <v>0</v>
      </c>
      <c r="K238" s="528">
        <v>0</v>
      </c>
      <c r="L238" s="525">
        <v>0</v>
      </c>
    </row>
    <row r="239" spans="1:12">
      <c r="A239" s="1076"/>
      <c r="B239" s="1076"/>
      <c r="C239" s="527" t="s">
        <v>1440</v>
      </c>
      <c r="D239" s="528">
        <v>0</v>
      </c>
      <c r="E239" s="528">
        <v>0</v>
      </c>
      <c r="F239" s="529">
        <v>0</v>
      </c>
      <c r="G239" s="528">
        <v>0</v>
      </c>
      <c r="H239" s="528">
        <v>0</v>
      </c>
      <c r="I239" s="529">
        <v>0</v>
      </c>
      <c r="J239" s="528">
        <v>0</v>
      </c>
      <c r="K239" s="528">
        <v>0</v>
      </c>
      <c r="L239" s="525">
        <v>0</v>
      </c>
    </row>
    <row r="240" spans="1:12">
      <c r="A240" s="1076"/>
      <c r="B240" s="1076"/>
      <c r="C240" s="527" t="s">
        <v>1425</v>
      </c>
      <c r="D240" s="528">
        <v>0</v>
      </c>
      <c r="E240" s="528">
        <v>0</v>
      </c>
      <c r="F240" s="529">
        <v>0</v>
      </c>
      <c r="G240" s="528">
        <v>0</v>
      </c>
      <c r="H240" s="528">
        <v>0</v>
      </c>
      <c r="I240" s="529">
        <v>0</v>
      </c>
      <c r="J240" s="528">
        <v>0</v>
      </c>
      <c r="K240" s="528">
        <v>0</v>
      </c>
      <c r="L240" s="525">
        <v>0</v>
      </c>
    </row>
    <row r="241" spans="1:12">
      <c r="A241" s="1076"/>
      <c r="B241" s="1076"/>
      <c r="C241" s="527" t="s">
        <v>1424</v>
      </c>
      <c r="D241" s="528">
        <v>0</v>
      </c>
      <c r="E241" s="528">
        <v>0</v>
      </c>
      <c r="F241" s="529">
        <v>0</v>
      </c>
      <c r="G241" s="528">
        <v>0</v>
      </c>
      <c r="H241" s="528">
        <v>0</v>
      </c>
      <c r="I241" s="529">
        <v>0</v>
      </c>
      <c r="J241" s="528">
        <v>0</v>
      </c>
      <c r="K241" s="528">
        <v>0</v>
      </c>
      <c r="L241" s="525">
        <v>0</v>
      </c>
    </row>
    <row r="242" spans="1:12">
      <c r="A242" s="1076"/>
      <c r="B242" s="1076"/>
      <c r="C242" s="527" t="s">
        <v>1428</v>
      </c>
      <c r="D242" s="528">
        <v>0</v>
      </c>
      <c r="E242" s="528">
        <v>0</v>
      </c>
      <c r="F242" s="529">
        <v>0</v>
      </c>
      <c r="G242" s="528">
        <v>0</v>
      </c>
      <c r="H242" s="528">
        <v>0</v>
      </c>
      <c r="I242" s="529">
        <v>0</v>
      </c>
      <c r="J242" s="528">
        <v>0</v>
      </c>
      <c r="K242" s="528">
        <v>0</v>
      </c>
      <c r="L242" s="525">
        <v>0</v>
      </c>
    </row>
    <row r="243" spans="1:12">
      <c r="A243" s="1077"/>
      <c r="B243" s="1077"/>
      <c r="C243" s="530"/>
      <c r="D243" s="529">
        <v>0</v>
      </c>
      <c r="E243" s="529">
        <v>0</v>
      </c>
      <c r="F243" s="529">
        <v>0</v>
      </c>
      <c r="G243" s="529">
        <v>0</v>
      </c>
      <c r="H243" s="529">
        <v>0</v>
      </c>
      <c r="I243" s="529">
        <v>0</v>
      </c>
      <c r="J243" s="529">
        <v>0</v>
      </c>
      <c r="K243" s="529">
        <v>0</v>
      </c>
      <c r="L243" s="525">
        <v>0</v>
      </c>
    </row>
    <row r="244" spans="1:12">
      <c r="A244" s="531" t="s">
        <v>282</v>
      </c>
      <c r="B244" s="530"/>
      <c r="C244" s="530"/>
      <c r="D244" s="529">
        <v>0</v>
      </c>
      <c r="E244" s="529">
        <v>0</v>
      </c>
      <c r="F244" s="529">
        <v>0</v>
      </c>
      <c r="G244" s="529">
        <v>0</v>
      </c>
      <c r="H244" s="529">
        <v>0</v>
      </c>
      <c r="I244" s="529">
        <v>0</v>
      </c>
      <c r="J244" s="529">
        <v>0</v>
      </c>
      <c r="K244" s="529">
        <v>0</v>
      </c>
      <c r="L244" s="525">
        <v>0</v>
      </c>
    </row>
  </sheetData>
  <mergeCells count="17">
    <mergeCell ref="L4:L5"/>
    <mergeCell ref="A4:C5"/>
    <mergeCell ref="D4:E4"/>
    <mergeCell ref="F4:F5"/>
    <mergeCell ref="G4:H4"/>
    <mergeCell ref="I4:I5"/>
    <mergeCell ref="J4:K4"/>
    <mergeCell ref="A6:A67"/>
    <mergeCell ref="B6:B36"/>
    <mergeCell ref="B37:B67"/>
    <mergeCell ref="A68:A69"/>
    <mergeCell ref="B68:B69"/>
    <mergeCell ref="A70:A95"/>
    <mergeCell ref="B70:B95"/>
    <mergeCell ref="A96:A243"/>
    <mergeCell ref="B96:B169"/>
    <mergeCell ref="B170:B24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7">
    <tabColor rgb="FF00B050"/>
  </sheetPr>
  <dimension ref="A1:K135"/>
  <sheetViews>
    <sheetView zoomScaleNormal="100" workbookViewId="0">
      <selection activeCell="E13" sqref="E13"/>
    </sheetView>
  </sheetViews>
  <sheetFormatPr baseColWidth="10" defaultColWidth="11.42578125" defaultRowHeight="15"/>
  <cols>
    <col min="1" max="1" width="26.5703125" style="51" customWidth="1"/>
    <col min="2" max="2" width="27.28515625" style="51" customWidth="1"/>
    <col min="3" max="10" width="14" style="51" customWidth="1"/>
    <col min="11" max="16384" width="11.42578125" style="51"/>
  </cols>
  <sheetData>
    <row r="1" spans="1:11" ht="15.75">
      <c r="A1" s="54" t="s">
        <v>76</v>
      </c>
      <c r="B1" s="94"/>
      <c r="C1" s="94"/>
      <c r="D1" s="94"/>
      <c r="E1" s="94"/>
    </row>
    <row r="2" spans="1:11">
      <c r="A2" s="52"/>
      <c r="B2" s="94"/>
      <c r="C2" s="94"/>
      <c r="D2" s="94"/>
      <c r="E2" s="94"/>
    </row>
    <row r="3" spans="1:11">
      <c r="A3" s="56" t="s">
        <v>77</v>
      </c>
      <c r="B3" s="94"/>
      <c r="C3" s="94"/>
      <c r="D3" s="94"/>
      <c r="E3" s="94"/>
    </row>
    <row r="4" spans="1:11">
      <c r="A4" s="94"/>
      <c r="B4" s="94"/>
      <c r="C4" s="94"/>
      <c r="D4" s="94"/>
      <c r="E4" s="94"/>
    </row>
    <row r="5" spans="1:11">
      <c r="A5" s="39"/>
      <c r="B5" s="39"/>
      <c r="C5" s="39"/>
      <c r="D5" s="39"/>
      <c r="E5" s="39"/>
    </row>
    <row r="6" spans="1:11" ht="24">
      <c r="A6" s="48"/>
      <c r="B6" s="48"/>
      <c r="C6" s="494" t="s">
        <v>1274</v>
      </c>
      <c r="D6" s="494" t="s">
        <v>1275</v>
      </c>
      <c r="E6" s="495" t="s">
        <v>1039</v>
      </c>
      <c r="F6" s="60"/>
      <c r="G6" s="60"/>
      <c r="H6" s="60"/>
      <c r="I6" s="60"/>
      <c r="J6" s="60"/>
      <c r="K6" s="60"/>
    </row>
    <row r="7" spans="1:11">
      <c r="A7" s="1034" t="s">
        <v>1388</v>
      </c>
      <c r="B7" s="492" t="s">
        <v>1513</v>
      </c>
      <c r="C7" s="67">
        <v>55582</v>
      </c>
      <c r="D7" s="67">
        <v>0</v>
      </c>
      <c r="E7" s="68">
        <f t="shared" ref="E7:E14" si="0">SUM(C7:D7)</f>
        <v>55582</v>
      </c>
      <c r="F7" s="60"/>
      <c r="G7" s="60"/>
      <c r="H7" s="60"/>
      <c r="I7" s="60"/>
      <c r="J7" s="60"/>
      <c r="K7" s="60"/>
    </row>
    <row r="8" spans="1:11" ht="15" customHeight="1">
      <c r="A8" s="1034"/>
      <c r="B8" s="492" t="s">
        <v>1514</v>
      </c>
      <c r="C8" s="67">
        <v>360913</v>
      </c>
      <c r="D8" s="67">
        <v>0</v>
      </c>
      <c r="E8" s="68">
        <f t="shared" si="0"/>
        <v>360913</v>
      </c>
      <c r="F8" s="60"/>
      <c r="G8" s="60"/>
      <c r="H8" s="60"/>
      <c r="I8" s="60"/>
      <c r="J8" s="60"/>
      <c r="K8" s="60"/>
    </row>
    <row r="9" spans="1:11">
      <c r="A9" s="1034"/>
      <c r="B9" s="65" t="s">
        <v>282</v>
      </c>
      <c r="C9" s="64">
        <f>SUM(C7:C8)</f>
        <v>416495</v>
      </c>
      <c r="D9" s="64">
        <f t="shared" ref="D9" si="1">SUM(D7:D8)</f>
        <v>0</v>
      </c>
      <c r="E9" s="64">
        <f t="shared" si="0"/>
        <v>416495</v>
      </c>
      <c r="F9" s="60"/>
      <c r="G9" s="60"/>
      <c r="H9" s="60"/>
      <c r="I9" s="60"/>
      <c r="J9" s="60"/>
      <c r="K9" s="60"/>
    </row>
    <row r="10" spans="1:11">
      <c r="A10" s="1034" t="s">
        <v>1389</v>
      </c>
      <c r="B10" s="492" t="s">
        <v>1513</v>
      </c>
      <c r="C10" s="67">
        <v>14429</v>
      </c>
      <c r="D10" s="67">
        <v>0</v>
      </c>
      <c r="E10" s="68">
        <f t="shared" si="0"/>
        <v>14429</v>
      </c>
      <c r="F10" s="60"/>
      <c r="G10" s="60"/>
      <c r="H10" s="60"/>
      <c r="I10" s="60"/>
      <c r="J10" s="60"/>
      <c r="K10" s="60"/>
    </row>
    <row r="11" spans="1:11" ht="15" customHeight="1">
      <c r="A11" s="1034"/>
      <c r="B11" s="492" t="s">
        <v>1514</v>
      </c>
      <c r="C11" s="67">
        <v>220925</v>
      </c>
      <c r="D11" s="67">
        <v>0</v>
      </c>
      <c r="E11" s="68">
        <f t="shared" si="0"/>
        <v>220925</v>
      </c>
      <c r="F11" s="60"/>
      <c r="G11" s="60"/>
      <c r="H11" s="60"/>
      <c r="I11" s="60"/>
      <c r="J11" s="60"/>
      <c r="K11" s="60"/>
    </row>
    <row r="12" spans="1:11">
      <c r="A12" s="1034"/>
      <c r="B12" s="65" t="s">
        <v>282</v>
      </c>
      <c r="C12" s="64">
        <f>SUM(C10:C11)</f>
        <v>235354</v>
      </c>
      <c r="D12" s="64">
        <f t="shared" ref="D12" si="2">SUM(D10:D11)</f>
        <v>0</v>
      </c>
      <c r="E12" s="64">
        <f t="shared" si="0"/>
        <v>235354</v>
      </c>
      <c r="F12" s="60"/>
      <c r="G12" s="60"/>
      <c r="H12" s="60"/>
      <c r="I12" s="60"/>
      <c r="J12" s="60"/>
      <c r="K12" s="60"/>
    </row>
    <row r="13" spans="1:11">
      <c r="A13" s="1034" t="s">
        <v>1515</v>
      </c>
      <c r="B13" s="492" t="s">
        <v>1513</v>
      </c>
      <c r="C13" s="67">
        <v>70012</v>
      </c>
      <c r="D13" s="67">
        <v>0</v>
      </c>
      <c r="E13" s="68">
        <f t="shared" si="0"/>
        <v>70012</v>
      </c>
      <c r="F13" s="60"/>
      <c r="G13" s="60"/>
      <c r="H13" s="60"/>
      <c r="I13" s="60"/>
      <c r="J13" s="60"/>
      <c r="K13" s="60"/>
    </row>
    <row r="14" spans="1:11" ht="14.25" customHeight="1">
      <c r="A14" s="1034"/>
      <c r="B14" s="492" t="s">
        <v>1514</v>
      </c>
      <c r="C14" s="67">
        <v>581839</v>
      </c>
      <c r="D14" s="67">
        <v>0</v>
      </c>
      <c r="E14" s="68">
        <f t="shared" si="0"/>
        <v>581839</v>
      </c>
      <c r="F14" s="60"/>
      <c r="G14" s="60"/>
      <c r="H14" s="60"/>
      <c r="I14" s="60"/>
      <c r="J14" s="60"/>
      <c r="K14" s="60"/>
    </row>
    <row r="15" spans="1:11">
      <c r="A15" s="1034"/>
      <c r="B15" s="65" t="s">
        <v>282</v>
      </c>
      <c r="C15" s="64">
        <f>SUM(C13:C14)</f>
        <v>651851</v>
      </c>
      <c r="D15" s="64">
        <f t="shared" ref="D15" si="3">SUM(D13:D14)</f>
        <v>0</v>
      </c>
      <c r="E15" s="64">
        <f>SUM(E13:E14)</f>
        <v>651851</v>
      </c>
      <c r="F15" s="60"/>
      <c r="G15" s="60"/>
      <c r="H15" s="60"/>
      <c r="I15" s="60"/>
      <c r="J15" s="60"/>
      <c r="K15" s="60"/>
    </row>
    <row r="16" spans="1:11">
      <c r="B16" s="60"/>
      <c r="C16" s="60"/>
      <c r="D16" s="60"/>
      <c r="E16" s="60"/>
      <c r="F16" s="60"/>
      <c r="G16" s="60"/>
      <c r="H16" s="60"/>
      <c r="I16" s="60"/>
      <c r="J16" s="60"/>
      <c r="K16" s="60"/>
    </row>
    <row r="17" spans="1:11">
      <c r="A17" s="60"/>
      <c r="B17" s="60"/>
      <c r="C17" s="60"/>
      <c r="D17" s="60"/>
      <c r="E17" s="60"/>
      <c r="F17" s="60"/>
      <c r="G17" s="60"/>
      <c r="H17" s="60"/>
      <c r="I17" s="60"/>
      <c r="J17" s="60"/>
      <c r="K17" s="60"/>
    </row>
    <row r="18" spans="1:11">
      <c r="A18" s="60"/>
      <c r="B18" s="60"/>
      <c r="C18" s="60"/>
      <c r="D18" s="60"/>
      <c r="E18" s="60"/>
      <c r="F18" s="60"/>
      <c r="G18" s="60"/>
      <c r="H18" s="60"/>
      <c r="I18" s="60"/>
      <c r="J18" s="60"/>
      <c r="K18" s="60"/>
    </row>
    <row r="19" spans="1:11">
      <c r="A19" s="60"/>
      <c r="B19" s="60"/>
      <c r="C19" s="60"/>
      <c r="D19" s="60"/>
      <c r="E19" s="60"/>
      <c r="F19" s="60"/>
      <c r="G19" s="60"/>
      <c r="H19" s="60"/>
      <c r="I19" s="60"/>
      <c r="J19" s="60"/>
      <c r="K19" s="60"/>
    </row>
    <row r="20" spans="1:11">
      <c r="A20" s="60"/>
      <c r="B20" s="60"/>
      <c r="C20" s="60"/>
      <c r="D20" s="60"/>
      <c r="E20" s="60"/>
      <c r="F20" s="60"/>
      <c r="G20" s="60"/>
      <c r="H20" s="60"/>
      <c r="I20" s="60"/>
      <c r="J20" s="60"/>
      <c r="K20" s="60"/>
    </row>
    <row r="21" spans="1:11">
      <c r="B21" s="60"/>
      <c r="C21" s="60"/>
      <c r="D21" s="60"/>
      <c r="E21" s="60"/>
      <c r="F21" s="60"/>
      <c r="G21" s="60"/>
      <c r="H21" s="60"/>
      <c r="I21" s="60"/>
      <c r="J21" s="60"/>
      <c r="K21" s="60"/>
    </row>
    <row r="22" spans="1:11">
      <c r="B22" s="60"/>
      <c r="C22" s="60"/>
      <c r="D22" s="60"/>
      <c r="E22" s="60"/>
      <c r="F22" s="60"/>
      <c r="G22" s="60"/>
      <c r="H22" s="60"/>
      <c r="I22" s="60"/>
      <c r="J22" s="60"/>
      <c r="K22" s="60"/>
    </row>
    <row r="23" spans="1:11">
      <c r="B23" s="60"/>
      <c r="C23" s="60"/>
      <c r="D23" s="60"/>
      <c r="E23" s="60"/>
      <c r="F23" s="60"/>
      <c r="G23" s="60"/>
      <c r="H23" s="60"/>
      <c r="I23" s="60"/>
      <c r="J23" s="60"/>
      <c r="K23" s="60"/>
    </row>
    <row r="24" spans="1:11">
      <c r="B24" s="60"/>
      <c r="C24" s="60"/>
      <c r="D24" s="60"/>
      <c r="E24" s="60"/>
      <c r="F24" s="60"/>
      <c r="G24" s="60"/>
      <c r="H24" s="60"/>
      <c r="I24" s="60"/>
      <c r="J24" s="60"/>
      <c r="K24" s="60"/>
    </row>
    <row r="25" spans="1:11">
      <c r="B25" s="60"/>
      <c r="C25" s="60"/>
      <c r="D25" s="60"/>
      <c r="E25" s="60"/>
      <c r="F25" s="60"/>
      <c r="G25" s="60"/>
      <c r="H25" s="60"/>
      <c r="I25" s="60"/>
      <c r="J25" s="60"/>
      <c r="K25" s="60"/>
    </row>
    <row r="26" spans="1:11">
      <c r="B26" s="60"/>
      <c r="C26" s="60"/>
      <c r="D26" s="60"/>
      <c r="E26" s="60"/>
      <c r="F26" s="60"/>
      <c r="G26" s="60"/>
      <c r="H26" s="60"/>
      <c r="I26" s="60"/>
      <c r="J26" s="60"/>
      <c r="K26" s="60"/>
    </row>
    <row r="27" spans="1:11">
      <c r="B27" s="60"/>
      <c r="C27" s="60"/>
      <c r="D27" s="60"/>
      <c r="E27" s="60"/>
      <c r="F27" s="60"/>
      <c r="G27" s="60"/>
      <c r="H27" s="60"/>
      <c r="I27" s="60"/>
      <c r="J27" s="60"/>
      <c r="K27" s="60"/>
    </row>
    <row r="28" spans="1:11">
      <c r="B28" s="60"/>
      <c r="C28" s="60"/>
      <c r="D28" s="60"/>
      <c r="E28" s="60"/>
      <c r="F28" s="60"/>
      <c r="G28" s="60"/>
      <c r="H28" s="60"/>
      <c r="I28" s="60"/>
      <c r="J28" s="60"/>
      <c r="K28" s="60"/>
    </row>
    <row r="29" spans="1:11">
      <c r="B29" s="60"/>
      <c r="C29" s="60"/>
      <c r="D29" s="60"/>
      <c r="E29" s="60"/>
      <c r="F29" s="60"/>
      <c r="G29" s="60"/>
      <c r="H29" s="60"/>
      <c r="I29" s="60"/>
      <c r="J29" s="60"/>
      <c r="K29" s="60"/>
    </row>
    <row r="30" spans="1:11">
      <c r="B30" s="60"/>
      <c r="C30" s="60"/>
      <c r="D30" s="60"/>
      <c r="E30" s="60"/>
      <c r="F30" s="60"/>
      <c r="G30" s="60"/>
      <c r="H30" s="60"/>
      <c r="I30" s="60"/>
      <c r="J30" s="60"/>
      <c r="K30" s="60"/>
    </row>
    <row r="31" spans="1:11">
      <c r="B31" s="60"/>
      <c r="C31" s="60"/>
      <c r="D31" s="60"/>
      <c r="E31" s="60"/>
      <c r="F31" s="60"/>
      <c r="G31" s="60"/>
      <c r="H31" s="60"/>
      <c r="I31" s="60"/>
      <c r="J31" s="60"/>
      <c r="K31" s="60"/>
    </row>
    <row r="32" spans="1:11">
      <c r="B32" s="60"/>
      <c r="C32" s="60"/>
      <c r="D32" s="60"/>
      <c r="E32" s="60"/>
      <c r="F32" s="60"/>
      <c r="G32" s="60"/>
      <c r="H32" s="60"/>
      <c r="I32" s="60"/>
      <c r="J32" s="60"/>
      <c r="K32" s="60"/>
    </row>
    <row r="33" spans="2:11">
      <c r="B33" s="60"/>
      <c r="C33" s="60"/>
      <c r="D33" s="60"/>
      <c r="E33" s="60"/>
      <c r="F33" s="60"/>
      <c r="G33" s="60"/>
      <c r="H33" s="60"/>
      <c r="I33" s="60"/>
      <c r="J33" s="60"/>
      <c r="K33" s="60"/>
    </row>
    <row r="34" spans="2:11">
      <c r="B34" s="60"/>
      <c r="C34" s="60"/>
      <c r="D34" s="60"/>
      <c r="E34" s="60"/>
      <c r="F34" s="60"/>
      <c r="G34" s="60"/>
      <c r="H34" s="60"/>
      <c r="I34" s="60"/>
      <c r="J34" s="60"/>
      <c r="K34" s="60"/>
    </row>
    <row r="35" spans="2:11">
      <c r="B35" s="60"/>
      <c r="C35" s="60"/>
      <c r="D35" s="60"/>
      <c r="E35" s="60"/>
      <c r="F35" s="60"/>
      <c r="G35" s="60"/>
      <c r="H35" s="60"/>
      <c r="I35" s="60"/>
      <c r="J35" s="60"/>
      <c r="K35" s="60"/>
    </row>
    <row r="36" spans="2:11">
      <c r="B36" s="60"/>
      <c r="C36" s="60"/>
      <c r="D36" s="60"/>
      <c r="E36" s="60"/>
      <c r="F36" s="60"/>
      <c r="G36" s="60"/>
      <c r="H36" s="60"/>
      <c r="I36" s="60"/>
      <c r="J36" s="60"/>
      <c r="K36" s="60"/>
    </row>
    <row r="37" spans="2:11">
      <c r="B37" s="60"/>
      <c r="C37" s="60"/>
      <c r="D37" s="60"/>
      <c r="E37" s="60"/>
      <c r="F37" s="60"/>
      <c r="G37" s="60"/>
      <c r="H37" s="60"/>
      <c r="I37" s="60"/>
      <c r="J37" s="60"/>
      <c r="K37" s="60"/>
    </row>
    <row r="38" spans="2:11">
      <c r="B38" s="60"/>
      <c r="C38" s="60"/>
      <c r="D38" s="60"/>
      <c r="E38" s="60"/>
      <c r="F38" s="60"/>
      <c r="G38" s="60"/>
      <c r="H38" s="60"/>
      <c r="I38" s="60"/>
      <c r="J38" s="60"/>
      <c r="K38" s="60"/>
    </row>
    <row r="39" spans="2:11">
      <c r="B39" s="60"/>
      <c r="C39" s="60"/>
      <c r="D39" s="60"/>
      <c r="E39" s="60"/>
      <c r="F39" s="60"/>
      <c r="G39" s="60"/>
      <c r="H39" s="60"/>
      <c r="I39" s="60"/>
      <c r="J39" s="60"/>
      <c r="K39" s="60"/>
    </row>
    <row r="40" spans="2:11">
      <c r="B40" s="60"/>
      <c r="C40" s="60"/>
      <c r="D40" s="60"/>
      <c r="E40" s="60"/>
      <c r="F40" s="60"/>
      <c r="G40" s="60"/>
      <c r="H40" s="60"/>
      <c r="I40" s="60"/>
      <c r="J40" s="60"/>
      <c r="K40" s="60"/>
    </row>
    <row r="41" spans="2:11">
      <c r="B41" s="60"/>
      <c r="C41" s="60"/>
      <c r="D41" s="60"/>
      <c r="E41" s="60"/>
      <c r="F41" s="60"/>
      <c r="G41" s="60"/>
      <c r="H41" s="60"/>
      <c r="I41" s="60"/>
      <c r="J41" s="60"/>
      <c r="K41" s="60"/>
    </row>
    <row r="42" spans="2:11">
      <c r="B42" s="60"/>
      <c r="C42" s="60"/>
      <c r="D42" s="60"/>
      <c r="E42" s="60"/>
      <c r="F42" s="60"/>
      <c r="G42" s="60"/>
      <c r="H42" s="60"/>
      <c r="I42" s="60"/>
      <c r="J42" s="60"/>
      <c r="K42" s="60"/>
    </row>
    <row r="43" spans="2:11">
      <c r="B43" s="60"/>
      <c r="C43" s="60"/>
      <c r="D43" s="60"/>
      <c r="E43" s="60"/>
      <c r="F43" s="60"/>
      <c r="G43" s="60"/>
      <c r="H43" s="60"/>
      <c r="I43" s="60"/>
      <c r="J43" s="60"/>
      <c r="K43" s="60"/>
    </row>
    <row r="44" spans="2:11">
      <c r="B44" s="60"/>
      <c r="C44" s="60"/>
      <c r="D44" s="60"/>
      <c r="E44" s="60"/>
      <c r="F44" s="60"/>
      <c r="G44" s="60"/>
      <c r="H44" s="60"/>
      <c r="I44" s="60"/>
      <c r="J44" s="60"/>
      <c r="K44" s="60"/>
    </row>
    <row r="45" spans="2:11">
      <c r="B45" s="60"/>
      <c r="C45" s="60"/>
      <c r="D45" s="60"/>
      <c r="E45" s="60"/>
      <c r="F45" s="60"/>
      <c r="G45" s="60"/>
      <c r="H45" s="60"/>
      <c r="I45" s="60"/>
      <c r="J45" s="60"/>
      <c r="K45" s="60"/>
    </row>
    <row r="46" spans="2:11">
      <c r="B46" s="60"/>
      <c r="C46" s="60"/>
      <c r="D46" s="60"/>
      <c r="E46" s="60"/>
      <c r="F46" s="60"/>
      <c r="G46" s="60"/>
      <c r="H46" s="60"/>
      <c r="I46" s="60"/>
      <c r="J46" s="60"/>
      <c r="K46" s="60"/>
    </row>
    <row r="47" spans="2:11">
      <c r="B47" s="60"/>
      <c r="C47" s="60"/>
      <c r="D47" s="60"/>
      <c r="E47" s="60"/>
      <c r="F47" s="60"/>
      <c r="G47" s="60"/>
      <c r="H47" s="60"/>
      <c r="I47" s="60"/>
      <c r="J47" s="60"/>
      <c r="K47" s="60"/>
    </row>
    <row r="48" spans="2:11">
      <c r="B48" s="60"/>
      <c r="C48" s="60"/>
      <c r="D48" s="60"/>
      <c r="E48" s="60"/>
      <c r="F48" s="60"/>
      <c r="G48" s="60"/>
      <c r="H48" s="60"/>
      <c r="I48" s="60"/>
      <c r="J48" s="60"/>
      <c r="K48" s="60"/>
    </row>
    <row r="49" spans="2:11">
      <c r="B49" s="60"/>
      <c r="C49" s="60"/>
      <c r="D49" s="60"/>
      <c r="E49" s="60"/>
      <c r="F49" s="60"/>
      <c r="G49" s="60"/>
      <c r="H49" s="60"/>
      <c r="I49" s="60"/>
      <c r="J49" s="60"/>
      <c r="K49" s="60"/>
    </row>
    <row r="50" spans="2:11">
      <c r="B50" s="60"/>
      <c r="C50" s="60"/>
      <c r="D50" s="60"/>
      <c r="E50" s="60"/>
      <c r="F50" s="60"/>
      <c r="G50" s="60"/>
      <c r="H50" s="60"/>
      <c r="I50" s="60"/>
      <c r="J50" s="60"/>
      <c r="K50" s="60"/>
    </row>
    <row r="51" spans="2:11">
      <c r="B51" s="60"/>
      <c r="C51" s="60"/>
      <c r="D51" s="60"/>
      <c r="E51" s="60"/>
      <c r="F51" s="60"/>
      <c r="G51" s="60"/>
      <c r="H51" s="60"/>
      <c r="I51" s="60"/>
      <c r="J51" s="60"/>
      <c r="K51" s="60"/>
    </row>
    <row r="52" spans="2:11">
      <c r="B52" s="60"/>
      <c r="C52" s="60"/>
      <c r="D52" s="60"/>
      <c r="E52" s="60"/>
      <c r="F52" s="60"/>
      <c r="G52" s="60"/>
      <c r="H52" s="60"/>
      <c r="I52" s="60"/>
      <c r="J52" s="60"/>
      <c r="K52" s="60"/>
    </row>
    <row r="53" spans="2:11">
      <c r="B53" s="60"/>
      <c r="C53" s="60"/>
      <c r="D53" s="60"/>
      <c r="E53" s="60"/>
      <c r="F53" s="60"/>
      <c r="G53" s="60"/>
      <c r="H53" s="60"/>
      <c r="I53" s="60"/>
      <c r="J53" s="60"/>
      <c r="K53" s="60"/>
    </row>
    <row r="54" spans="2:11">
      <c r="B54" s="60"/>
      <c r="C54" s="60"/>
      <c r="D54" s="60"/>
      <c r="E54" s="60"/>
      <c r="F54" s="60"/>
      <c r="G54" s="60"/>
      <c r="H54" s="60"/>
      <c r="I54" s="60"/>
      <c r="J54" s="60"/>
      <c r="K54" s="60"/>
    </row>
    <row r="55" spans="2:11">
      <c r="B55" s="60"/>
      <c r="C55" s="60"/>
      <c r="D55" s="60"/>
      <c r="E55" s="60"/>
      <c r="F55" s="60"/>
      <c r="G55" s="60"/>
      <c r="H55" s="60"/>
      <c r="I55" s="60"/>
      <c r="J55" s="60"/>
      <c r="K55" s="60"/>
    </row>
    <row r="56" spans="2:11">
      <c r="B56" s="60"/>
      <c r="C56" s="60"/>
      <c r="D56" s="60"/>
      <c r="E56" s="60"/>
      <c r="F56" s="60"/>
      <c r="G56" s="60"/>
      <c r="H56" s="60"/>
      <c r="I56" s="60"/>
      <c r="J56" s="60"/>
      <c r="K56" s="60"/>
    </row>
    <row r="57" spans="2:11">
      <c r="B57" s="60"/>
      <c r="C57" s="60"/>
      <c r="D57" s="60"/>
      <c r="E57" s="60"/>
      <c r="F57" s="60"/>
      <c r="G57" s="60"/>
      <c r="H57" s="60"/>
      <c r="I57" s="60"/>
      <c r="J57" s="60"/>
      <c r="K57" s="60"/>
    </row>
    <row r="58" spans="2:11">
      <c r="B58" s="60"/>
      <c r="C58" s="60"/>
      <c r="D58" s="60"/>
      <c r="E58" s="60"/>
      <c r="F58" s="60"/>
      <c r="G58" s="60"/>
      <c r="H58" s="60"/>
      <c r="I58" s="60"/>
      <c r="J58" s="60"/>
      <c r="K58" s="60"/>
    </row>
    <row r="59" spans="2:11">
      <c r="B59" s="60"/>
      <c r="C59" s="60"/>
      <c r="D59" s="60"/>
      <c r="E59" s="60"/>
      <c r="F59" s="60"/>
      <c r="G59" s="60"/>
      <c r="H59" s="60"/>
      <c r="I59" s="60"/>
      <c r="J59" s="60"/>
      <c r="K59" s="60"/>
    </row>
    <row r="60" spans="2:11">
      <c r="B60" s="60"/>
      <c r="C60" s="60"/>
      <c r="D60" s="60"/>
      <c r="E60" s="60"/>
      <c r="F60" s="60"/>
      <c r="G60" s="60"/>
      <c r="H60" s="60"/>
      <c r="I60" s="60"/>
      <c r="J60" s="60"/>
      <c r="K60" s="60"/>
    </row>
    <row r="61" spans="2:11">
      <c r="B61" s="60"/>
      <c r="C61" s="60"/>
      <c r="D61" s="60"/>
      <c r="E61" s="60"/>
      <c r="F61" s="60"/>
      <c r="G61" s="60"/>
      <c r="H61" s="60"/>
      <c r="I61" s="60"/>
      <c r="J61" s="60"/>
      <c r="K61" s="60"/>
    </row>
    <row r="62" spans="2:11">
      <c r="B62" s="60"/>
      <c r="C62" s="60"/>
      <c r="D62" s="60"/>
      <c r="E62" s="60"/>
      <c r="F62" s="60"/>
      <c r="G62" s="60"/>
      <c r="H62" s="60"/>
      <c r="I62" s="60"/>
      <c r="J62" s="60"/>
      <c r="K62" s="60"/>
    </row>
    <row r="63" spans="2:11">
      <c r="B63" s="60"/>
      <c r="C63" s="60"/>
      <c r="D63" s="60"/>
      <c r="E63" s="60"/>
      <c r="F63" s="60"/>
      <c r="G63" s="60"/>
      <c r="H63" s="60"/>
      <c r="I63" s="60"/>
      <c r="J63" s="60"/>
      <c r="K63" s="60"/>
    </row>
    <row r="64" spans="2:11">
      <c r="B64" s="60"/>
      <c r="C64" s="60"/>
      <c r="D64" s="60"/>
      <c r="E64" s="60"/>
      <c r="F64" s="60"/>
      <c r="G64" s="60"/>
      <c r="H64" s="60"/>
      <c r="I64" s="60"/>
      <c r="J64" s="60"/>
      <c r="K64" s="60"/>
    </row>
    <row r="65" spans="2:11">
      <c r="B65" s="60"/>
      <c r="C65" s="60"/>
      <c r="D65" s="60"/>
      <c r="E65" s="60"/>
      <c r="F65" s="60"/>
      <c r="G65" s="60"/>
      <c r="H65" s="60"/>
      <c r="I65" s="60"/>
      <c r="J65" s="60"/>
      <c r="K65" s="60"/>
    </row>
    <row r="66" spans="2:11">
      <c r="B66" s="60"/>
      <c r="C66" s="60"/>
      <c r="D66" s="60"/>
      <c r="E66" s="60"/>
      <c r="F66" s="60"/>
      <c r="G66" s="60"/>
      <c r="H66" s="60"/>
      <c r="I66" s="60"/>
      <c r="J66" s="60"/>
      <c r="K66" s="60"/>
    </row>
    <row r="67" spans="2:11">
      <c r="B67" s="60"/>
      <c r="C67" s="60"/>
      <c r="D67" s="60"/>
      <c r="E67" s="60"/>
      <c r="F67" s="60"/>
      <c r="G67" s="60"/>
      <c r="H67" s="60"/>
      <c r="I67" s="60"/>
      <c r="J67" s="60"/>
      <c r="K67" s="60"/>
    </row>
    <row r="68" spans="2:11">
      <c r="B68" s="60"/>
      <c r="C68" s="60"/>
      <c r="D68" s="60"/>
      <c r="E68" s="60"/>
      <c r="F68" s="60"/>
      <c r="G68" s="60"/>
      <c r="H68" s="60"/>
      <c r="I68" s="60"/>
      <c r="J68" s="60"/>
      <c r="K68" s="60"/>
    </row>
    <row r="69" spans="2:11">
      <c r="B69" s="60"/>
      <c r="C69" s="60"/>
      <c r="D69" s="60"/>
      <c r="E69" s="60"/>
      <c r="F69" s="60"/>
      <c r="G69" s="60"/>
      <c r="H69" s="60"/>
      <c r="I69" s="60"/>
      <c r="J69" s="60"/>
      <c r="K69" s="60"/>
    </row>
    <row r="70" spans="2:11">
      <c r="B70" s="60"/>
      <c r="C70" s="60"/>
      <c r="D70" s="60"/>
      <c r="E70" s="60"/>
      <c r="F70" s="60"/>
      <c r="G70" s="60"/>
      <c r="H70" s="60"/>
      <c r="I70" s="60"/>
      <c r="J70" s="60"/>
      <c r="K70" s="60"/>
    </row>
    <row r="71" spans="2:11">
      <c r="B71" s="60"/>
      <c r="C71" s="60"/>
      <c r="D71" s="60"/>
      <c r="E71" s="60"/>
      <c r="F71" s="60"/>
      <c r="G71" s="60"/>
      <c r="H71" s="60"/>
      <c r="I71" s="60"/>
      <c r="J71" s="60"/>
      <c r="K71" s="60"/>
    </row>
    <row r="72" spans="2:11">
      <c r="B72" s="60"/>
      <c r="C72" s="60"/>
      <c r="D72" s="60"/>
      <c r="E72" s="60"/>
      <c r="F72" s="60"/>
      <c r="G72" s="60"/>
      <c r="H72" s="60"/>
      <c r="I72" s="60"/>
      <c r="J72" s="60"/>
      <c r="K72" s="60"/>
    </row>
    <row r="73" spans="2:11">
      <c r="B73" s="60"/>
      <c r="C73" s="60"/>
      <c r="D73" s="60"/>
      <c r="E73" s="60"/>
      <c r="F73" s="60"/>
      <c r="G73" s="60"/>
      <c r="H73" s="60"/>
      <c r="I73" s="60"/>
      <c r="J73" s="60"/>
      <c r="K73" s="60"/>
    </row>
    <row r="74" spans="2:11">
      <c r="B74" s="60"/>
      <c r="C74" s="60"/>
      <c r="D74" s="60"/>
      <c r="E74" s="60"/>
      <c r="F74" s="60"/>
      <c r="G74" s="60"/>
      <c r="H74" s="60"/>
      <c r="I74" s="60"/>
      <c r="J74" s="60"/>
      <c r="K74" s="60"/>
    </row>
    <row r="75" spans="2:11">
      <c r="B75" s="60"/>
      <c r="C75" s="60"/>
      <c r="D75" s="60"/>
      <c r="E75" s="60"/>
      <c r="F75" s="60"/>
      <c r="G75" s="60"/>
      <c r="H75" s="60"/>
      <c r="I75" s="60"/>
      <c r="J75" s="60"/>
      <c r="K75" s="60"/>
    </row>
    <row r="76" spans="2:11">
      <c r="B76" s="60"/>
      <c r="C76" s="60"/>
      <c r="D76" s="60"/>
      <c r="E76" s="60"/>
      <c r="F76" s="60"/>
      <c r="G76" s="60"/>
      <c r="H76" s="60"/>
      <c r="I76" s="60"/>
      <c r="J76" s="60"/>
      <c r="K76" s="60"/>
    </row>
    <row r="77" spans="2:11">
      <c r="B77" s="60"/>
      <c r="C77" s="60"/>
      <c r="D77" s="60"/>
      <c r="E77" s="60"/>
      <c r="F77" s="60"/>
      <c r="G77" s="60"/>
      <c r="H77" s="60"/>
      <c r="I77" s="60"/>
      <c r="J77" s="60"/>
      <c r="K77" s="60"/>
    </row>
    <row r="78" spans="2:11">
      <c r="B78" s="60"/>
      <c r="C78" s="60"/>
      <c r="D78" s="60"/>
      <c r="E78" s="60"/>
      <c r="F78" s="60"/>
      <c r="G78" s="60"/>
      <c r="H78" s="60"/>
      <c r="I78" s="60"/>
      <c r="J78" s="60"/>
      <c r="K78" s="60"/>
    </row>
    <row r="79" spans="2:11">
      <c r="B79" s="60"/>
      <c r="C79" s="60"/>
      <c r="D79" s="60"/>
      <c r="E79" s="60"/>
      <c r="F79" s="60"/>
      <c r="G79" s="60"/>
      <c r="H79" s="60"/>
      <c r="I79" s="60"/>
      <c r="J79" s="60"/>
      <c r="K79" s="60"/>
    </row>
    <row r="80" spans="2:11">
      <c r="B80" s="60"/>
      <c r="C80" s="60"/>
      <c r="D80" s="60"/>
      <c r="E80" s="60"/>
      <c r="F80" s="60"/>
      <c r="G80" s="60"/>
      <c r="H80" s="60"/>
      <c r="I80" s="60"/>
      <c r="J80" s="60"/>
      <c r="K80" s="60"/>
    </row>
    <row r="81" spans="2:11">
      <c r="B81" s="60"/>
      <c r="C81" s="60"/>
      <c r="D81" s="60"/>
      <c r="E81" s="60"/>
      <c r="F81" s="60"/>
      <c r="G81" s="60"/>
      <c r="H81" s="60"/>
      <c r="I81" s="60"/>
      <c r="J81" s="60"/>
      <c r="K81" s="60"/>
    </row>
    <row r="82" spans="2:11">
      <c r="B82" s="60"/>
      <c r="C82" s="60"/>
      <c r="D82" s="60"/>
      <c r="E82" s="60"/>
      <c r="F82" s="60"/>
      <c r="G82" s="60"/>
      <c r="H82" s="60"/>
      <c r="I82" s="60"/>
      <c r="J82" s="60"/>
      <c r="K82" s="60"/>
    </row>
    <row r="83" spans="2:11">
      <c r="B83" s="60"/>
      <c r="C83" s="60"/>
      <c r="D83" s="60"/>
      <c r="E83" s="60"/>
      <c r="F83" s="60"/>
      <c r="G83" s="60"/>
      <c r="H83" s="60"/>
      <c r="I83" s="60"/>
      <c r="J83" s="60"/>
      <c r="K83" s="60"/>
    </row>
    <row r="84" spans="2:11">
      <c r="B84" s="60"/>
      <c r="C84" s="60"/>
      <c r="D84" s="60"/>
      <c r="E84" s="60"/>
      <c r="F84" s="60"/>
      <c r="G84" s="60"/>
      <c r="H84" s="60"/>
      <c r="I84" s="60"/>
      <c r="J84" s="60"/>
      <c r="K84" s="60"/>
    </row>
    <row r="85" spans="2:11">
      <c r="B85" s="60"/>
      <c r="C85" s="60"/>
      <c r="D85" s="60"/>
      <c r="E85" s="60"/>
      <c r="F85" s="60"/>
      <c r="G85" s="60"/>
      <c r="H85" s="60"/>
      <c r="I85" s="60"/>
      <c r="J85" s="60"/>
      <c r="K85" s="60"/>
    </row>
    <row r="86" spans="2:11">
      <c r="B86" s="60"/>
      <c r="C86" s="60"/>
      <c r="D86" s="60"/>
      <c r="E86" s="60"/>
      <c r="F86" s="60"/>
      <c r="G86" s="60"/>
      <c r="H86" s="60"/>
      <c r="I86" s="60"/>
      <c r="J86" s="60"/>
      <c r="K86" s="60"/>
    </row>
    <row r="87" spans="2:11">
      <c r="B87" s="60"/>
      <c r="C87" s="60"/>
      <c r="D87" s="60"/>
      <c r="E87" s="60"/>
      <c r="F87" s="60"/>
      <c r="G87" s="60"/>
      <c r="H87" s="60"/>
      <c r="I87" s="60"/>
      <c r="J87" s="60"/>
      <c r="K87" s="60"/>
    </row>
    <row r="88" spans="2:11">
      <c r="B88" s="60"/>
      <c r="C88" s="60"/>
      <c r="D88" s="60"/>
      <c r="E88" s="60"/>
      <c r="F88" s="60"/>
      <c r="G88" s="60"/>
      <c r="H88" s="60"/>
      <c r="I88" s="60"/>
      <c r="J88" s="60"/>
      <c r="K88" s="60"/>
    </row>
    <row r="89" spans="2:11">
      <c r="B89" s="60"/>
      <c r="C89" s="60"/>
      <c r="D89" s="60"/>
      <c r="E89" s="60"/>
      <c r="F89" s="60"/>
      <c r="G89" s="60"/>
      <c r="H89" s="60"/>
      <c r="I89" s="60"/>
      <c r="J89" s="60"/>
      <c r="K89" s="60"/>
    </row>
    <row r="90" spans="2:11">
      <c r="B90" s="60"/>
      <c r="C90" s="60"/>
      <c r="D90" s="60"/>
      <c r="E90" s="60"/>
      <c r="F90" s="60"/>
      <c r="G90" s="60"/>
      <c r="H90" s="60"/>
      <c r="I90" s="60"/>
      <c r="J90" s="60"/>
      <c r="K90" s="60"/>
    </row>
    <row r="91" spans="2:11">
      <c r="B91" s="60"/>
      <c r="C91" s="60"/>
      <c r="D91" s="60"/>
      <c r="E91" s="60"/>
      <c r="F91" s="60"/>
      <c r="G91" s="60"/>
      <c r="H91" s="60"/>
      <c r="I91" s="60"/>
      <c r="J91" s="60"/>
      <c r="K91" s="60"/>
    </row>
    <row r="92" spans="2:11">
      <c r="B92" s="60"/>
      <c r="C92" s="60"/>
      <c r="D92" s="60"/>
      <c r="E92" s="60"/>
      <c r="F92" s="60"/>
      <c r="G92" s="60"/>
      <c r="H92" s="60"/>
      <c r="I92" s="60"/>
      <c r="J92" s="60"/>
      <c r="K92" s="60"/>
    </row>
    <row r="93" spans="2:11">
      <c r="B93" s="60"/>
      <c r="C93" s="60"/>
      <c r="D93" s="60"/>
      <c r="E93" s="60"/>
      <c r="F93" s="60"/>
      <c r="G93" s="60"/>
      <c r="H93" s="60"/>
      <c r="I93" s="60"/>
      <c r="J93" s="60"/>
      <c r="K93" s="60"/>
    </row>
    <row r="94" spans="2:11">
      <c r="B94" s="60"/>
      <c r="C94" s="60"/>
      <c r="D94" s="60"/>
      <c r="E94" s="60"/>
      <c r="F94" s="60"/>
      <c r="G94" s="60"/>
      <c r="H94" s="60"/>
      <c r="I94" s="60"/>
      <c r="J94" s="60"/>
      <c r="K94" s="60"/>
    </row>
    <row r="95" spans="2:11">
      <c r="B95" s="60"/>
      <c r="C95" s="60"/>
      <c r="D95" s="60"/>
      <c r="E95" s="60"/>
      <c r="F95" s="60"/>
      <c r="G95" s="60"/>
      <c r="H95" s="60"/>
      <c r="I95" s="60"/>
      <c r="J95" s="60"/>
      <c r="K95" s="60"/>
    </row>
    <row r="96" spans="2:11">
      <c r="B96" s="60"/>
      <c r="C96" s="60"/>
      <c r="D96" s="60"/>
      <c r="E96" s="60"/>
      <c r="F96" s="60"/>
      <c r="G96" s="60"/>
      <c r="H96" s="60"/>
      <c r="I96" s="60"/>
      <c r="J96" s="60"/>
      <c r="K96" s="60"/>
    </row>
    <row r="97" spans="2:11">
      <c r="B97" s="60"/>
      <c r="C97" s="60"/>
      <c r="D97" s="60"/>
      <c r="E97" s="60"/>
      <c r="F97" s="60"/>
      <c r="G97" s="60"/>
      <c r="H97" s="60"/>
      <c r="I97" s="60"/>
      <c r="J97" s="60"/>
      <c r="K97" s="60"/>
    </row>
    <row r="98" spans="2:11">
      <c r="B98" s="60"/>
      <c r="C98" s="60"/>
      <c r="D98" s="60"/>
      <c r="E98" s="60"/>
      <c r="F98" s="60"/>
      <c r="G98" s="60"/>
      <c r="H98" s="60"/>
      <c r="I98" s="60"/>
      <c r="J98" s="60"/>
      <c r="K98" s="60"/>
    </row>
    <row r="99" spans="2:11">
      <c r="B99" s="60"/>
      <c r="C99" s="60"/>
      <c r="D99" s="60"/>
      <c r="E99" s="60"/>
      <c r="F99" s="60"/>
      <c r="G99" s="60"/>
      <c r="H99" s="60"/>
      <c r="I99" s="60"/>
      <c r="J99" s="60"/>
      <c r="K99" s="60"/>
    </row>
    <row r="100" spans="2:11">
      <c r="B100" s="60"/>
      <c r="C100" s="60"/>
      <c r="D100" s="60"/>
      <c r="E100" s="60"/>
      <c r="F100" s="60"/>
      <c r="G100" s="60"/>
      <c r="H100" s="60"/>
      <c r="I100" s="60"/>
      <c r="J100" s="60"/>
      <c r="K100" s="60"/>
    </row>
    <row r="101" spans="2:11">
      <c r="B101" s="60"/>
      <c r="C101" s="60"/>
      <c r="D101" s="60"/>
      <c r="E101" s="60"/>
      <c r="F101" s="60"/>
      <c r="G101" s="60"/>
      <c r="H101" s="60"/>
      <c r="I101" s="60"/>
      <c r="J101" s="60"/>
      <c r="K101" s="60"/>
    </row>
    <row r="102" spans="2:11">
      <c r="B102" s="60"/>
      <c r="C102" s="60"/>
      <c r="D102" s="60"/>
      <c r="E102" s="60"/>
      <c r="F102" s="60"/>
      <c r="G102" s="60"/>
      <c r="H102" s="60"/>
      <c r="I102" s="60"/>
      <c r="J102" s="60"/>
      <c r="K102" s="60"/>
    </row>
    <row r="103" spans="2:11">
      <c r="B103" s="60"/>
      <c r="C103" s="60"/>
      <c r="D103" s="60"/>
      <c r="E103" s="60"/>
      <c r="F103" s="60"/>
      <c r="G103" s="60"/>
      <c r="H103" s="60"/>
      <c r="I103" s="60"/>
      <c r="J103" s="60"/>
      <c r="K103" s="60"/>
    </row>
    <row r="104" spans="2:11">
      <c r="B104" s="60"/>
      <c r="C104" s="60"/>
      <c r="D104" s="60"/>
      <c r="E104" s="60"/>
      <c r="F104" s="60"/>
      <c r="G104" s="60"/>
      <c r="H104" s="60"/>
      <c r="I104" s="60"/>
      <c r="J104" s="60"/>
      <c r="K104" s="60"/>
    </row>
    <row r="105" spans="2:11">
      <c r="B105" s="60"/>
      <c r="C105" s="60"/>
      <c r="D105" s="60"/>
      <c r="E105" s="60"/>
      <c r="F105" s="60"/>
      <c r="G105" s="60"/>
      <c r="H105" s="60"/>
      <c r="I105" s="60"/>
      <c r="J105" s="60"/>
      <c r="K105" s="60"/>
    </row>
    <row r="106" spans="2:11">
      <c r="B106" s="60"/>
      <c r="C106" s="60"/>
      <c r="D106" s="60"/>
      <c r="E106" s="60"/>
      <c r="F106" s="60"/>
      <c r="G106" s="60"/>
      <c r="H106" s="60"/>
      <c r="I106" s="60"/>
      <c r="J106" s="60"/>
      <c r="K106" s="60"/>
    </row>
    <row r="107" spans="2:11">
      <c r="B107" s="60"/>
      <c r="C107" s="60"/>
      <c r="D107" s="60"/>
      <c r="E107" s="60"/>
      <c r="F107" s="60"/>
      <c r="G107" s="60"/>
      <c r="H107" s="60"/>
      <c r="I107" s="60"/>
      <c r="J107" s="60"/>
      <c r="K107" s="60"/>
    </row>
    <row r="108" spans="2:11">
      <c r="B108" s="60"/>
      <c r="C108" s="60"/>
      <c r="D108" s="60"/>
      <c r="E108" s="60"/>
      <c r="F108" s="60"/>
      <c r="G108" s="60"/>
      <c r="H108" s="60"/>
      <c r="I108" s="60"/>
      <c r="J108" s="60"/>
      <c r="K108" s="60"/>
    </row>
    <row r="109" spans="2:11">
      <c r="B109" s="60"/>
      <c r="C109" s="60"/>
      <c r="D109" s="60"/>
      <c r="E109" s="60"/>
      <c r="F109" s="60"/>
      <c r="G109" s="60"/>
      <c r="H109" s="60"/>
      <c r="I109" s="60"/>
      <c r="J109" s="60"/>
      <c r="K109" s="60"/>
    </row>
    <row r="110" spans="2:11">
      <c r="B110" s="60"/>
      <c r="C110" s="60"/>
      <c r="D110" s="60"/>
      <c r="E110" s="60"/>
      <c r="F110" s="60"/>
      <c r="G110" s="60"/>
      <c r="H110" s="60"/>
      <c r="I110" s="60"/>
      <c r="J110" s="60"/>
      <c r="K110" s="60"/>
    </row>
    <row r="111" spans="2:11">
      <c r="B111" s="60"/>
      <c r="C111" s="60"/>
      <c r="D111" s="60"/>
      <c r="E111" s="60"/>
      <c r="F111" s="60"/>
      <c r="G111" s="60"/>
      <c r="H111" s="60"/>
      <c r="I111" s="60"/>
      <c r="J111" s="60"/>
      <c r="K111" s="60"/>
    </row>
    <row r="112" spans="2:11">
      <c r="B112" s="60"/>
      <c r="C112" s="60"/>
      <c r="D112" s="60"/>
      <c r="E112" s="60"/>
      <c r="F112" s="60"/>
      <c r="G112" s="60"/>
      <c r="H112" s="60"/>
      <c r="I112" s="60"/>
      <c r="J112" s="60"/>
      <c r="K112" s="60"/>
    </row>
    <row r="113" spans="2:11">
      <c r="B113" s="60"/>
      <c r="C113" s="60"/>
      <c r="D113" s="60"/>
      <c r="E113" s="60"/>
      <c r="F113" s="60"/>
      <c r="G113" s="60"/>
      <c r="H113" s="60"/>
      <c r="I113" s="60"/>
      <c r="J113" s="60"/>
      <c r="K113" s="60"/>
    </row>
    <row r="114" spans="2:11">
      <c r="B114" s="60"/>
      <c r="C114" s="60"/>
      <c r="D114" s="60"/>
      <c r="E114" s="60"/>
      <c r="F114" s="60"/>
      <c r="G114" s="60"/>
      <c r="H114" s="60"/>
      <c r="I114" s="60"/>
      <c r="J114" s="60"/>
      <c r="K114" s="60"/>
    </row>
    <row r="115" spans="2:11">
      <c r="B115" s="60"/>
      <c r="C115" s="60"/>
      <c r="D115" s="60"/>
      <c r="E115" s="60"/>
      <c r="F115" s="60"/>
      <c r="G115" s="60"/>
      <c r="H115" s="60"/>
      <c r="I115" s="60"/>
      <c r="J115" s="60"/>
      <c r="K115" s="60"/>
    </row>
    <row r="116" spans="2:11">
      <c r="B116" s="60"/>
      <c r="C116" s="60"/>
      <c r="D116" s="60"/>
      <c r="E116" s="60"/>
      <c r="F116" s="60"/>
      <c r="G116" s="60"/>
      <c r="H116" s="60"/>
      <c r="I116" s="60"/>
      <c r="J116" s="60"/>
      <c r="K116" s="60"/>
    </row>
    <row r="117" spans="2:11">
      <c r="B117" s="60"/>
      <c r="C117" s="60"/>
      <c r="D117" s="60"/>
      <c r="E117" s="60"/>
      <c r="F117" s="60"/>
      <c r="G117" s="60"/>
      <c r="H117" s="60"/>
      <c r="I117" s="60"/>
      <c r="J117" s="60"/>
      <c r="K117" s="60"/>
    </row>
    <row r="118" spans="2:11">
      <c r="B118" s="60"/>
      <c r="C118" s="60"/>
      <c r="D118" s="60"/>
      <c r="E118" s="60"/>
      <c r="F118" s="60"/>
      <c r="G118" s="60"/>
      <c r="H118" s="60"/>
      <c r="I118" s="60"/>
      <c r="J118" s="60"/>
      <c r="K118" s="60"/>
    </row>
    <row r="119" spans="2:11">
      <c r="B119" s="60"/>
      <c r="C119" s="60"/>
      <c r="D119" s="60"/>
      <c r="E119" s="60"/>
      <c r="F119" s="60"/>
      <c r="G119" s="60"/>
      <c r="H119" s="60"/>
      <c r="I119" s="60"/>
      <c r="J119" s="60"/>
      <c r="K119" s="60"/>
    </row>
    <row r="120" spans="2:11">
      <c r="B120" s="60"/>
      <c r="C120" s="60"/>
      <c r="D120" s="60"/>
      <c r="E120" s="60"/>
      <c r="F120" s="60"/>
      <c r="G120" s="60"/>
      <c r="H120" s="60"/>
      <c r="I120" s="60"/>
      <c r="J120" s="60"/>
      <c r="K120" s="60"/>
    </row>
    <row r="121" spans="2:11">
      <c r="B121" s="60"/>
      <c r="C121" s="60"/>
      <c r="D121" s="60"/>
      <c r="E121" s="60"/>
      <c r="F121" s="60"/>
      <c r="G121" s="60"/>
      <c r="H121" s="60"/>
      <c r="I121" s="60"/>
      <c r="J121" s="60"/>
      <c r="K121" s="60"/>
    </row>
    <row r="122" spans="2:11">
      <c r="B122" s="60"/>
      <c r="C122" s="60"/>
      <c r="D122" s="60"/>
      <c r="E122" s="60"/>
      <c r="F122" s="60"/>
      <c r="G122" s="60"/>
      <c r="H122" s="60"/>
      <c r="I122" s="60"/>
      <c r="J122" s="60"/>
      <c r="K122" s="60"/>
    </row>
    <row r="123" spans="2:11">
      <c r="B123" s="60"/>
      <c r="C123" s="60"/>
      <c r="D123" s="60"/>
      <c r="E123" s="60"/>
      <c r="F123" s="60"/>
      <c r="G123" s="60"/>
      <c r="H123" s="60"/>
      <c r="I123" s="60"/>
      <c r="J123" s="60"/>
      <c r="K123" s="60"/>
    </row>
    <row r="124" spans="2:11">
      <c r="B124" s="60"/>
      <c r="C124" s="60"/>
      <c r="D124" s="60"/>
      <c r="E124" s="60"/>
      <c r="F124" s="60"/>
      <c r="G124" s="60"/>
      <c r="H124" s="60"/>
      <c r="I124" s="60"/>
      <c r="J124" s="60"/>
      <c r="K124" s="60"/>
    </row>
    <row r="125" spans="2:11">
      <c r="B125" s="60"/>
      <c r="C125" s="60"/>
      <c r="D125" s="60"/>
      <c r="E125" s="60"/>
      <c r="F125" s="60"/>
      <c r="G125" s="60"/>
      <c r="H125" s="60"/>
      <c r="I125" s="60"/>
      <c r="J125" s="60"/>
      <c r="K125" s="60"/>
    </row>
    <row r="126" spans="2:11">
      <c r="B126" s="60"/>
      <c r="C126" s="60"/>
      <c r="D126" s="60"/>
      <c r="E126" s="60"/>
      <c r="F126" s="60"/>
      <c r="G126" s="60"/>
      <c r="H126" s="60"/>
      <c r="I126" s="60"/>
      <c r="J126" s="60"/>
      <c r="K126" s="60"/>
    </row>
    <row r="127" spans="2:11">
      <c r="B127" s="60"/>
      <c r="C127" s="60"/>
      <c r="D127" s="60"/>
      <c r="E127" s="60"/>
      <c r="F127" s="60"/>
      <c r="G127" s="60"/>
      <c r="H127" s="60"/>
      <c r="I127" s="60"/>
      <c r="J127" s="60"/>
      <c r="K127" s="60"/>
    </row>
    <row r="128" spans="2:11">
      <c r="B128" s="60"/>
      <c r="C128" s="60"/>
      <c r="D128" s="60"/>
      <c r="E128" s="60"/>
      <c r="F128" s="60"/>
      <c r="G128" s="60"/>
      <c r="H128" s="60"/>
      <c r="I128" s="60"/>
      <c r="J128" s="60"/>
      <c r="K128" s="60"/>
    </row>
    <row r="129" spans="2:11">
      <c r="B129" s="60"/>
      <c r="C129" s="60"/>
      <c r="D129" s="60"/>
      <c r="E129" s="60"/>
      <c r="F129" s="60"/>
      <c r="G129" s="60"/>
      <c r="H129" s="60"/>
      <c r="I129" s="60"/>
      <c r="J129" s="60"/>
      <c r="K129" s="60"/>
    </row>
    <row r="130" spans="2:11">
      <c r="B130" s="60"/>
      <c r="C130" s="60"/>
      <c r="D130" s="60"/>
      <c r="E130" s="60"/>
      <c r="F130" s="60"/>
      <c r="G130" s="60"/>
      <c r="H130" s="60"/>
      <c r="I130" s="60"/>
      <c r="J130" s="60"/>
      <c r="K130" s="60"/>
    </row>
    <row r="131" spans="2:11">
      <c r="B131" s="60"/>
      <c r="C131" s="60"/>
      <c r="D131" s="60"/>
      <c r="E131" s="60"/>
      <c r="F131" s="60"/>
      <c r="G131" s="60"/>
      <c r="H131" s="60"/>
      <c r="I131" s="60"/>
      <c r="J131" s="60"/>
      <c r="K131" s="60"/>
    </row>
    <row r="132" spans="2:11">
      <c r="B132" s="60"/>
      <c r="C132" s="60"/>
      <c r="D132" s="60"/>
      <c r="E132" s="60"/>
      <c r="F132" s="60"/>
      <c r="G132" s="60"/>
      <c r="H132" s="60"/>
      <c r="I132" s="60"/>
      <c r="J132" s="60"/>
      <c r="K132" s="60"/>
    </row>
    <row r="133" spans="2:11">
      <c r="B133" s="60"/>
      <c r="C133" s="60"/>
      <c r="D133" s="60"/>
      <c r="E133" s="60"/>
      <c r="F133" s="60"/>
      <c r="G133" s="60"/>
      <c r="H133" s="60"/>
      <c r="I133" s="60"/>
      <c r="J133" s="60"/>
      <c r="K133" s="60"/>
    </row>
    <row r="134" spans="2:11">
      <c r="B134" s="60"/>
      <c r="C134" s="60"/>
      <c r="D134" s="60"/>
      <c r="E134" s="60"/>
      <c r="F134" s="60"/>
      <c r="G134" s="60"/>
      <c r="H134" s="60"/>
      <c r="I134" s="60"/>
      <c r="J134" s="60"/>
      <c r="K134" s="60"/>
    </row>
    <row r="135" spans="2:11">
      <c r="B135" s="60"/>
      <c r="C135" s="60"/>
      <c r="D135" s="60"/>
      <c r="E135" s="60"/>
      <c r="F135" s="60"/>
      <c r="G135" s="60"/>
      <c r="H135" s="60"/>
      <c r="I135" s="60"/>
      <c r="J135" s="60"/>
      <c r="K135" s="60"/>
    </row>
  </sheetData>
  <mergeCells count="3">
    <mergeCell ref="A7:A9"/>
    <mergeCell ref="A10:A12"/>
    <mergeCell ref="A13:A15"/>
  </mergeCells>
  <pageMargins left="0.7" right="0.19685039370078738" top="3.9370078740157487E-2" bottom="3.9370078740157487E-2" header="0"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8">
    <tabColor rgb="FF00B050"/>
  </sheetPr>
  <dimension ref="A1:K139"/>
  <sheetViews>
    <sheetView zoomScaleNormal="100" workbookViewId="0">
      <selection activeCell="K13" sqref="K13"/>
    </sheetView>
  </sheetViews>
  <sheetFormatPr baseColWidth="10" defaultColWidth="11.42578125" defaultRowHeight="15"/>
  <cols>
    <col min="1" max="1" width="14.7109375" style="51" customWidth="1"/>
    <col min="2" max="2" width="25.85546875" style="51" customWidth="1"/>
    <col min="3" max="12" width="14" style="51" customWidth="1"/>
    <col min="13" max="16384" width="11.42578125" style="51"/>
  </cols>
  <sheetData>
    <row r="1" spans="1:11">
      <c r="A1" s="56" t="s">
        <v>78</v>
      </c>
      <c r="B1" s="50"/>
      <c r="C1" s="50"/>
      <c r="D1" s="50"/>
    </row>
    <row r="2" spans="1:11">
      <c r="A2" s="95"/>
      <c r="B2" s="50"/>
      <c r="C2" s="50"/>
      <c r="D2" s="50"/>
    </row>
    <row r="3" spans="1:11">
      <c r="A3" s="50"/>
      <c r="B3" s="50"/>
      <c r="C3" s="50"/>
      <c r="D3" s="50"/>
    </row>
    <row r="5" spans="1:11">
      <c r="A5" s="39"/>
      <c r="B5" s="39"/>
      <c r="C5" s="39"/>
      <c r="D5" s="39"/>
      <c r="E5" s="39"/>
      <c r="F5" s="39"/>
      <c r="G5" s="39"/>
      <c r="H5" s="39"/>
      <c r="I5" s="39"/>
      <c r="J5" s="39"/>
    </row>
    <row r="6" spans="1:11">
      <c r="A6" s="1090" t="s">
        <v>1381</v>
      </c>
      <c r="B6" s="1091"/>
      <c r="C6" s="1050" t="s">
        <v>1274</v>
      </c>
      <c r="D6" s="1050"/>
      <c r="E6" s="1050"/>
      <c r="F6" s="1050" t="s">
        <v>1275</v>
      </c>
      <c r="G6" s="1050"/>
      <c r="H6" s="1050"/>
      <c r="I6" s="1050" t="s">
        <v>1039</v>
      </c>
      <c r="J6" s="1050"/>
      <c r="K6" s="1050"/>
    </row>
    <row r="7" spans="1:11" ht="24">
      <c r="A7" s="1092"/>
      <c r="B7" s="1093"/>
      <c r="C7" s="494" t="s">
        <v>1388</v>
      </c>
      <c r="D7" s="494" t="s">
        <v>1389</v>
      </c>
      <c r="E7" s="495" t="s">
        <v>343</v>
      </c>
      <c r="F7" s="494" t="s">
        <v>1388</v>
      </c>
      <c r="G7" s="494" t="s">
        <v>1389</v>
      </c>
      <c r="H7" s="495" t="s">
        <v>343</v>
      </c>
      <c r="I7" s="494" t="s">
        <v>1388</v>
      </c>
      <c r="J7" s="494" t="s">
        <v>1389</v>
      </c>
      <c r="K7" s="495" t="s">
        <v>343</v>
      </c>
    </row>
    <row r="8" spans="1:11">
      <c r="A8" s="1034" t="s">
        <v>1516</v>
      </c>
      <c r="B8" s="67" t="s">
        <v>1517</v>
      </c>
      <c r="C8" s="42">
        <v>0</v>
      </c>
      <c r="D8" s="42">
        <v>0</v>
      </c>
      <c r="E8" s="66">
        <f t="shared" ref="E8:E17" si="0">SUM(C8:D8)</f>
        <v>0</v>
      </c>
      <c r="F8" s="67">
        <v>0</v>
      </c>
      <c r="G8" s="67">
        <v>0</v>
      </c>
      <c r="H8" s="66">
        <f>SUM(F8:G8)</f>
        <v>0</v>
      </c>
      <c r="I8" s="67">
        <v>0</v>
      </c>
      <c r="J8" s="67">
        <v>0</v>
      </c>
      <c r="K8" s="66">
        <f t="shared" ref="K8:K10" si="1">SUM(I8:J8)</f>
        <v>0</v>
      </c>
    </row>
    <row r="9" spans="1:11">
      <c r="A9" s="1034"/>
      <c r="B9" s="67" t="s">
        <v>1518</v>
      </c>
      <c r="C9" s="42">
        <v>555</v>
      </c>
      <c r="D9" s="42">
        <v>485</v>
      </c>
      <c r="E9" s="66">
        <f t="shared" si="0"/>
        <v>1040</v>
      </c>
      <c r="F9" s="67">
        <v>0</v>
      </c>
      <c r="G9" s="67">
        <v>0</v>
      </c>
      <c r="H9" s="66">
        <f t="shared" ref="H9:H18" si="2">SUM(F9:G9)</f>
        <v>0</v>
      </c>
      <c r="I9" s="67">
        <v>555</v>
      </c>
      <c r="J9" s="67">
        <v>485</v>
      </c>
      <c r="K9" s="66">
        <f>SUM(I9:J9)</f>
        <v>1040</v>
      </c>
    </row>
    <row r="10" spans="1:11">
      <c r="A10" s="1034"/>
      <c r="B10" s="67" t="s">
        <v>1519</v>
      </c>
      <c r="C10" s="42">
        <v>0</v>
      </c>
      <c r="D10" s="42">
        <v>0</v>
      </c>
      <c r="E10" s="66">
        <f t="shared" si="0"/>
        <v>0</v>
      </c>
      <c r="F10" s="67">
        <v>0</v>
      </c>
      <c r="G10" s="67">
        <v>0</v>
      </c>
      <c r="H10" s="66">
        <f t="shared" si="2"/>
        <v>0</v>
      </c>
      <c r="I10" s="67">
        <v>0</v>
      </c>
      <c r="J10" s="67">
        <v>0</v>
      </c>
      <c r="K10" s="66">
        <f t="shared" si="1"/>
        <v>0</v>
      </c>
    </row>
    <row r="11" spans="1:11">
      <c r="A11" s="1034"/>
      <c r="B11" s="64" t="s">
        <v>343</v>
      </c>
      <c r="C11" s="64">
        <f>SUM(C8:C10)</f>
        <v>555</v>
      </c>
      <c r="D11" s="64">
        <f>SUM(D8:D10)</f>
        <v>485</v>
      </c>
      <c r="E11" s="66">
        <f t="shared" si="0"/>
        <v>1040</v>
      </c>
      <c r="F11" s="64">
        <f>SUM(F8:F10)</f>
        <v>0</v>
      </c>
      <c r="G11" s="64">
        <f>SUM(G8:G10)</f>
        <v>0</v>
      </c>
      <c r="H11" s="66">
        <f t="shared" si="2"/>
        <v>0</v>
      </c>
      <c r="I11" s="64">
        <f>SUM(I8:I10)</f>
        <v>555</v>
      </c>
      <c r="J11" s="64">
        <f>SUM(J8:J10)</f>
        <v>485</v>
      </c>
      <c r="K11" s="66">
        <f t="shared" ref="K11:K18" si="3">SUM(I11:J11)</f>
        <v>1040</v>
      </c>
    </row>
    <row r="12" spans="1:11" ht="24">
      <c r="A12" s="1034" t="s">
        <v>1520</v>
      </c>
      <c r="B12" s="67" t="s">
        <v>1451</v>
      </c>
      <c r="C12" s="42">
        <v>17931</v>
      </c>
      <c r="D12" s="42">
        <v>14342</v>
      </c>
      <c r="E12" s="66">
        <f t="shared" si="0"/>
        <v>32273</v>
      </c>
      <c r="F12" s="67">
        <v>0</v>
      </c>
      <c r="G12" s="67">
        <v>0</v>
      </c>
      <c r="H12" s="66">
        <f t="shared" si="2"/>
        <v>0</v>
      </c>
      <c r="I12" s="67">
        <v>17931</v>
      </c>
      <c r="J12" s="67">
        <v>14342</v>
      </c>
      <c r="K12" s="66">
        <f>SUM(I12:J12)</f>
        <v>32273</v>
      </c>
    </row>
    <row r="13" spans="1:11">
      <c r="A13" s="1034"/>
      <c r="B13" s="64" t="s">
        <v>343</v>
      </c>
      <c r="C13" s="64">
        <f>SUM(C12)</f>
        <v>17931</v>
      </c>
      <c r="D13" s="64">
        <f>SUM(D12)</f>
        <v>14342</v>
      </c>
      <c r="E13" s="66">
        <f t="shared" si="0"/>
        <v>32273</v>
      </c>
      <c r="F13" s="64">
        <f>SUM(F12)</f>
        <v>0</v>
      </c>
      <c r="G13" s="64">
        <f>SUM(G12)</f>
        <v>0</v>
      </c>
      <c r="H13" s="66">
        <f t="shared" si="2"/>
        <v>0</v>
      </c>
      <c r="I13" s="64">
        <f>C13+F13</f>
        <v>17931</v>
      </c>
      <c r="J13" s="64">
        <f>D13+G13</f>
        <v>14342</v>
      </c>
      <c r="K13" s="66">
        <f t="shared" si="3"/>
        <v>32273</v>
      </c>
    </row>
    <row r="14" spans="1:11">
      <c r="A14" s="1034" t="s">
        <v>1521</v>
      </c>
      <c r="B14" s="67" t="s">
        <v>845</v>
      </c>
      <c r="C14" s="42">
        <v>58</v>
      </c>
      <c r="D14" s="42">
        <v>50</v>
      </c>
      <c r="E14" s="66">
        <f t="shared" si="0"/>
        <v>108</v>
      </c>
      <c r="F14" s="67">
        <v>0</v>
      </c>
      <c r="G14" s="67">
        <v>0</v>
      </c>
      <c r="H14" s="66">
        <f t="shared" si="2"/>
        <v>0</v>
      </c>
      <c r="I14" s="42">
        <v>58</v>
      </c>
      <c r="J14" s="42">
        <v>50</v>
      </c>
      <c r="K14" s="66">
        <f t="shared" si="3"/>
        <v>108</v>
      </c>
    </row>
    <row r="15" spans="1:11">
      <c r="A15" s="1034"/>
      <c r="B15" s="67" t="s">
        <v>1522</v>
      </c>
      <c r="C15" s="42">
        <v>556</v>
      </c>
      <c r="D15" s="42">
        <v>101</v>
      </c>
      <c r="E15" s="66">
        <f t="shared" si="0"/>
        <v>657</v>
      </c>
      <c r="F15" s="67">
        <v>0</v>
      </c>
      <c r="G15" s="67">
        <v>0</v>
      </c>
      <c r="H15" s="66">
        <f t="shared" si="2"/>
        <v>0</v>
      </c>
      <c r="I15" s="42">
        <v>556</v>
      </c>
      <c r="J15" s="42">
        <v>101</v>
      </c>
      <c r="K15" s="66">
        <f t="shared" si="3"/>
        <v>657</v>
      </c>
    </row>
    <row r="16" spans="1:11">
      <c r="A16" s="1034"/>
      <c r="B16" s="67" t="s">
        <v>1523</v>
      </c>
      <c r="C16" s="42">
        <v>0</v>
      </c>
      <c r="D16" s="42">
        <v>0</v>
      </c>
      <c r="E16" s="66">
        <f t="shared" si="0"/>
        <v>0</v>
      </c>
      <c r="F16" s="67">
        <v>0</v>
      </c>
      <c r="G16" s="67">
        <v>0</v>
      </c>
      <c r="H16" s="66">
        <f t="shared" si="2"/>
        <v>0</v>
      </c>
      <c r="I16" s="42">
        <v>0</v>
      </c>
      <c r="J16" s="42">
        <v>0</v>
      </c>
      <c r="K16" s="66">
        <f t="shared" si="3"/>
        <v>0</v>
      </c>
    </row>
    <row r="17" spans="1:11">
      <c r="A17" s="1034"/>
      <c r="B17" s="64" t="s">
        <v>343</v>
      </c>
      <c r="C17" s="64">
        <f>SUM(C14:C16)</f>
        <v>614</v>
      </c>
      <c r="D17" s="64">
        <f>SUM(D14:D16)</f>
        <v>151</v>
      </c>
      <c r="E17" s="66">
        <f t="shared" si="0"/>
        <v>765</v>
      </c>
      <c r="F17" s="64">
        <f>SUM(F14:F16)</f>
        <v>0</v>
      </c>
      <c r="G17" s="64">
        <f>SUM(G14:G16)</f>
        <v>0</v>
      </c>
      <c r="H17" s="66">
        <f t="shared" si="2"/>
        <v>0</v>
      </c>
      <c r="I17" s="64">
        <f>SUM(I14:I16)</f>
        <v>614</v>
      </c>
      <c r="J17" s="64">
        <f>SUM(J14:J16)</f>
        <v>151</v>
      </c>
      <c r="K17" s="66">
        <f t="shared" si="3"/>
        <v>765</v>
      </c>
    </row>
    <row r="18" spans="1:11">
      <c r="A18" s="44" t="s">
        <v>343</v>
      </c>
      <c r="B18" s="90"/>
      <c r="C18" s="66">
        <f>C11+C13+C17</f>
        <v>19100</v>
      </c>
      <c r="D18" s="66">
        <f>D11+D13+D17</f>
        <v>14978</v>
      </c>
      <c r="E18" s="66">
        <f>E11+E13+E17</f>
        <v>34078</v>
      </c>
      <c r="F18" s="66">
        <f>F11+F13+F17</f>
        <v>0</v>
      </c>
      <c r="G18" s="66">
        <f>G11+G13+G17</f>
        <v>0</v>
      </c>
      <c r="H18" s="66">
        <f t="shared" si="2"/>
        <v>0</v>
      </c>
      <c r="I18" s="66">
        <f>I11+I13+I17</f>
        <v>19100</v>
      </c>
      <c r="J18" s="66">
        <f>J11+J13+J17</f>
        <v>14978</v>
      </c>
      <c r="K18" s="66">
        <f t="shared" si="3"/>
        <v>34078</v>
      </c>
    </row>
    <row r="19" spans="1:11">
      <c r="B19" s="59"/>
      <c r="C19" s="59"/>
      <c r="D19" s="59"/>
      <c r="E19" s="59"/>
      <c r="F19" s="59"/>
      <c r="G19" s="59"/>
      <c r="H19" s="59"/>
      <c r="I19" s="59"/>
      <c r="J19" s="59"/>
    </row>
    <row r="20" spans="1:11">
      <c r="B20" s="59"/>
      <c r="C20" s="59"/>
      <c r="D20" s="59"/>
      <c r="E20" s="59"/>
      <c r="F20" s="59"/>
      <c r="G20" s="59"/>
      <c r="H20" s="59"/>
      <c r="I20" s="59"/>
      <c r="J20" s="59"/>
    </row>
    <row r="21" spans="1:11">
      <c r="B21" s="59"/>
      <c r="C21" s="59"/>
      <c r="D21" s="59"/>
      <c r="E21" s="59"/>
      <c r="F21" s="59"/>
      <c r="G21" s="59"/>
      <c r="H21" s="59"/>
      <c r="I21" s="59"/>
      <c r="J21" s="59"/>
    </row>
    <row r="22" spans="1:11">
      <c r="B22" s="59"/>
      <c r="C22" s="59"/>
      <c r="D22" s="59"/>
      <c r="E22" s="59"/>
      <c r="F22" s="59"/>
      <c r="G22" s="59"/>
      <c r="H22" s="59"/>
      <c r="I22" s="59"/>
      <c r="J22" s="59"/>
    </row>
    <row r="23" spans="1:11">
      <c r="B23" s="59"/>
      <c r="C23" s="59"/>
      <c r="D23" s="59"/>
      <c r="E23" s="59"/>
      <c r="F23" s="59"/>
      <c r="G23" s="59"/>
      <c r="H23" s="59"/>
      <c r="I23" s="59"/>
      <c r="J23" s="59"/>
    </row>
    <row r="24" spans="1:11">
      <c r="B24" s="59"/>
      <c r="C24" s="59"/>
      <c r="D24" s="59"/>
      <c r="E24" s="59"/>
      <c r="F24" s="59"/>
      <c r="G24" s="59"/>
      <c r="H24" s="59"/>
      <c r="I24" s="59"/>
      <c r="J24" s="59"/>
    </row>
    <row r="25" spans="1:11">
      <c r="B25" s="59"/>
      <c r="C25" s="59"/>
      <c r="D25" s="59"/>
      <c r="E25" s="59"/>
      <c r="F25" s="59"/>
      <c r="G25" s="59"/>
      <c r="H25" s="59"/>
      <c r="I25" s="59"/>
      <c r="J25" s="59"/>
    </row>
    <row r="26" spans="1:11">
      <c r="B26" s="59"/>
      <c r="C26" s="59"/>
      <c r="D26" s="59"/>
      <c r="E26" s="59"/>
      <c r="F26" s="59"/>
      <c r="G26" s="59"/>
      <c r="H26" s="59"/>
      <c r="I26" s="59"/>
      <c r="J26" s="59"/>
    </row>
    <row r="27" spans="1:11">
      <c r="B27" s="59"/>
      <c r="C27" s="59"/>
      <c r="D27" s="59"/>
      <c r="E27" s="59"/>
      <c r="F27" s="59"/>
      <c r="G27" s="59"/>
      <c r="H27" s="59"/>
      <c r="I27" s="59"/>
      <c r="J27" s="59"/>
    </row>
    <row r="28" spans="1:11">
      <c r="B28" s="59"/>
      <c r="C28" s="59"/>
      <c r="D28" s="59"/>
      <c r="E28" s="59"/>
      <c r="F28" s="59"/>
      <c r="G28" s="59"/>
      <c r="H28" s="59"/>
      <c r="I28" s="59"/>
      <c r="J28" s="59"/>
    </row>
    <row r="29" spans="1:11">
      <c r="B29" s="59"/>
      <c r="C29" s="59"/>
      <c r="D29" s="59"/>
      <c r="E29" s="59"/>
      <c r="F29" s="59"/>
      <c r="G29" s="59"/>
      <c r="H29" s="59"/>
      <c r="I29" s="59"/>
      <c r="J29" s="59"/>
    </row>
    <row r="30" spans="1:11">
      <c r="B30" s="59"/>
      <c r="C30" s="59"/>
      <c r="D30" s="59"/>
      <c r="E30" s="59"/>
      <c r="F30" s="59"/>
      <c r="G30" s="59"/>
      <c r="H30" s="59"/>
      <c r="I30" s="59"/>
      <c r="J30" s="59"/>
    </row>
    <row r="31" spans="1:11">
      <c r="B31" s="59"/>
      <c r="C31" s="59"/>
      <c r="D31" s="59"/>
      <c r="E31" s="59"/>
      <c r="F31" s="59"/>
      <c r="G31" s="59"/>
      <c r="H31" s="59"/>
      <c r="I31" s="59"/>
      <c r="J31" s="59"/>
    </row>
    <row r="32" spans="1:11">
      <c r="B32" s="59"/>
      <c r="C32" s="59"/>
      <c r="D32" s="59"/>
      <c r="E32" s="59"/>
      <c r="F32" s="59"/>
      <c r="G32" s="59"/>
      <c r="H32" s="59"/>
      <c r="I32" s="59"/>
      <c r="J32" s="59"/>
    </row>
    <row r="33" spans="2:10">
      <c r="B33" s="59"/>
      <c r="C33" s="59"/>
      <c r="D33" s="59"/>
      <c r="E33" s="59"/>
      <c r="F33" s="59"/>
      <c r="G33" s="59"/>
      <c r="H33" s="59"/>
      <c r="I33" s="59"/>
      <c r="J33" s="59"/>
    </row>
    <row r="34" spans="2:10">
      <c r="B34" s="59"/>
      <c r="C34" s="59"/>
      <c r="D34" s="59"/>
      <c r="E34" s="59"/>
      <c r="F34" s="59"/>
      <c r="G34" s="59"/>
      <c r="H34" s="59"/>
      <c r="I34" s="59"/>
      <c r="J34" s="59"/>
    </row>
    <row r="35" spans="2:10">
      <c r="B35" s="59"/>
      <c r="C35" s="59"/>
      <c r="D35" s="59"/>
      <c r="E35" s="59"/>
      <c r="F35" s="59"/>
      <c r="G35" s="59"/>
      <c r="H35" s="59"/>
      <c r="I35" s="59"/>
      <c r="J35" s="59"/>
    </row>
    <row r="36" spans="2:10">
      <c r="B36" s="59"/>
      <c r="C36" s="59"/>
      <c r="D36" s="59"/>
      <c r="E36" s="59"/>
      <c r="F36" s="59"/>
      <c r="G36" s="59"/>
      <c r="H36" s="59"/>
      <c r="I36" s="59"/>
      <c r="J36" s="59"/>
    </row>
    <row r="37" spans="2:10">
      <c r="B37" s="59"/>
      <c r="C37" s="59"/>
      <c r="D37" s="59"/>
      <c r="E37" s="59"/>
      <c r="F37" s="59"/>
      <c r="G37" s="59"/>
      <c r="H37" s="59"/>
      <c r="I37" s="59"/>
      <c r="J37" s="59"/>
    </row>
    <row r="38" spans="2:10">
      <c r="B38" s="59"/>
      <c r="C38" s="59"/>
      <c r="D38" s="59"/>
      <c r="E38" s="59"/>
      <c r="F38" s="59"/>
      <c r="G38" s="59"/>
      <c r="H38" s="59"/>
      <c r="I38" s="59"/>
      <c r="J38" s="59"/>
    </row>
    <row r="39" spans="2:10">
      <c r="B39" s="59"/>
      <c r="C39" s="59"/>
      <c r="D39" s="59"/>
      <c r="E39" s="59"/>
      <c r="F39" s="59"/>
      <c r="G39" s="59"/>
      <c r="H39" s="59"/>
      <c r="I39" s="59"/>
      <c r="J39" s="59"/>
    </row>
    <row r="40" spans="2:10">
      <c r="B40" s="59"/>
      <c r="C40" s="59"/>
      <c r="D40" s="59"/>
      <c r="E40" s="59"/>
      <c r="F40" s="59"/>
      <c r="G40" s="59"/>
      <c r="H40" s="59"/>
      <c r="I40" s="59"/>
      <c r="J40" s="59"/>
    </row>
    <row r="41" spans="2:10">
      <c r="B41" s="59"/>
      <c r="C41" s="59"/>
      <c r="D41" s="59"/>
      <c r="E41" s="59"/>
      <c r="F41" s="59"/>
      <c r="G41" s="59"/>
      <c r="H41" s="59"/>
      <c r="I41" s="59"/>
      <c r="J41" s="59"/>
    </row>
    <row r="42" spans="2:10">
      <c r="B42" s="59"/>
      <c r="C42" s="59"/>
      <c r="D42" s="59"/>
      <c r="E42" s="59"/>
      <c r="F42" s="59"/>
      <c r="G42" s="59"/>
      <c r="H42" s="59"/>
      <c r="I42" s="59"/>
      <c r="J42" s="59"/>
    </row>
    <row r="43" spans="2:10">
      <c r="B43" s="59"/>
      <c r="C43" s="59"/>
      <c r="D43" s="59"/>
      <c r="E43" s="59"/>
      <c r="F43" s="59"/>
      <c r="G43" s="59"/>
      <c r="H43" s="59"/>
      <c r="I43" s="59"/>
      <c r="J43" s="59"/>
    </row>
    <row r="44" spans="2:10">
      <c r="B44" s="59"/>
      <c r="C44" s="59"/>
      <c r="D44" s="59"/>
      <c r="E44" s="59"/>
      <c r="F44" s="59"/>
      <c r="G44" s="59"/>
      <c r="H44" s="59"/>
      <c r="I44" s="59"/>
      <c r="J44" s="59"/>
    </row>
    <row r="45" spans="2:10">
      <c r="B45" s="59"/>
      <c r="C45" s="59"/>
      <c r="D45" s="59"/>
      <c r="E45" s="59"/>
      <c r="F45" s="59"/>
      <c r="G45" s="59"/>
      <c r="H45" s="59"/>
      <c r="I45" s="59"/>
      <c r="J45" s="59"/>
    </row>
    <row r="46" spans="2:10">
      <c r="B46" s="59"/>
      <c r="C46" s="59"/>
      <c r="D46" s="59"/>
      <c r="E46" s="59"/>
      <c r="F46" s="59"/>
      <c r="G46" s="59"/>
      <c r="H46" s="59"/>
      <c r="I46" s="59"/>
      <c r="J46" s="59"/>
    </row>
    <row r="47" spans="2:10">
      <c r="B47" s="59"/>
      <c r="C47" s="59"/>
      <c r="D47" s="59"/>
      <c r="E47" s="59"/>
      <c r="F47" s="59"/>
      <c r="G47" s="59"/>
      <c r="H47" s="59"/>
      <c r="I47" s="59"/>
      <c r="J47" s="59"/>
    </row>
    <row r="48" spans="2:10">
      <c r="B48" s="59"/>
      <c r="C48" s="59"/>
      <c r="D48" s="59"/>
      <c r="E48" s="59"/>
      <c r="F48" s="59"/>
      <c r="G48" s="59"/>
      <c r="H48" s="59"/>
      <c r="I48" s="59"/>
      <c r="J48" s="59"/>
    </row>
    <row r="49" spans="2:10">
      <c r="B49" s="59"/>
      <c r="C49" s="59"/>
      <c r="D49" s="59"/>
      <c r="E49" s="59"/>
      <c r="F49" s="59"/>
      <c r="G49" s="59"/>
      <c r="H49" s="59"/>
      <c r="I49" s="59"/>
      <c r="J49" s="59"/>
    </row>
    <row r="50" spans="2:10">
      <c r="B50" s="59"/>
      <c r="C50" s="59"/>
      <c r="D50" s="59"/>
      <c r="E50" s="59"/>
      <c r="F50" s="59"/>
      <c r="G50" s="59"/>
      <c r="H50" s="59"/>
      <c r="I50" s="59"/>
      <c r="J50" s="59"/>
    </row>
    <row r="51" spans="2:10">
      <c r="B51" s="59"/>
      <c r="C51" s="59"/>
      <c r="D51" s="59"/>
      <c r="E51" s="59"/>
      <c r="F51" s="59"/>
      <c r="G51" s="59"/>
      <c r="H51" s="59"/>
      <c r="I51" s="59"/>
      <c r="J51" s="59"/>
    </row>
    <row r="52" spans="2:10">
      <c r="B52" s="59"/>
      <c r="C52" s="59"/>
      <c r="D52" s="59"/>
      <c r="E52" s="59"/>
      <c r="F52" s="59"/>
      <c r="G52" s="59"/>
      <c r="H52" s="59"/>
      <c r="I52" s="59"/>
      <c r="J52" s="59"/>
    </row>
    <row r="53" spans="2:10">
      <c r="B53" s="59"/>
      <c r="C53" s="59"/>
      <c r="D53" s="59"/>
      <c r="E53" s="59"/>
      <c r="F53" s="59"/>
      <c r="G53" s="59"/>
      <c r="H53" s="59"/>
      <c r="I53" s="59"/>
      <c r="J53" s="59"/>
    </row>
    <row r="54" spans="2:10">
      <c r="B54" s="59"/>
      <c r="C54" s="59"/>
      <c r="D54" s="59"/>
      <c r="E54" s="59"/>
      <c r="F54" s="59"/>
      <c r="G54" s="59"/>
      <c r="H54" s="59"/>
      <c r="I54" s="59"/>
      <c r="J54" s="59"/>
    </row>
    <row r="55" spans="2:10">
      <c r="B55" s="59"/>
      <c r="C55" s="59"/>
      <c r="D55" s="59"/>
      <c r="E55" s="59"/>
      <c r="F55" s="59"/>
      <c r="G55" s="59"/>
      <c r="H55" s="59"/>
      <c r="I55" s="59"/>
      <c r="J55" s="59"/>
    </row>
    <row r="56" spans="2:10">
      <c r="B56" s="59"/>
      <c r="C56" s="59"/>
      <c r="D56" s="59"/>
      <c r="E56" s="59"/>
      <c r="F56" s="59"/>
      <c r="G56" s="59"/>
      <c r="H56" s="59"/>
      <c r="I56" s="59"/>
      <c r="J56" s="59"/>
    </row>
    <row r="57" spans="2:10">
      <c r="B57" s="59"/>
      <c r="C57" s="59"/>
      <c r="D57" s="59"/>
      <c r="E57" s="59"/>
      <c r="F57" s="59"/>
      <c r="G57" s="59"/>
      <c r="H57" s="59"/>
      <c r="I57" s="59"/>
      <c r="J57" s="59"/>
    </row>
    <row r="58" spans="2:10">
      <c r="B58" s="59"/>
      <c r="C58" s="59"/>
      <c r="D58" s="59"/>
      <c r="E58" s="59"/>
      <c r="F58" s="59"/>
      <c r="G58" s="59"/>
      <c r="H58" s="59"/>
      <c r="I58" s="59"/>
      <c r="J58" s="59"/>
    </row>
    <row r="59" spans="2:10">
      <c r="B59" s="59"/>
      <c r="C59" s="59"/>
      <c r="D59" s="59"/>
      <c r="E59" s="59"/>
      <c r="F59" s="59"/>
      <c r="G59" s="59"/>
      <c r="H59" s="59"/>
      <c r="I59" s="59"/>
      <c r="J59" s="59"/>
    </row>
    <row r="60" spans="2:10">
      <c r="B60" s="59"/>
      <c r="C60" s="59"/>
      <c r="D60" s="59"/>
      <c r="E60" s="59"/>
      <c r="F60" s="59"/>
      <c r="G60" s="59"/>
      <c r="H60" s="59"/>
      <c r="I60" s="59"/>
      <c r="J60" s="59"/>
    </row>
    <row r="61" spans="2:10">
      <c r="B61" s="59"/>
      <c r="C61" s="59"/>
      <c r="D61" s="59"/>
      <c r="E61" s="59"/>
      <c r="F61" s="59"/>
      <c r="G61" s="59"/>
      <c r="H61" s="59"/>
      <c r="I61" s="59"/>
      <c r="J61" s="59"/>
    </row>
    <row r="62" spans="2:10">
      <c r="B62" s="59"/>
      <c r="C62" s="59"/>
      <c r="D62" s="59"/>
      <c r="E62" s="59"/>
      <c r="F62" s="59"/>
      <c r="G62" s="59"/>
      <c r="H62" s="59"/>
      <c r="I62" s="59"/>
      <c r="J62" s="59"/>
    </row>
    <row r="63" spans="2:10">
      <c r="B63" s="59"/>
      <c r="C63" s="59"/>
      <c r="D63" s="59"/>
      <c r="E63" s="59"/>
      <c r="F63" s="59"/>
      <c r="G63" s="59"/>
      <c r="H63" s="59"/>
      <c r="I63" s="59"/>
      <c r="J63" s="59"/>
    </row>
    <row r="64" spans="2:10">
      <c r="B64" s="59"/>
      <c r="C64" s="59"/>
      <c r="D64" s="59"/>
      <c r="E64" s="59"/>
      <c r="F64" s="59"/>
      <c r="G64" s="59"/>
      <c r="H64" s="59"/>
      <c r="I64" s="59"/>
      <c r="J64" s="59"/>
    </row>
    <row r="65" spans="2:10">
      <c r="B65" s="59"/>
      <c r="C65" s="59"/>
      <c r="D65" s="59"/>
      <c r="E65" s="59"/>
      <c r="F65" s="59"/>
      <c r="G65" s="59"/>
      <c r="H65" s="59"/>
      <c r="I65" s="59"/>
      <c r="J65" s="59"/>
    </row>
    <row r="66" spans="2:10">
      <c r="B66" s="59"/>
      <c r="C66" s="59"/>
      <c r="D66" s="59"/>
      <c r="E66" s="59"/>
      <c r="F66" s="59"/>
      <c r="G66" s="59"/>
      <c r="H66" s="59"/>
      <c r="I66" s="59"/>
      <c r="J66" s="59"/>
    </row>
    <row r="67" spans="2:10">
      <c r="B67" s="59"/>
      <c r="C67" s="59"/>
      <c r="D67" s="59"/>
      <c r="E67" s="59"/>
      <c r="F67" s="59"/>
      <c r="G67" s="59"/>
      <c r="H67" s="59"/>
      <c r="I67" s="59"/>
      <c r="J67" s="59"/>
    </row>
    <row r="68" spans="2:10">
      <c r="B68" s="59"/>
      <c r="C68" s="59"/>
      <c r="D68" s="59"/>
      <c r="E68" s="59"/>
      <c r="F68" s="59"/>
      <c r="G68" s="59"/>
      <c r="H68" s="59"/>
      <c r="I68" s="59"/>
      <c r="J68" s="59"/>
    </row>
    <row r="69" spans="2:10">
      <c r="B69" s="59"/>
      <c r="C69" s="59"/>
      <c r="D69" s="59"/>
      <c r="E69" s="59"/>
      <c r="F69" s="59"/>
      <c r="G69" s="59"/>
      <c r="H69" s="59"/>
      <c r="I69" s="59"/>
      <c r="J69" s="59"/>
    </row>
    <row r="70" spans="2:10">
      <c r="B70" s="59"/>
      <c r="C70" s="59"/>
      <c r="D70" s="59"/>
      <c r="E70" s="59"/>
      <c r="F70" s="59"/>
      <c r="G70" s="59"/>
      <c r="H70" s="59"/>
      <c r="I70" s="59"/>
      <c r="J70" s="59"/>
    </row>
    <row r="71" spans="2:10">
      <c r="B71" s="59"/>
      <c r="C71" s="59"/>
      <c r="D71" s="59"/>
      <c r="E71" s="59"/>
      <c r="F71" s="59"/>
      <c r="G71" s="59"/>
      <c r="H71" s="59"/>
      <c r="I71" s="59"/>
      <c r="J71" s="59"/>
    </row>
    <row r="72" spans="2:10">
      <c r="B72" s="59"/>
      <c r="C72" s="59"/>
      <c r="D72" s="59"/>
      <c r="E72" s="59"/>
      <c r="F72" s="59"/>
      <c r="G72" s="59"/>
      <c r="H72" s="59"/>
      <c r="I72" s="59"/>
      <c r="J72" s="59"/>
    </row>
    <row r="73" spans="2:10">
      <c r="B73" s="59"/>
      <c r="C73" s="59"/>
      <c r="D73" s="59"/>
      <c r="E73" s="59"/>
      <c r="F73" s="59"/>
      <c r="G73" s="59"/>
      <c r="H73" s="59"/>
      <c r="I73" s="59"/>
      <c r="J73" s="59"/>
    </row>
    <row r="74" spans="2:10">
      <c r="B74" s="59"/>
      <c r="C74" s="59"/>
      <c r="D74" s="59"/>
      <c r="E74" s="59"/>
      <c r="F74" s="59"/>
      <c r="G74" s="59"/>
      <c r="H74" s="59"/>
      <c r="I74" s="59"/>
      <c r="J74" s="59"/>
    </row>
    <row r="75" spans="2:10">
      <c r="B75" s="59"/>
      <c r="C75" s="59"/>
      <c r="D75" s="59"/>
      <c r="E75" s="59"/>
      <c r="F75" s="59"/>
      <c r="G75" s="59"/>
      <c r="H75" s="59"/>
      <c r="I75" s="59"/>
      <c r="J75" s="59"/>
    </row>
    <row r="76" spans="2:10">
      <c r="B76" s="59"/>
      <c r="C76" s="59"/>
      <c r="D76" s="59"/>
      <c r="E76" s="59"/>
      <c r="F76" s="59"/>
      <c r="G76" s="59"/>
      <c r="H76" s="59"/>
      <c r="I76" s="59"/>
      <c r="J76" s="59"/>
    </row>
    <row r="77" spans="2:10">
      <c r="B77" s="59"/>
      <c r="C77" s="59"/>
      <c r="D77" s="59"/>
      <c r="E77" s="59"/>
      <c r="F77" s="59"/>
      <c r="G77" s="59"/>
      <c r="H77" s="59"/>
      <c r="I77" s="59"/>
      <c r="J77" s="59"/>
    </row>
    <row r="78" spans="2:10">
      <c r="B78" s="59"/>
      <c r="C78" s="59"/>
      <c r="D78" s="59"/>
      <c r="E78" s="59"/>
      <c r="F78" s="59"/>
      <c r="G78" s="59"/>
      <c r="H78" s="59"/>
      <c r="I78" s="59"/>
      <c r="J78" s="59"/>
    </row>
    <row r="79" spans="2:10">
      <c r="B79" s="59"/>
      <c r="C79" s="59"/>
      <c r="D79" s="59"/>
      <c r="E79" s="59"/>
      <c r="F79" s="59"/>
      <c r="G79" s="59"/>
      <c r="H79" s="59"/>
      <c r="I79" s="59"/>
      <c r="J79" s="59"/>
    </row>
    <row r="80" spans="2:10">
      <c r="B80" s="59"/>
      <c r="C80" s="59"/>
      <c r="D80" s="59"/>
      <c r="E80" s="59"/>
      <c r="F80" s="59"/>
      <c r="G80" s="59"/>
      <c r="H80" s="59"/>
      <c r="I80" s="59"/>
      <c r="J80" s="59"/>
    </row>
    <row r="81" spans="2:10">
      <c r="B81" s="59"/>
      <c r="C81" s="59"/>
      <c r="D81" s="59"/>
      <c r="E81" s="59"/>
      <c r="F81" s="59"/>
      <c r="G81" s="59"/>
      <c r="H81" s="59"/>
      <c r="I81" s="59"/>
      <c r="J81" s="59"/>
    </row>
    <row r="82" spans="2:10">
      <c r="B82" s="59"/>
      <c r="C82" s="59"/>
      <c r="D82" s="59"/>
      <c r="E82" s="59"/>
      <c r="F82" s="59"/>
      <c r="G82" s="59"/>
      <c r="H82" s="59"/>
      <c r="I82" s="59"/>
      <c r="J82" s="59"/>
    </row>
    <row r="83" spans="2:10">
      <c r="B83" s="59"/>
      <c r="C83" s="59"/>
      <c r="D83" s="59"/>
      <c r="E83" s="59"/>
      <c r="F83" s="59"/>
      <c r="G83" s="59"/>
      <c r="H83" s="59"/>
      <c r="I83" s="59"/>
      <c r="J83" s="59"/>
    </row>
    <row r="84" spans="2:10">
      <c r="B84" s="59"/>
      <c r="C84" s="59"/>
      <c r="D84" s="59"/>
      <c r="E84" s="59"/>
      <c r="F84" s="59"/>
      <c r="G84" s="59"/>
      <c r="H84" s="59"/>
      <c r="I84" s="59"/>
      <c r="J84" s="59"/>
    </row>
    <row r="85" spans="2:10">
      <c r="B85" s="59"/>
      <c r="C85" s="59"/>
      <c r="D85" s="59"/>
      <c r="E85" s="59"/>
      <c r="F85" s="59"/>
      <c r="G85" s="59"/>
      <c r="H85" s="59"/>
      <c r="I85" s="59"/>
      <c r="J85" s="59"/>
    </row>
    <row r="86" spans="2:10">
      <c r="B86" s="59"/>
      <c r="C86" s="59"/>
      <c r="D86" s="59"/>
      <c r="E86" s="59"/>
      <c r="F86" s="59"/>
      <c r="G86" s="59"/>
      <c r="H86" s="59"/>
      <c r="I86" s="59"/>
      <c r="J86" s="59"/>
    </row>
    <row r="87" spans="2:10">
      <c r="B87" s="59"/>
      <c r="C87" s="59"/>
      <c r="D87" s="59"/>
      <c r="E87" s="59"/>
      <c r="F87" s="59"/>
      <c r="G87" s="59"/>
      <c r="H87" s="59"/>
      <c r="I87" s="59"/>
      <c r="J87" s="59"/>
    </row>
    <row r="88" spans="2:10">
      <c r="B88" s="59"/>
      <c r="C88" s="59"/>
      <c r="D88" s="59"/>
      <c r="E88" s="59"/>
      <c r="F88" s="59"/>
      <c r="G88" s="59"/>
      <c r="H88" s="59"/>
      <c r="I88" s="59"/>
      <c r="J88" s="59"/>
    </row>
    <row r="89" spans="2:10">
      <c r="B89" s="59"/>
      <c r="C89" s="59"/>
      <c r="D89" s="59"/>
      <c r="E89" s="59"/>
      <c r="F89" s="59"/>
      <c r="G89" s="59"/>
      <c r="H89" s="59"/>
      <c r="I89" s="59"/>
      <c r="J89" s="59"/>
    </row>
    <row r="90" spans="2:10">
      <c r="B90" s="59"/>
      <c r="C90" s="59"/>
      <c r="D90" s="59"/>
      <c r="E90" s="59"/>
      <c r="F90" s="59"/>
      <c r="G90" s="59"/>
      <c r="H90" s="59"/>
      <c r="I90" s="59"/>
      <c r="J90" s="59"/>
    </row>
    <row r="91" spans="2:10">
      <c r="B91" s="59"/>
      <c r="C91" s="59"/>
      <c r="D91" s="59"/>
      <c r="E91" s="59"/>
      <c r="F91" s="59"/>
      <c r="G91" s="59"/>
      <c r="H91" s="59"/>
      <c r="I91" s="59"/>
      <c r="J91" s="59"/>
    </row>
    <row r="92" spans="2:10">
      <c r="B92" s="59"/>
      <c r="C92" s="59"/>
      <c r="D92" s="59"/>
      <c r="E92" s="59"/>
      <c r="F92" s="59"/>
      <c r="G92" s="59"/>
      <c r="H92" s="59"/>
      <c r="I92" s="59"/>
      <c r="J92" s="59"/>
    </row>
    <row r="93" spans="2:10">
      <c r="B93" s="59"/>
      <c r="C93" s="59"/>
      <c r="D93" s="59"/>
      <c r="E93" s="59"/>
      <c r="F93" s="59"/>
      <c r="G93" s="59"/>
      <c r="H93" s="59"/>
      <c r="I93" s="59"/>
      <c r="J93" s="59"/>
    </row>
    <row r="94" spans="2:10">
      <c r="B94" s="59"/>
      <c r="C94" s="59"/>
      <c r="D94" s="59"/>
      <c r="E94" s="59"/>
      <c r="F94" s="59"/>
      <c r="G94" s="59"/>
      <c r="H94" s="59"/>
      <c r="I94" s="59"/>
      <c r="J94" s="59"/>
    </row>
    <row r="95" spans="2:10">
      <c r="B95" s="59"/>
      <c r="C95" s="59"/>
      <c r="D95" s="59"/>
      <c r="E95" s="59"/>
      <c r="F95" s="59"/>
      <c r="G95" s="59"/>
      <c r="H95" s="59"/>
      <c r="I95" s="59"/>
      <c r="J95" s="59"/>
    </row>
    <row r="96" spans="2:10">
      <c r="B96" s="59"/>
      <c r="C96" s="59"/>
      <c r="D96" s="59"/>
      <c r="E96" s="59"/>
      <c r="F96" s="59"/>
      <c r="G96" s="59"/>
      <c r="H96" s="59"/>
      <c r="I96" s="59"/>
      <c r="J96" s="59"/>
    </row>
    <row r="97" spans="2:10">
      <c r="B97" s="59"/>
      <c r="C97" s="59"/>
      <c r="D97" s="59"/>
      <c r="E97" s="59"/>
      <c r="F97" s="59"/>
      <c r="G97" s="59"/>
      <c r="H97" s="59"/>
      <c r="I97" s="59"/>
      <c r="J97" s="59"/>
    </row>
    <row r="98" spans="2:10">
      <c r="B98" s="59"/>
      <c r="C98" s="59"/>
      <c r="D98" s="59"/>
      <c r="E98" s="59"/>
      <c r="F98" s="59"/>
      <c r="G98" s="59"/>
      <c r="H98" s="59"/>
      <c r="I98" s="59"/>
      <c r="J98" s="59"/>
    </row>
    <row r="99" spans="2:10">
      <c r="B99" s="59"/>
      <c r="C99" s="59"/>
      <c r="D99" s="59"/>
      <c r="E99" s="59"/>
      <c r="F99" s="59"/>
      <c r="G99" s="59"/>
      <c r="H99" s="59"/>
      <c r="I99" s="59"/>
      <c r="J99" s="59"/>
    </row>
    <row r="100" spans="2:10">
      <c r="B100" s="59"/>
      <c r="C100" s="59"/>
      <c r="D100" s="59"/>
      <c r="E100" s="59"/>
      <c r="F100" s="59"/>
      <c r="G100" s="59"/>
      <c r="H100" s="59"/>
      <c r="I100" s="59"/>
      <c r="J100" s="59"/>
    </row>
    <row r="101" spans="2:10">
      <c r="B101" s="59"/>
      <c r="C101" s="59"/>
      <c r="D101" s="59"/>
      <c r="E101" s="59"/>
      <c r="F101" s="59"/>
      <c r="G101" s="59"/>
      <c r="H101" s="59"/>
      <c r="I101" s="59"/>
      <c r="J101" s="59"/>
    </row>
    <row r="102" spans="2:10">
      <c r="B102" s="59"/>
      <c r="C102" s="59"/>
      <c r="D102" s="59"/>
      <c r="E102" s="59"/>
      <c r="F102" s="59"/>
      <c r="G102" s="59"/>
      <c r="H102" s="59"/>
      <c r="I102" s="59"/>
      <c r="J102" s="59"/>
    </row>
    <row r="103" spans="2:10">
      <c r="B103" s="59"/>
      <c r="C103" s="59"/>
      <c r="D103" s="59"/>
      <c r="E103" s="59"/>
      <c r="F103" s="59"/>
      <c r="G103" s="59"/>
      <c r="H103" s="59"/>
      <c r="I103" s="59"/>
      <c r="J103" s="59"/>
    </row>
    <row r="104" spans="2:10">
      <c r="B104" s="59"/>
      <c r="C104" s="59"/>
      <c r="D104" s="59"/>
      <c r="E104" s="59"/>
      <c r="F104" s="59"/>
      <c r="G104" s="59"/>
      <c r="H104" s="59"/>
      <c r="I104" s="59"/>
      <c r="J104" s="59"/>
    </row>
    <row r="105" spans="2:10">
      <c r="B105" s="59"/>
      <c r="C105" s="59"/>
      <c r="D105" s="59"/>
      <c r="E105" s="59"/>
      <c r="F105" s="59"/>
      <c r="G105" s="59"/>
      <c r="H105" s="59"/>
      <c r="I105" s="59"/>
      <c r="J105" s="59"/>
    </row>
    <row r="106" spans="2:10">
      <c r="B106" s="59"/>
      <c r="C106" s="59"/>
      <c r="D106" s="59"/>
      <c r="E106" s="59"/>
      <c r="F106" s="59"/>
      <c r="G106" s="59"/>
      <c r="H106" s="59"/>
      <c r="I106" s="59"/>
      <c r="J106" s="59"/>
    </row>
    <row r="107" spans="2:10">
      <c r="B107" s="59"/>
      <c r="C107" s="59"/>
      <c r="D107" s="59"/>
      <c r="E107" s="59"/>
      <c r="F107" s="59"/>
      <c r="G107" s="59"/>
      <c r="H107" s="59"/>
      <c r="I107" s="59"/>
      <c r="J107" s="59"/>
    </row>
    <row r="108" spans="2:10">
      <c r="B108" s="59"/>
      <c r="C108" s="59"/>
      <c r="D108" s="59"/>
      <c r="E108" s="59"/>
      <c r="F108" s="59"/>
      <c r="G108" s="59"/>
      <c r="H108" s="59"/>
      <c r="I108" s="59"/>
      <c r="J108" s="59"/>
    </row>
    <row r="109" spans="2:10">
      <c r="B109" s="59"/>
      <c r="C109" s="59"/>
      <c r="D109" s="59"/>
      <c r="E109" s="59"/>
      <c r="F109" s="59"/>
      <c r="G109" s="59"/>
      <c r="H109" s="59"/>
      <c r="I109" s="59"/>
      <c r="J109" s="59"/>
    </row>
    <row r="110" spans="2:10">
      <c r="B110" s="59"/>
      <c r="C110" s="59"/>
      <c r="D110" s="59"/>
      <c r="E110" s="59"/>
      <c r="F110" s="59"/>
      <c r="G110" s="59"/>
      <c r="H110" s="59"/>
      <c r="I110" s="59"/>
      <c r="J110" s="59"/>
    </row>
    <row r="111" spans="2:10">
      <c r="B111" s="59"/>
      <c r="C111" s="59"/>
      <c r="D111" s="59"/>
      <c r="E111" s="59"/>
      <c r="F111" s="59"/>
      <c r="G111" s="59"/>
      <c r="H111" s="59"/>
      <c r="I111" s="59"/>
      <c r="J111" s="59"/>
    </row>
    <row r="112" spans="2:10">
      <c r="B112" s="59"/>
      <c r="C112" s="59"/>
      <c r="D112" s="59"/>
      <c r="E112" s="59"/>
      <c r="F112" s="59"/>
      <c r="G112" s="59"/>
      <c r="H112" s="59"/>
      <c r="I112" s="59"/>
      <c r="J112" s="59"/>
    </row>
    <row r="113" spans="2:10">
      <c r="B113" s="59"/>
      <c r="C113" s="59"/>
      <c r="D113" s="59"/>
      <c r="E113" s="59"/>
      <c r="F113" s="59"/>
      <c r="G113" s="59"/>
      <c r="H113" s="59"/>
      <c r="I113" s="59"/>
      <c r="J113" s="59"/>
    </row>
    <row r="114" spans="2:10">
      <c r="B114" s="59"/>
      <c r="C114" s="59"/>
      <c r="D114" s="59"/>
      <c r="E114" s="59"/>
      <c r="F114" s="59"/>
      <c r="G114" s="59"/>
      <c r="H114" s="59"/>
      <c r="I114" s="59"/>
      <c r="J114" s="59"/>
    </row>
    <row r="115" spans="2:10">
      <c r="B115" s="59"/>
      <c r="C115" s="59"/>
      <c r="D115" s="59"/>
      <c r="E115" s="59"/>
      <c r="F115" s="59"/>
      <c r="G115" s="59"/>
      <c r="H115" s="59"/>
      <c r="I115" s="59"/>
      <c r="J115" s="59"/>
    </row>
    <row r="116" spans="2:10">
      <c r="B116" s="59"/>
      <c r="C116" s="59"/>
      <c r="D116" s="59"/>
      <c r="E116" s="59"/>
      <c r="F116" s="59"/>
      <c r="G116" s="59"/>
      <c r="H116" s="59"/>
      <c r="I116" s="59"/>
      <c r="J116" s="59"/>
    </row>
    <row r="117" spans="2:10">
      <c r="B117" s="59"/>
      <c r="C117" s="59"/>
      <c r="D117" s="59"/>
      <c r="E117" s="59"/>
      <c r="F117" s="59"/>
      <c r="G117" s="59"/>
      <c r="H117" s="59"/>
      <c r="I117" s="59"/>
      <c r="J117" s="59"/>
    </row>
    <row r="118" spans="2:10">
      <c r="B118" s="59"/>
      <c r="C118" s="59"/>
      <c r="D118" s="59"/>
      <c r="E118" s="59"/>
      <c r="F118" s="59"/>
      <c r="G118" s="59"/>
      <c r="H118" s="59"/>
      <c r="I118" s="59"/>
      <c r="J118" s="59"/>
    </row>
    <row r="119" spans="2:10">
      <c r="B119" s="59"/>
      <c r="C119" s="59"/>
      <c r="D119" s="59"/>
      <c r="E119" s="59"/>
      <c r="F119" s="59"/>
      <c r="G119" s="59"/>
      <c r="H119" s="59"/>
      <c r="I119" s="59"/>
      <c r="J119" s="59"/>
    </row>
    <row r="120" spans="2:10">
      <c r="B120" s="59"/>
      <c r="C120" s="59"/>
      <c r="D120" s="59"/>
      <c r="E120" s="59"/>
      <c r="F120" s="59"/>
      <c r="G120" s="59"/>
      <c r="H120" s="59"/>
      <c r="I120" s="59"/>
      <c r="J120" s="59"/>
    </row>
    <row r="121" spans="2:10">
      <c r="B121" s="59"/>
      <c r="C121" s="59"/>
      <c r="D121" s="59"/>
      <c r="E121" s="59"/>
      <c r="F121" s="59"/>
      <c r="G121" s="59"/>
      <c r="H121" s="59"/>
      <c r="I121" s="59"/>
      <c r="J121" s="59"/>
    </row>
    <row r="122" spans="2:10">
      <c r="B122" s="59"/>
      <c r="C122" s="59"/>
      <c r="D122" s="59"/>
      <c r="E122" s="59"/>
      <c r="F122" s="59"/>
      <c r="G122" s="59"/>
      <c r="H122" s="59"/>
      <c r="I122" s="59"/>
      <c r="J122" s="59"/>
    </row>
    <row r="123" spans="2:10">
      <c r="B123" s="59"/>
      <c r="C123" s="59"/>
      <c r="D123" s="59"/>
      <c r="E123" s="59"/>
      <c r="F123" s="59"/>
      <c r="G123" s="59"/>
      <c r="H123" s="59"/>
      <c r="I123" s="59"/>
      <c r="J123" s="59"/>
    </row>
    <row r="124" spans="2:10">
      <c r="B124" s="59"/>
      <c r="C124" s="59"/>
      <c r="D124" s="59"/>
      <c r="E124" s="59"/>
      <c r="F124" s="59"/>
      <c r="G124" s="59"/>
      <c r="H124" s="59"/>
      <c r="I124" s="59"/>
      <c r="J124" s="59"/>
    </row>
    <row r="125" spans="2:10">
      <c r="B125" s="59"/>
      <c r="C125" s="59"/>
      <c r="D125" s="59"/>
      <c r="E125" s="59"/>
      <c r="F125" s="59"/>
      <c r="G125" s="59"/>
      <c r="H125" s="59"/>
      <c r="I125" s="59"/>
      <c r="J125" s="59"/>
    </row>
    <row r="126" spans="2:10">
      <c r="B126" s="59"/>
      <c r="C126" s="59"/>
      <c r="D126" s="59"/>
      <c r="E126" s="59"/>
      <c r="F126" s="59"/>
      <c r="G126" s="59"/>
      <c r="H126" s="59"/>
      <c r="I126" s="59"/>
      <c r="J126" s="59"/>
    </row>
    <row r="127" spans="2:10">
      <c r="B127" s="59"/>
      <c r="C127" s="59"/>
      <c r="D127" s="59"/>
      <c r="E127" s="59"/>
      <c r="F127" s="59"/>
      <c r="G127" s="59"/>
      <c r="H127" s="59"/>
      <c r="I127" s="59"/>
      <c r="J127" s="59"/>
    </row>
    <row r="128" spans="2:10">
      <c r="B128" s="59"/>
      <c r="C128" s="59"/>
      <c r="D128" s="59"/>
      <c r="E128" s="59"/>
      <c r="F128" s="59"/>
      <c r="G128" s="59"/>
      <c r="H128" s="59"/>
      <c r="I128" s="59"/>
      <c r="J128" s="59"/>
    </row>
    <row r="129" spans="2:10">
      <c r="B129" s="59"/>
      <c r="C129" s="59"/>
      <c r="D129" s="59"/>
      <c r="E129" s="59"/>
      <c r="F129" s="59"/>
      <c r="G129" s="59"/>
      <c r="H129" s="59"/>
      <c r="I129" s="59"/>
      <c r="J129" s="59"/>
    </row>
    <row r="130" spans="2:10">
      <c r="B130" s="59"/>
      <c r="C130" s="59"/>
      <c r="D130" s="59"/>
      <c r="E130" s="59"/>
      <c r="F130" s="59"/>
      <c r="G130" s="59"/>
      <c r="H130" s="59"/>
      <c r="I130" s="59"/>
      <c r="J130" s="59"/>
    </row>
    <row r="131" spans="2:10">
      <c r="B131" s="59"/>
      <c r="C131" s="59"/>
      <c r="D131" s="59"/>
      <c r="E131" s="59"/>
      <c r="F131" s="59"/>
      <c r="G131" s="59"/>
      <c r="H131" s="59"/>
      <c r="I131" s="59"/>
      <c r="J131" s="59"/>
    </row>
    <row r="132" spans="2:10">
      <c r="B132" s="59"/>
      <c r="C132" s="59"/>
      <c r="D132" s="59"/>
      <c r="E132" s="59"/>
      <c r="F132" s="59"/>
      <c r="G132" s="59"/>
      <c r="H132" s="59"/>
      <c r="I132" s="59"/>
      <c r="J132" s="59"/>
    </row>
    <row r="133" spans="2:10">
      <c r="B133" s="59"/>
      <c r="C133" s="59"/>
      <c r="D133" s="59"/>
      <c r="E133" s="59"/>
      <c r="F133" s="59"/>
      <c r="G133" s="59"/>
      <c r="H133" s="59"/>
      <c r="I133" s="59"/>
      <c r="J133" s="59"/>
    </row>
    <row r="134" spans="2:10">
      <c r="B134" s="59"/>
      <c r="C134" s="59"/>
      <c r="D134" s="59"/>
      <c r="E134" s="59"/>
      <c r="F134" s="59"/>
      <c r="G134" s="59"/>
      <c r="H134" s="59"/>
      <c r="I134" s="59"/>
      <c r="J134" s="59"/>
    </row>
    <row r="135" spans="2:10">
      <c r="B135" s="59"/>
      <c r="C135" s="59"/>
      <c r="D135" s="59"/>
      <c r="E135" s="59"/>
      <c r="F135" s="59"/>
      <c r="G135" s="59"/>
      <c r="H135" s="59"/>
      <c r="I135" s="59"/>
      <c r="J135" s="59"/>
    </row>
    <row r="136" spans="2:10">
      <c r="B136" s="59"/>
      <c r="C136" s="59"/>
      <c r="D136" s="59"/>
      <c r="E136" s="59"/>
      <c r="F136" s="59"/>
      <c r="G136" s="59"/>
      <c r="H136" s="59"/>
      <c r="I136" s="59"/>
      <c r="J136" s="59"/>
    </row>
    <row r="137" spans="2:10">
      <c r="B137" s="59"/>
      <c r="C137" s="59"/>
      <c r="D137" s="59"/>
      <c r="E137" s="59"/>
      <c r="F137" s="59"/>
      <c r="G137" s="59"/>
      <c r="H137" s="59"/>
      <c r="I137" s="59"/>
      <c r="J137" s="59"/>
    </row>
    <row r="138" spans="2:10">
      <c r="B138" s="59"/>
      <c r="C138" s="59"/>
      <c r="D138" s="59"/>
      <c r="E138" s="59"/>
      <c r="F138" s="59"/>
      <c r="G138" s="59"/>
      <c r="H138" s="59"/>
      <c r="I138" s="59"/>
      <c r="J138" s="59"/>
    </row>
    <row r="139" spans="2:10">
      <c r="B139" s="59"/>
      <c r="C139" s="59"/>
      <c r="D139" s="59"/>
      <c r="E139" s="59"/>
      <c r="F139" s="59"/>
      <c r="G139" s="59"/>
      <c r="H139" s="59"/>
      <c r="I139" s="59"/>
      <c r="J139" s="59"/>
    </row>
  </sheetData>
  <mergeCells count="7">
    <mergeCell ref="F6:H6"/>
    <mergeCell ref="I6:K6"/>
    <mergeCell ref="A8:A11"/>
    <mergeCell ref="A12:A13"/>
    <mergeCell ref="A14:A17"/>
    <mergeCell ref="A6:B7"/>
    <mergeCell ref="C6:E6"/>
  </mergeCells>
  <pageMargins left="0.70866141732283472" right="0.19685039370078741" top="3.937007874015748E-2" bottom="3.937007874015748E-2" header="0" footer="0.31496062992125984"/>
  <pageSetup paperSize="9" scale="70" orientation="landscape" cellComments="asDisplayed" r:id="rId1"/>
  <ignoredErrors>
    <ignoredError sqref="H11 H17:H18 E11 E13 E17" formula="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50"/>
  </sheetPr>
  <dimension ref="A1:J94"/>
  <sheetViews>
    <sheetView zoomScaleNormal="100" workbookViewId="0">
      <selection activeCell="D33" sqref="D33"/>
    </sheetView>
  </sheetViews>
  <sheetFormatPr baseColWidth="10" defaultColWidth="11.42578125" defaultRowHeight="15"/>
  <cols>
    <col min="1" max="1" width="32.5703125" style="30" customWidth="1"/>
    <col min="2" max="10" width="14.140625" style="30" customWidth="1"/>
    <col min="11" max="16384" width="11.42578125" style="30"/>
  </cols>
  <sheetData>
    <row r="1" spans="1:10">
      <c r="A1" s="96" t="s">
        <v>79</v>
      </c>
      <c r="B1" s="97"/>
      <c r="C1" s="97"/>
      <c r="D1" s="97"/>
      <c r="E1" s="97"/>
      <c r="F1" s="97"/>
      <c r="G1" s="97"/>
      <c r="H1" s="97"/>
      <c r="I1" s="97"/>
    </row>
    <row r="2" spans="1:10">
      <c r="A2" s="97"/>
      <c r="B2" s="97"/>
      <c r="C2" s="97"/>
      <c r="D2" s="97"/>
      <c r="E2" s="97"/>
      <c r="F2" s="97"/>
      <c r="G2" s="97"/>
      <c r="H2" s="97"/>
      <c r="I2" s="97"/>
    </row>
    <row r="3" spans="1:10">
      <c r="A3" s="39"/>
      <c r="B3" s="39"/>
      <c r="C3" s="39"/>
      <c r="D3" s="39"/>
      <c r="E3" s="39"/>
      <c r="F3" s="39"/>
      <c r="G3" s="39"/>
      <c r="H3" s="39"/>
      <c r="I3" s="39"/>
    </row>
    <row r="4" spans="1:10">
      <c r="A4" s="1094" t="s">
        <v>1381</v>
      </c>
      <c r="B4" s="1050" t="s">
        <v>1274</v>
      </c>
      <c r="C4" s="1050"/>
      <c r="D4" s="1050"/>
      <c r="E4" s="1050" t="s">
        <v>1275</v>
      </c>
      <c r="F4" s="1050"/>
      <c r="G4" s="1050"/>
      <c r="H4" s="1050" t="s">
        <v>1039</v>
      </c>
      <c r="I4" s="1050"/>
      <c r="J4" s="1050"/>
    </row>
    <row r="5" spans="1:10" ht="24">
      <c r="A5" s="1095"/>
      <c r="B5" s="494" t="s">
        <v>1388</v>
      </c>
      <c r="C5" s="494" t="s">
        <v>1389</v>
      </c>
      <c r="D5" s="495" t="s">
        <v>343</v>
      </c>
      <c r="E5" s="494" t="s">
        <v>1388</v>
      </c>
      <c r="F5" s="494" t="s">
        <v>1389</v>
      </c>
      <c r="G5" s="495" t="s">
        <v>343</v>
      </c>
      <c r="H5" s="494" t="s">
        <v>1388</v>
      </c>
      <c r="I5" s="494" t="s">
        <v>1389</v>
      </c>
      <c r="J5" s="495" t="s">
        <v>343</v>
      </c>
    </row>
    <row r="6" spans="1:10">
      <c r="A6" s="492" t="s">
        <v>1524</v>
      </c>
      <c r="B6" s="42">
        <v>140</v>
      </c>
      <c r="C6" s="42">
        <v>23</v>
      </c>
      <c r="D6" s="66">
        <f t="shared" ref="D6:D14" si="0">SUM(B6:C6)</f>
        <v>163</v>
      </c>
      <c r="E6" s="67">
        <v>0</v>
      </c>
      <c r="F6" s="67">
        <v>0</v>
      </c>
      <c r="G6" s="66">
        <f t="shared" ref="G6:G14" si="1">SUM(E6:F6)</f>
        <v>0</v>
      </c>
      <c r="H6" s="42">
        <v>140</v>
      </c>
      <c r="I6" s="42">
        <v>23</v>
      </c>
      <c r="J6" s="66">
        <f t="shared" ref="J6:J14" si="2">H6+I6</f>
        <v>163</v>
      </c>
    </row>
    <row r="7" spans="1:10" ht="24">
      <c r="A7" s="492" t="s">
        <v>1525</v>
      </c>
      <c r="B7" s="42">
        <v>9739</v>
      </c>
      <c r="C7" s="42">
        <v>2128</v>
      </c>
      <c r="D7" s="66">
        <f t="shared" si="0"/>
        <v>11867</v>
      </c>
      <c r="E7" s="67">
        <v>0</v>
      </c>
      <c r="F7" s="67">
        <v>0</v>
      </c>
      <c r="G7" s="66">
        <f t="shared" si="1"/>
        <v>0</v>
      </c>
      <c r="H7" s="42">
        <v>9739</v>
      </c>
      <c r="I7" s="42">
        <v>2128</v>
      </c>
      <c r="J7" s="66">
        <f t="shared" si="2"/>
        <v>11867</v>
      </c>
    </row>
    <row r="8" spans="1:10">
      <c r="A8" s="492" t="s">
        <v>1526</v>
      </c>
      <c r="B8" s="42">
        <v>5666</v>
      </c>
      <c r="C8" s="42">
        <v>318</v>
      </c>
      <c r="D8" s="66">
        <f t="shared" si="0"/>
        <v>5984</v>
      </c>
      <c r="E8" s="67">
        <v>0</v>
      </c>
      <c r="F8" s="67">
        <v>0</v>
      </c>
      <c r="G8" s="66">
        <f t="shared" si="1"/>
        <v>0</v>
      </c>
      <c r="H8" s="42">
        <v>5666</v>
      </c>
      <c r="I8" s="42">
        <v>318</v>
      </c>
      <c r="J8" s="66">
        <f t="shared" si="2"/>
        <v>5984</v>
      </c>
    </row>
    <row r="9" spans="1:10">
      <c r="A9" s="492" t="s">
        <v>1527</v>
      </c>
      <c r="B9" s="42">
        <v>127</v>
      </c>
      <c r="C9" s="42">
        <v>54</v>
      </c>
      <c r="D9" s="66">
        <f t="shared" si="0"/>
        <v>181</v>
      </c>
      <c r="E9" s="67">
        <v>0</v>
      </c>
      <c r="F9" s="67">
        <v>0</v>
      </c>
      <c r="G9" s="66">
        <f t="shared" si="1"/>
        <v>0</v>
      </c>
      <c r="H9" s="42">
        <v>127</v>
      </c>
      <c r="I9" s="42">
        <v>54</v>
      </c>
      <c r="J9" s="66">
        <f t="shared" si="2"/>
        <v>181</v>
      </c>
    </row>
    <row r="10" spans="1:10">
      <c r="A10" s="492" t="s">
        <v>1528</v>
      </c>
      <c r="B10" s="42">
        <v>1709</v>
      </c>
      <c r="C10" s="42">
        <v>248</v>
      </c>
      <c r="D10" s="66">
        <f t="shared" si="0"/>
        <v>1957</v>
      </c>
      <c r="E10" s="67">
        <v>0</v>
      </c>
      <c r="F10" s="67">
        <v>0</v>
      </c>
      <c r="G10" s="66">
        <f t="shared" si="1"/>
        <v>0</v>
      </c>
      <c r="H10" s="42">
        <v>1709</v>
      </c>
      <c r="I10" s="42">
        <v>248</v>
      </c>
      <c r="J10" s="66">
        <f t="shared" si="2"/>
        <v>1957</v>
      </c>
    </row>
    <row r="11" spans="1:10">
      <c r="A11" s="643" t="s">
        <v>2343</v>
      </c>
      <c r="B11" s="42">
        <v>35</v>
      </c>
      <c r="C11" s="42">
        <v>5</v>
      </c>
      <c r="D11" s="66">
        <f t="shared" si="0"/>
        <v>40</v>
      </c>
      <c r="E11" s="67">
        <v>0</v>
      </c>
      <c r="F11" s="67">
        <v>0</v>
      </c>
      <c r="G11" s="66">
        <f t="shared" si="1"/>
        <v>0</v>
      </c>
      <c r="H11" s="42">
        <v>35</v>
      </c>
      <c r="I11" s="42">
        <v>5</v>
      </c>
      <c r="J11" s="66">
        <f t="shared" si="2"/>
        <v>40</v>
      </c>
    </row>
    <row r="12" spans="1:10">
      <c r="A12" s="643" t="s">
        <v>2344</v>
      </c>
      <c r="B12" s="42">
        <v>676</v>
      </c>
      <c r="C12" s="42">
        <v>8</v>
      </c>
      <c r="D12" s="66">
        <f t="shared" si="0"/>
        <v>684</v>
      </c>
      <c r="E12" s="67">
        <v>0</v>
      </c>
      <c r="F12" s="67">
        <v>0</v>
      </c>
      <c r="G12" s="66">
        <f t="shared" si="1"/>
        <v>0</v>
      </c>
      <c r="H12" s="42">
        <v>676</v>
      </c>
      <c r="I12" s="42">
        <v>8</v>
      </c>
      <c r="J12" s="66">
        <f t="shared" si="2"/>
        <v>684</v>
      </c>
    </row>
    <row r="13" spans="1:10">
      <c r="A13" s="643" t="s">
        <v>2345</v>
      </c>
      <c r="B13" s="42">
        <v>0</v>
      </c>
      <c r="C13" s="42">
        <v>0</v>
      </c>
      <c r="D13" s="66">
        <f t="shared" si="0"/>
        <v>0</v>
      </c>
      <c r="E13" s="67">
        <v>0</v>
      </c>
      <c r="F13" s="67">
        <v>0</v>
      </c>
      <c r="G13" s="66">
        <f t="shared" si="1"/>
        <v>0</v>
      </c>
      <c r="H13" s="42">
        <v>0</v>
      </c>
      <c r="I13" s="42">
        <v>0</v>
      </c>
      <c r="J13" s="66">
        <f t="shared" si="2"/>
        <v>0</v>
      </c>
    </row>
    <row r="14" spans="1:10">
      <c r="A14" s="44" t="s">
        <v>282</v>
      </c>
      <c r="B14" s="66">
        <f>SUM(B6:B13)</f>
        <v>18092</v>
      </c>
      <c r="C14" s="66">
        <f>SUM(C6:C13)</f>
        <v>2784</v>
      </c>
      <c r="D14" s="66">
        <f t="shared" si="0"/>
        <v>20876</v>
      </c>
      <c r="E14" s="66">
        <f>SUM(E6:E13)</f>
        <v>0</v>
      </c>
      <c r="F14" s="66">
        <f>SUM(F6:F13)</f>
        <v>0</v>
      </c>
      <c r="G14" s="66">
        <f t="shared" si="1"/>
        <v>0</v>
      </c>
      <c r="H14" s="66">
        <f>B14+E14</f>
        <v>18092</v>
      </c>
      <c r="I14" s="66">
        <f>C14+F14</f>
        <v>2784</v>
      </c>
      <c r="J14" s="66">
        <f t="shared" si="2"/>
        <v>20876</v>
      </c>
    </row>
    <row r="15" spans="1:10">
      <c r="B15" s="98"/>
      <c r="C15" s="98"/>
      <c r="D15" s="98"/>
      <c r="E15" s="98"/>
      <c r="F15" s="98"/>
      <c r="G15" s="98"/>
      <c r="H15" s="98"/>
      <c r="I15" s="98"/>
    </row>
    <row r="16" spans="1:10">
      <c r="B16" s="98"/>
      <c r="C16" s="98"/>
      <c r="D16" s="98"/>
      <c r="E16" s="98"/>
      <c r="F16" s="98"/>
      <c r="G16" s="98"/>
      <c r="H16" s="98"/>
      <c r="I16" s="98"/>
    </row>
    <row r="17" spans="2:9">
      <c r="B17" s="98"/>
      <c r="C17" s="98"/>
      <c r="D17" s="98"/>
      <c r="E17" s="98"/>
      <c r="F17" s="98"/>
      <c r="G17" s="98"/>
      <c r="H17" s="98"/>
      <c r="I17" s="98"/>
    </row>
    <row r="18" spans="2:9">
      <c r="B18" s="98"/>
      <c r="C18" s="98"/>
      <c r="D18" s="98"/>
      <c r="E18" s="98"/>
      <c r="F18" s="98"/>
      <c r="G18" s="98"/>
      <c r="H18" s="98"/>
      <c r="I18" s="98"/>
    </row>
    <row r="19" spans="2:9">
      <c r="B19" s="98"/>
      <c r="C19" s="98"/>
      <c r="D19" s="98"/>
      <c r="E19" s="98"/>
      <c r="F19" s="98"/>
      <c r="G19" s="98"/>
      <c r="H19" s="98"/>
      <c r="I19" s="98"/>
    </row>
    <row r="20" spans="2:9">
      <c r="B20" s="98"/>
      <c r="C20" s="98"/>
      <c r="D20" s="98"/>
      <c r="E20" s="98"/>
      <c r="F20" s="98"/>
      <c r="G20" s="98"/>
      <c r="H20" s="98"/>
      <c r="I20" s="98"/>
    </row>
    <row r="21" spans="2:9">
      <c r="B21" s="98"/>
      <c r="C21" s="98"/>
      <c r="D21" s="98"/>
      <c r="E21" s="98"/>
      <c r="F21" s="98"/>
      <c r="G21" s="98"/>
      <c r="H21" s="98"/>
      <c r="I21" s="98"/>
    </row>
    <row r="22" spans="2:9">
      <c r="B22" s="98"/>
      <c r="C22" s="98"/>
      <c r="D22" s="98"/>
      <c r="E22" s="98"/>
      <c r="F22" s="98"/>
      <c r="G22" s="98"/>
      <c r="H22" s="98"/>
      <c r="I22" s="98"/>
    </row>
    <row r="23" spans="2:9">
      <c r="B23" s="98"/>
      <c r="C23" s="98"/>
      <c r="D23" s="98"/>
      <c r="E23" s="98"/>
      <c r="F23" s="98"/>
      <c r="G23" s="98"/>
      <c r="H23" s="98"/>
      <c r="I23" s="98"/>
    </row>
    <row r="24" spans="2:9">
      <c r="B24" s="98"/>
      <c r="C24" s="98"/>
      <c r="D24" s="98"/>
      <c r="E24" s="98"/>
      <c r="F24" s="98"/>
      <c r="G24" s="98"/>
      <c r="H24" s="98"/>
      <c r="I24" s="98"/>
    </row>
    <row r="25" spans="2:9">
      <c r="B25" s="98"/>
      <c r="C25" s="98"/>
      <c r="D25" s="98"/>
      <c r="E25" s="98"/>
      <c r="F25" s="98"/>
      <c r="G25" s="98"/>
      <c r="H25" s="98"/>
      <c r="I25" s="98"/>
    </row>
    <row r="26" spans="2:9">
      <c r="B26" s="98"/>
      <c r="C26" s="98"/>
      <c r="D26" s="98"/>
      <c r="E26" s="98"/>
      <c r="F26" s="98"/>
      <c r="G26" s="98"/>
      <c r="H26" s="98"/>
      <c r="I26" s="98"/>
    </row>
    <row r="27" spans="2:9">
      <c r="B27" s="98"/>
      <c r="C27" s="98"/>
      <c r="D27" s="98"/>
      <c r="E27" s="98"/>
      <c r="F27" s="98"/>
      <c r="G27" s="98"/>
      <c r="H27" s="98"/>
      <c r="I27" s="98"/>
    </row>
    <row r="28" spans="2:9">
      <c r="B28" s="98"/>
      <c r="C28" s="98"/>
      <c r="D28" s="98"/>
      <c r="E28" s="98"/>
      <c r="F28" s="98"/>
      <c r="G28" s="98"/>
      <c r="H28" s="98"/>
      <c r="I28" s="98"/>
    </row>
    <row r="29" spans="2:9">
      <c r="B29" s="98"/>
      <c r="C29" s="98"/>
      <c r="D29" s="98"/>
      <c r="E29" s="98"/>
      <c r="F29" s="98"/>
      <c r="G29" s="98"/>
      <c r="H29" s="98"/>
      <c r="I29" s="98"/>
    </row>
    <row r="30" spans="2:9">
      <c r="B30" s="98"/>
      <c r="C30" s="98"/>
      <c r="D30" s="98"/>
      <c r="E30" s="98"/>
      <c r="F30" s="98"/>
      <c r="G30" s="98"/>
      <c r="H30" s="98"/>
      <c r="I30" s="98"/>
    </row>
    <row r="31" spans="2:9">
      <c r="B31" s="98"/>
      <c r="C31" s="98"/>
      <c r="D31" s="98"/>
      <c r="E31" s="98"/>
      <c r="F31" s="98"/>
      <c r="G31" s="98"/>
      <c r="H31" s="98"/>
      <c r="I31" s="98"/>
    </row>
    <row r="32" spans="2:9">
      <c r="B32" s="98"/>
      <c r="C32" s="98"/>
      <c r="D32" s="98"/>
      <c r="E32" s="98"/>
      <c r="F32" s="98"/>
      <c r="G32" s="98"/>
      <c r="H32" s="98"/>
      <c r="I32" s="98"/>
    </row>
    <row r="33" spans="2:9">
      <c r="B33" s="98"/>
      <c r="C33" s="98"/>
      <c r="D33" s="98"/>
      <c r="E33" s="98"/>
      <c r="F33" s="98"/>
      <c r="G33" s="98"/>
      <c r="H33" s="98"/>
      <c r="I33" s="98"/>
    </row>
    <row r="34" spans="2:9">
      <c r="B34" s="98"/>
      <c r="C34" s="98"/>
      <c r="D34" s="98"/>
      <c r="E34" s="98"/>
      <c r="F34" s="98"/>
      <c r="G34" s="98"/>
      <c r="H34" s="98"/>
      <c r="I34" s="98"/>
    </row>
    <row r="35" spans="2:9">
      <c r="B35" s="98"/>
      <c r="C35" s="98"/>
      <c r="D35" s="98"/>
      <c r="E35" s="98"/>
      <c r="F35" s="98"/>
      <c r="G35" s="98"/>
      <c r="H35" s="98"/>
      <c r="I35" s="98"/>
    </row>
    <row r="36" spans="2:9">
      <c r="B36" s="98"/>
      <c r="C36" s="98"/>
      <c r="D36" s="98"/>
      <c r="E36" s="98"/>
      <c r="F36" s="98"/>
      <c r="G36" s="98"/>
      <c r="H36" s="98"/>
      <c r="I36" s="98"/>
    </row>
    <row r="37" spans="2:9">
      <c r="B37" s="98"/>
      <c r="C37" s="98"/>
      <c r="D37" s="98"/>
      <c r="E37" s="98"/>
      <c r="F37" s="98"/>
      <c r="G37" s="98"/>
      <c r="H37" s="98"/>
      <c r="I37" s="98"/>
    </row>
    <row r="38" spans="2:9">
      <c r="B38" s="98"/>
      <c r="C38" s="98"/>
      <c r="D38" s="98"/>
      <c r="E38" s="98"/>
      <c r="F38" s="98"/>
      <c r="G38" s="98"/>
      <c r="H38" s="98"/>
      <c r="I38" s="98"/>
    </row>
    <row r="39" spans="2:9">
      <c r="B39" s="98"/>
      <c r="C39" s="98"/>
      <c r="D39" s="98"/>
      <c r="E39" s="98"/>
      <c r="F39" s="98"/>
      <c r="G39" s="98"/>
      <c r="H39" s="98"/>
      <c r="I39" s="98"/>
    </row>
    <row r="40" spans="2:9">
      <c r="B40" s="98"/>
      <c r="C40" s="98"/>
      <c r="D40" s="98"/>
      <c r="E40" s="98"/>
      <c r="F40" s="98"/>
      <c r="G40" s="98"/>
      <c r="H40" s="98"/>
      <c r="I40" s="98"/>
    </row>
    <row r="41" spans="2:9">
      <c r="B41" s="98"/>
      <c r="C41" s="98"/>
      <c r="D41" s="98"/>
      <c r="E41" s="98"/>
      <c r="F41" s="98"/>
      <c r="G41" s="98"/>
      <c r="H41" s="98"/>
      <c r="I41" s="98"/>
    </row>
    <row r="42" spans="2:9">
      <c r="B42" s="98"/>
      <c r="C42" s="98"/>
      <c r="D42" s="98"/>
      <c r="E42" s="98"/>
      <c r="F42" s="98"/>
      <c r="G42" s="98"/>
      <c r="H42" s="98"/>
      <c r="I42" s="98"/>
    </row>
    <row r="43" spans="2:9">
      <c r="B43" s="98"/>
      <c r="C43" s="98"/>
      <c r="D43" s="98"/>
      <c r="E43" s="98"/>
      <c r="F43" s="98"/>
      <c r="G43" s="98"/>
      <c r="H43" s="98"/>
      <c r="I43" s="98"/>
    </row>
    <row r="44" spans="2:9">
      <c r="B44" s="98"/>
      <c r="C44" s="98"/>
      <c r="D44" s="98"/>
      <c r="E44" s="98"/>
      <c r="F44" s="98"/>
      <c r="G44" s="98"/>
      <c r="H44" s="98"/>
      <c r="I44" s="98"/>
    </row>
    <row r="45" spans="2:9">
      <c r="B45" s="98"/>
      <c r="C45" s="98"/>
      <c r="D45" s="98"/>
      <c r="E45" s="98"/>
      <c r="F45" s="98"/>
      <c r="G45" s="98"/>
      <c r="H45" s="98"/>
      <c r="I45" s="98"/>
    </row>
    <row r="46" spans="2:9">
      <c r="B46" s="98"/>
      <c r="C46" s="98"/>
      <c r="D46" s="98"/>
      <c r="E46" s="98"/>
      <c r="F46" s="98"/>
      <c r="G46" s="98"/>
      <c r="H46" s="98"/>
      <c r="I46" s="98"/>
    </row>
    <row r="47" spans="2:9">
      <c r="B47" s="98"/>
      <c r="C47" s="98"/>
      <c r="D47" s="98"/>
      <c r="E47" s="98"/>
      <c r="F47" s="98"/>
      <c r="G47" s="98"/>
      <c r="H47" s="98"/>
      <c r="I47" s="98"/>
    </row>
    <row r="48" spans="2:9">
      <c r="B48" s="98"/>
      <c r="C48" s="98"/>
      <c r="D48" s="98"/>
      <c r="E48" s="98"/>
      <c r="F48" s="98"/>
      <c r="G48" s="98"/>
      <c r="H48" s="98"/>
      <c r="I48" s="98"/>
    </row>
    <row r="49" spans="2:9">
      <c r="B49" s="98"/>
      <c r="C49" s="98"/>
      <c r="D49" s="98"/>
      <c r="E49" s="98"/>
      <c r="F49" s="98"/>
      <c r="G49" s="98"/>
      <c r="H49" s="98"/>
      <c r="I49" s="98"/>
    </row>
    <row r="50" spans="2:9">
      <c r="B50" s="98"/>
      <c r="C50" s="98"/>
      <c r="D50" s="98"/>
      <c r="E50" s="98"/>
      <c r="F50" s="98"/>
      <c r="G50" s="98"/>
      <c r="H50" s="98"/>
      <c r="I50" s="98"/>
    </row>
    <row r="51" spans="2:9">
      <c r="B51" s="98"/>
      <c r="C51" s="98"/>
      <c r="D51" s="98"/>
      <c r="E51" s="98"/>
      <c r="F51" s="98"/>
      <c r="G51" s="98"/>
      <c r="H51" s="98"/>
      <c r="I51" s="98"/>
    </row>
    <row r="52" spans="2:9">
      <c r="B52" s="98"/>
      <c r="C52" s="98"/>
      <c r="D52" s="98"/>
      <c r="E52" s="98"/>
      <c r="F52" s="98"/>
      <c r="G52" s="98"/>
      <c r="H52" s="98"/>
      <c r="I52" s="98"/>
    </row>
    <row r="53" spans="2:9">
      <c r="B53" s="98"/>
      <c r="C53" s="98"/>
      <c r="D53" s="98"/>
      <c r="E53" s="98"/>
      <c r="F53" s="98"/>
      <c r="G53" s="98"/>
      <c r="H53" s="98"/>
      <c r="I53" s="98"/>
    </row>
    <row r="54" spans="2:9">
      <c r="B54" s="98"/>
      <c r="C54" s="98"/>
      <c r="D54" s="98"/>
      <c r="E54" s="98"/>
      <c r="F54" s="98"/>
      <c r="G54" s="98"/>
      <c r="H54" s="98"/>
      <c r="I54" s="98"/>
    </row>
    <row r="55" spans="2:9">
      <c r="B55" s="98"/>
      <c r="C55" s="98"/>
      <c r="D55" s="98"/>
      <c r="E55" s="98"/>
      <c r="F55" s="98"/>
      <c r="G55" s="98"/>
      <c r="H55" s="98"/>
      <c r="I55" s="98"/>
    </row>
    <row r="56" spans="2:9">
      <c r="B56" s="98"/>
      <c r="C56" s="98"/>
      <c r="D56" s="98"/>
      <c r="E56" s="98"/>
      <c r="F56" s="98"/>
      <c r="G56" s="98"/>
      <c r="H56" s="98"/>
      <c r="I56" s="98"/>
    </row>
    <row r="57" spans="2:9">
      <c r="B57" s="98"/>
      <c r="C57" s="98"/>
      <c r="D57" s="98"/>
      <c r="E57" s="98"/>
      <c r="F57" s="98"/>
      <c r="G57" s="98"/>
      <c r="H57" s="98"/>
      <c r="I57" s="98"/>
    </row>
    <row r="58" spans="2:9">
      <c r="B58" s="98"/>
      <c r="C58" s="98"/>
      <c r="D58" s="98"/>
      <c r="E58" s="98"/>
      <c r="F58" s="98"/>
      <c r="G58" s="98"/>
      <c r="H58" s="98"/>
      <c r="I58" s="98"/>
    </row>
    <row r="59" spans="2:9">
      <c r="B59" s="98"/>
      <c r="C59" s="98"/>
      <c r="D59" s="98"/>
      <c r="E59" s="98"/>
      <c r="F59" s="98"/>
      <c r="G59" s="98"/>
      <c r="H59" s="98"/>
      <c r="I59" s="98"/>
    </row>
    <row r="60" spans="2:9">
      <c r="B60" s="98"/>
      <c r="C60" s="98"/>
      <c r="D60" s="98"/>
      <c r="E60" s="98"/>
      <c r="F60" s="98"/>
      <c r="G60" s="98"/>
      <c r="H60" s="98"/>
      <c r="I60" s="98"/>
    </row>
    <row r="61" spans="2:9">
      <c r="B61" s="98"/>
      <c r="C61" s="98"/>
      <c r="D61" s="98"/>
      <c r="E61" s="98"/>
      <c r="F61" s="98"/>
      <c r="G61" s="98"/>
      <c r="H61" s="98"/>
      <c r="I61" s="98"/>
    </row>
    <row r="62" spans="2:9">
      <c r="B62" s="98"/>
      <c r="C62" s="98"/>
      <c r="D62" s="98"/>
      <c r="E62" s="98"/>
      <c r="F62" s="98"/>
      <c r="G62" s="98"/>
      <c r="H62" s="98"/>
      <c r="I62" s="98"/>
    </row>
    <row r="63" spans="2:9">
      <c r="B63" s="98"/>
      <c r="C63" s="98"/>
      <c r="D63" s="98"/>
      <c r="E63" s="98"/>
      <c r="F63" s="98"/>
      <c r="G63" s="98"/>
      <c r="H63" s="98"/>
      <c r="I63" s="98"/>
    </row>
    <row r="64" spans="2:9">
      <c r="B64" s="98"/>
      <c r="C64" s="98"/>
      <c r="D64" s="98"/>
      <c r="E64" s="98"/>
      <c r="F64" s="98"/>
      <c r="G64" s="98"/>
      <c r="H64" s="98"/>
      <c r="I64" s="98"/>
    </row>
    <row r="65" spans="2:9">
      <c r="B65" s="98"/>
      <c r="C65" s="98"/>
      <c r="D65" s="98"/>
      <c r="E65" s="98"/>
      <c r="F65" s="98"/>
      <c r="G65" s="98"/>
      <c r="H65" s="98"/>
      <c r="I65" s="98"/>
    </row>
    <row r="66" spans="2:9">
      <c r="B66" s="98"/>
      <c r="C66" s="98"/>
      <c r="D66" s="98"/>
      <c r="E66" s="98"/>
      <c r="F66" s="98"/>
      <c r="G66" s="98"/>
      <c r="H66" s="98"/>
      <c r="I66" s="98"/>
    </row>
    <row r="67" spans="2:9">
      <c r="B67" s="98"/>
      <c r="C67" s="98"/>
      <c r="D67" s="98"/>
      <c r="E67" s="98"/>
      <c r="F67" s="98"/>
      <c r="G67" s="98"/>
      <c r="H67" s="98"/>
      <c r="I67" s="98"/>
    </row>
    <row r="68" spans="2:9">
      <c r="B68" s="98"/>
      <c r="C68" s="98"/>
      <c r="D68" s="98"/>
      <c r="E68" s="98"/>
      <c r="F68" s="98"/>
      <c r="G68" s="98"/>
      <c r="H68" s="98"/>
      <c r="I68" s="98"/>
    </row>
    <row r="69" spans="2:9">
      <c r="B69" s="98"/>
      <c r="C69" s="98"/>
      <c r="D69" s="98"/>
      <c r="E69" s="98"/>
      <c r="F69" s="98"/>
      <c r="G69" s="98"/>
      <c r="H69" s="98"/>
      <c r="I69" s="98"/>
    </row>
    <row r="70" spans="2:9">
      <c r="B70" s="98"/>
      <c r="C70" s="98"/>
      <c r="D70" s="98"/>
      <c r="E70" s="98"/>
      <c r="F70" s="98"/>
      <c r="G70" s="98"/>
      <c r="H70" s="98"/>
      <c r="I70" s="98"/>
    </row>
    <row r="71" spans="2:9">
      <c r="B71" s="98"/>
      <c r="C71" s="98"/>
      <c r="D71" s="98"/>
      <c r="E71" s="98"/>
      <c r="F71" s="98"/>
      <c r="G71" s="98"/>
      <c r="H71" s="98"/>
      <c r="I71" s="98"/>
    </row>
    <row r="72" spans="2:9">
      <c r="B72" s="98"/>
      <c r="C72" s="98"/>
      <c r="D72" s="98"/>
      <c r="E72" s="98"/>
      <c r="F72" s="98"/>
      <c r="G72" s="98"/>
      <c r="H72" s="98"/>
      <c r="I72" s="98"/>
    </row>
    <row r="73" spans="2:9">
      <c r="B73" s="98"/>
      <c r="C73" s="98"/>
      <c r="D73" s="98"/>
      <c r="E73" s="98"/>
      <c r="F73" s="98"/>
      <c r="G73" s="98"/>
      <c r="H73" s="98"/>
      <c r="I73" s="98"/>
    </row>
    <row r="74" spans="2:9">
      <c r="B74" s="98"/>
      <c r="C74" s="98"/>
      <c r="D74" s="98"/>
      <c r="E74" s="98"/>
      <c r="F74" s="98"/>
      <c r="G74" s="98"/>
      <c r="H74" s="98"/>
      <c r="I74" s="98"/>
    </row>
    <row r="75" spans="2:9">
      <c r="B75" s="98"/>
      <c r="C75" s="98"/>
      <c r="D75" s="98"/>
      <c r="E75" s="98"/>
      <c r="F75" s="98"/>
      <c r="G75" s="98"/>
      <c r="H75" s="98"/>
      <c r="I75" s="98"/>
    </row>
    <row r="76" spans="2:9">
      <c r="B76" s="98"/>
      <c r="C76" s="98"/>
      <c r="D76" s="98"/>
      <c r="E76" s="98"/>
      <c r="F76" s="98"/>
      <c r="G76" s="98"/>
      <c r="H76" s="98"/>
      <c r="I76" s="98"/>
    </row>
    <row r="77" spans="2:9">
      <c r="B77" s="98"/>
      <c r="C77" s="98"/>
      <c r="D77" s="98"/>
      <c r="E77" s="98"/>
      <c r="F77" s="98"/>
      <c r="G77" s="98"/>
      <c r="H77" s="98"/>
      <c r="I77" s="98"/>
    </row>
    <row r="78" spans="2:9">
      <c r="B78" s="98"/>
      <c r="C78" s="98"/>
      <c r="D78" s="98"/>
      <c r="E78" s="98"/>
      <c r="F78" s="98"/>
      <c r="G78" s="98"/>
      <c r="H78" s="98"/>
      <c r="I78" s="98"/>
    </row>
    <row r="79" spans="2:9">
      <c r="B79" s="98"/>
      <c r="C79" s="98"/>
      <c r="D79" s="98"/>
      <c r="E79" s="98"/>
      <c r="F79" s="98"/>
      <c r="G79" s="98"/>
      <c r="H79" s="98"/>
      <c r="I79" s="98"/>
    </row>
    <row r="80" spans="2:9">
      <c r="B80" s="98"/>
      <c r="C80" s="98"/>
      <c r="D80" s="98"/>
      <c r="E80" s="98"/>
      <c r="F80" s="98"/>
      <c r="G80" s="98"/>
      <c r="H80" s="98"/>
      <c r="I80" s="98"/>
    </row>
    <row r="81" spans="2:9">
      <c r="B81" s="98"/>
      <c r="C81" s="98"/>
      <c r="D81" s="98"/>
      <c r="E81" s="98"/>
      <c r="F81" s="98"/>
      <c r="G81" s="98"/>
      <c r="H81" s="98"/>
      <c r="I81" s="98"/>
    </row>
    <row r="82" spans="2:9">
      <c r="B82" s="98"/>
      <c r="C82" s="98"/>
      <c r="D82" s="98"/>
      <c r="E82" s="98"/>
      <c r="F82" s="98"/>
      <c r="G82" s="98"/>
      <c r="H82" s="98"/>
      <c r="I82" s="98"/>
    </row>
    <row r="83" spans="2:9">
      <c r="B83" s="98"/>
      <c r="C83" s="98"/>
      <c r="D83" s="98"/>
      <c r="E83" s="98"/>
      <c r="F83" s="98"/>
      <c r="G83" s="98"/>
      <c r="H83" s="98"/>
      <c r="I83" s="98"/>
    </row>
    <row r="84" spans="2:9">
      <c r="B84" s="98"/>
      <c r="C84" s="98"/>
      <c r="D84" s="98"/>
      <c r="E84" s="98"/>
      <c r="F84" s="98"/>
      <c r="G84" s="98"/>
      <c r="H84" s="98"/>
      <c r="I84" s="98"/>
    </row>
    <row r="85" spans="2:9">
      <c r="B85" s="98"/>
      <c r="C85" s="98"/>
      <c r="D85" s="98"/>
      <c r="E85" s="98"/>
      <c r="F85" s="98"/>
      <c r="G85" s="98"/>
      <c r="H85" s="98"/>
      <c r="I85" s="98"/>
    </row>
    <row r="86" spans="2:9">
      <c r="B86" s="98"/>
      <c r="C86" s="98"/>
      <c r="D86" s="98"/>
      <c r="E86" s="98"/>
      <c r="F86" s="98"/>
      <c r="G86" s="98"/>
      <c r="H86" s="98"/>
      <c r="I86" s="98"/>
    </row>
    <row r="87" spans="2:9">
      <c r="B87" s="98"/>
      <c r="C87" s="98"/>
      <c r="D87" s="98"/>
      <c r="E87" s="98"/>
      <c r="F87" s="98"/>
      <c r="G87" s="98"/>
      <c r="H87" s="98"/>
      <c r="I87" s="98"/>
    </row>
    <row r="88" spans="2:9">
      <c r="B88" s="98"/>
      <c r="C88" s="98"/>
      <c r="D88" s="98"/>
      <c r="E88" s="98"/>
      <c r="F88" s="98"/>
      <c r="G88" s="98"/>
      <c r="H88" s="98"/>
      <c r="I88" s="98"/>
    </row>
    <row r="89" spans="2:9">
      <c r="B89" s="98"/>
      <c r="C89" s="98"/>
      <c r="D89" s="98"/>
      <c r="E89" s="98"/>
      <c r="F89" s="98"/>
      <c r="G89" s="98"/>
      <c r="H89" s="98"/>
      <c r="I89" s="98"/>
    </row>
    <row r="90" spans="2:9">
      <c r="B90" s="98"/>
      <c r="C90" s="98"/>
      <c r="D90" s="98"/>
      <c r="E90" s="98"/>
      <c r="F90" s="98"/>
      <c r="G90" s="98"/>
      <c r="H90" s="98"/>
      <c r="I90" s="98"/>
    </row>
    <row r="91" spans="2:9">
      <c r="B91" s="98"/>
      <c r="C91" s="98"/>
      <c r="D91" s="98"/>
      <c r="E91" s="98"/>
      <c r="F91" s="98"/>
      <c r="G91" s="98"/>
      <c r="H91" s="98"/>
      <c r="I91" s="98"/>
    </row>
    <row r="92" spans="2:9">
      <c r="B92" s="98"/>
      <c r="C92" s="98"/>
      <c r="D92" s="98"/>
      <c r="E92" s="98"/>
      <c r="F92" s="98"/>
      <c r="G92" s="98"/>
      <c r="H92" s="98"/>
      <c r="I92" s="98"/>
    </row>
    <row r="93" spans="2:9">
      <c r="B93" s="98"/>
      <c r="C93" s="98"/>
      <c r="D93" s="98"/>
      <c r="E93" s="98"/>
      <c r="F93" s="98"/>
      <c r="G93" s="98"/>
      <c r="H93" s="98"/>
      <c r="I93" s="98"/>
    </row>
    <row r="94" spans="2:9">
      <c r="B94" s="98"/>
      <c r="C94" s="98"/>
      <c r="D94" s="98"/>
      <c r="E94" s="98"/>
      <c r="F94" s="98"/>
      <c r="G94" s="98"/>
      <c r="H94" s="98"/>
      <c r="I94" s="98"/>
    </row>
  </sheetData>
  <mergeCells count="4">
    <mergeCell ref="B4:D4"/>
    <mergeCell ref="E4:G4"/>
    <mergeCell ref="H4:J4"/>
    <mergeCell ref="A4:A5"/>
  </mergeCells>
  <pageMargins left="0.51181102362204722" right="0.19685039370078741" top="3.937007874015748E-2" bottom="3.937007874015748E-2" header="0" footer="0.31496062992125984"/>
  <pageSetup paperSize="9" scale="80" orientation="landscape" r:id="rId1"/>
  <ignoredErrors>
    <ignoredError sqref="D14" formula="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rgb="FF00B050"/>
  </sheetPr>
  <dimension ref="A1:L57"/>
  <sheetViews>
    <sheetView topLeftCell="A3" zoomScaleNormal="100" workbookViewId="0">
      <selection activeCell="J35" sqref="J35"/>
    </sheetView>
  </sheetViews>
  <sheetFormatPr baseColWidth="10" defaultColWidth="11.42578125" defaultRowHeight="15"/>
  <cols>
    <col min="1" max="1" width="29.5703125" style="51" customWidth="1"/>
    <col min="2" max="2" width="5" style="51" customWidth="1"/>
    <col min="3" max="3" width="55.140625" style="51" customWidth="1"/>
    <col min="4" max="9" width="14" style="51" customWidth="1"/>
    <col min="10" max="16384" width="11.42578125" style="51"/>
  </cols>
  <sheetData>
    <row r="1" spans="1:12" ht="15.75">
      <c r="A1" s="54" t="s">
        <v>80</v>
      </c>
      <c r="B1" s="50"/>
      <c r="C1" s="50"/>
      <c r="D1" s="50"/>
      <c r="E1" s="50"/>
      <c r="F1" s="50"/>
      <c r="G1" s="50"/>
      <c r="H1" s="50"/>
    </row>
    <row r="2" spans="1:12">
      <c r="A2" s="52"/>
      <c r="B2" s="50"/>
      <c r="C2" s="50"/>
      <c r="D2" s="50"/>
      <c r="E2" s="50"/>
      <c r="F2" s="50"/>
      <c r="G2" s="50"/>
      <c r="H2" s="50"/>
    </row>
    <row r="3" spans="1:12">
      <c r="A3" s="56" t="s">
        <v>81</v>
      </c>
      <c r="B3" s="50"/>
      <c r="C3" s="50"/>
      <c r="D3" s="50"/>
      <c r="E3" s="50"/>
      <c r="F3" s="50"/>
      <c r="G3" s="50"/>
      <c r="H3" s="50"/>
    </row>
    <row r="4" spans="1:12">
      <c r="A4" s="50"/>
      <c r="B4" s="50"/>
      <c r="C4" s="50"/>
      <c r="D4" s="50"/>
      <c r="E4" s="50"/>
      <c r="F4" s="50"/>
      <c r="G4" s="50"/>
      <c r="H4" s="50"/>
    </row>
    <row r="5" spans="1:12">
      <c r="A5" s="39"/>
      <c r="B5" s="39"/>
      <c r="C5" s="39"/>
      <c r="D5" s="39"/>
      <c r="E5" s="39"/>
      <c r="F5" s="39"/>
      <c r="G5" s="39"/>
      <c r="H5" s="39"/>
      <c r="I5" s="60"/>
      <c r="J5" s="60"/>
    </row>
    <row r="6" spans="1:12" ht="15" customHeight="1">
      <c r="A6" s="1096"/>
      <c r="B6" s="1097"/>
      <c r="C6" s="1098"/>
      <c r="D6" s="1068" t="s">
        <v>1274</v>
      </c>
      <c r="E6" s="1069"/>
      <c r="F6" s="1070"/>
      <c r="G6" s="1068" t="s">
        <v>1275</v>
      </c>
      <c r="H6" s="1069"/>
      <c r="I6" s="1070"/>
      <c r="J6" s="1068" t="s">
        <v>1039</v>
      </c>
      <c r="K6" s="1069"/>
      <c r="L6" s="1070"/>
    </row>
    <row r="7" spans="1:12" ht="36">
      <c r="A7" s="604"/>
      <c r="B7" s="604"/>
      <c r="C7" s="596" t="s">
        <v>1386</v>
      </c>
      <c r="D7" s="597" t="s">
        <v>1388</v>
      </c>
      <c r="E7" s="597" t="s">
        <v>1389</v>
      </c>
      <c r="F7" s="598" t="s">
        <v>343</v>
      </c>
      <c r="G7" s="597" t="s">
        <v>1388</v>
      </c>
      <c r="H7" s="597" t="s">
        <v>1389</v>
      </c>
      <c r="I7" s="598" t="s">
        <v>343</v>
      </c>
      <c r="J7" s="597" t="s">
        <v>1388</v>
      </c>
      <c r="K7" s="597" t="s">
        <v>1389</v>
      </c>
      <c r="L7" s="598" t="s">
        <v>343</v>
      </c>
    </row>
    <row r="8" spans="1:12">
      <c r="A8" s="1082" t="s">
        <v>1529</v>
      </c>
      <c r="B8" s="532">
        <v>1</v>
      </c>
      <c r="C8" s="518" t="s">
        <v>1530</v>
      </c>
      <c r="D8" s="520">
        <v>2117</v>
      </c>
      <c r="E8" s="520">
        <v>0</v>
      </c>
      <c r="F8" s="533">
        <v>2117</v>
      </c>
      <c r="G8" s="520">
        <v>0</v>
      </c>
      <c r="H8" s="520">
        <v>8478594</v>
      </c>
      <c r="I8" s="533">
        <v>8478594</v>
      </c>
      <c r="J8" s="520">
        <v>2117</v>
      </c>
      <c r="K8" s="520">
        <v>8478594</v>
      </c>
      <c r="L8" s="533">
        <v>8480711</v>
      </c>
    </row>
    <row r="9" spans="1:12">
      <c r="A9" s="1076"/>
      <c r="B9" s="532">
        <v>2</v>
      </c>
      <c r="C9" s="518" t="s">
        <v>1531</v>
      </c>
      <c r="D9" s="520">
        <v>639765</v>
      </c>
      <c r="E9" s="520">
        <v>224585</v>
      </c>
      <c r="F9" s="533">
        <v>864350</v>
      </c>
      <c r="G9" s="520">
        <v>225541</v>
      </c>
      <c r="H9" s="520">
        <v>294049</v>
      </c>
      <c r="I9" s="533">
        <v>519590</v>
      </c>
      <c r="J9" s="520">
        <v>865305</v>
      </c>
      <c r="K9" s="520">
        <v>518634</v>
      </c>
      <c r="L9" s="533">
        <v>1383940</v>
      </c>
    </row>
    <row r="10" spans="1:12">
      <c r="A10" s="1076"/>
      <c r="B10" s="532">
        <v>3</v>
      </c>
      <c r="C10" s="518" t="s">
        <v>1532</v>
      </c>
      <c r="D10" s="520">
        <v>942344</v>
      </c>
      <c r="E10" s="520">
        <v>38910</v>
      </c>
      <c r="F10" s="533">
        <v>981254</v>
      </c>
      <c r="G10" s="520">
        <v>777224</v>
      </c>
      <c r="H10" s="520">
        <v>213692</v>
      </c>
      <c r="I10" s="533">
        <v>990915</v>
      </c>
      <c r="J10" s="520">
        <v>1719567</v>
      </c>
      <c r="K10" s="520">
        <v>252602</v>
      </c>
      <c r="L10" s="533">
        <v>1972169</v>
      </c>
    </row>
    <row r="11" spans="1:12">
      <c r="A11" s="1076"/>
      <c r="B11" s="532">
        <v>4</v>
      </c>
      <c r="C11" s="518" t="s">
        <v>1533</v>
      </c>
      <c r="D11" s="520">
        <v>617856</v>
      </c>
      <c r="E11" s="520">
        <v>53082</v>
      </c>
      <c r="F11" s="533">
        <v>670938</v>
      </c>
      <c r="G11" s="520">
        <v>901168</v>
      </c>
      <c r="H11" s="520">
        <v>122241</v>
      </c>
      <c r="I11" s="533">
        <v>1023408</v>
      </c>
      <c r="J11" s="520">
        <v>1519024</v>
      </c>
      <c r="K11" s="520">
        <v>175322</v>
      </c>
      <c r="L11" s="533">
        <v>1694346</v>
      </c>
    </row>
    <row r="12" spans="1:12">
      <c r="A12" s="1076"/>
      <c r="B12" s="532">
        <v>6</v>
      </c>
      <c r="C12" s="518" t="s">
        <v>1534</v>
      </c>
      <c r="D12" s="520">
        <v>11095</v>
      </c>
      <c r="E12" s="520">
        <v>88551</v>
      </c>
      <c r="F12" s="533">
        <v>99647</v>
      </c>
      <c r="G12" s="520">
        <v>699294</v>
      </c>
      <c r="H12" s="520">
        <v>8792</v>
      </c>
      <c r="I12" s="533">
        <v>708085</v>
      </c>
      <c r="J12" s="520">
        <v>710389</v>
      </c>
      <c r="K12" s="520">
        <v>97343</v>
      </c>
      <c r="L12" s="533">
        <v>807732</v>
      </c>
    </row>
    <row r="13" spans="1:12">
      <c r="A13" s="1076"/>
      <c r="B13" s="532">
        <v>7</v>
      </c>
      <c r="C13" s="518" t="s">
        <v>1535</v>
      </c>
      <c r="D13" s="520">
        <v>29094</v>
      </c>
      <c r="E13" s="520">
        <v>163987</v>
      </c>
      <c r="F13" s="533">
        <v>193082</v>
      </c>
      <c r="G13" s="520">
        <v>155640</v>
      </c>
      <c r="H13" s="520">
        <v>24547</v>
      </c>
      <c r="I13" s="533">
        <v>180187</v>
      </c>
      <c r="J13" s="520">
        <v>184734</v>
      </c>
      <c r="K13" s="520">
        <v>188534</v>
      </c>
      <c r="L13" s="533">
        <v>373268</v>
      </c>
    </row>
    <row r="14" spans="1:12">
      <c r="A14" s="1076"/>
      <c r="B14" s="532">
        <v>12</v>
      </c>
      <c r="C14" s="518" t="s">
        <v>1536</v>
      </c>
      <c r="D14" s="520">
        <v>911</v>
      </c>
      <c r="E14" s="520">
        <v>13202</v>
      </c>
      <c r="F14" s="533">
        <v>14113</v>
      </c>
      <c r="G14" s="520">
        <v>31780</v>
      </c>
      <c r="H14" s="520">
        <v>126219</v>
      </c>
      <c r="I14" s="533">
        <v>157998</v>
      </c>
      <c r="J14" s="520">
        <v>32690</v>
      </c>
      <c r="K14" s="520">
        <v>139421</v>
      </c>
      <c r="L14" s="533">
        <v>172111</v>
      </c>
    </row>
    <row r="15" spans="1:12">
      <c r="A15" s="1076"/>
      <c r="B15" s="532">
        <v>35</v>
      </c>
      <c r="C15" s="518" t="s">
        <v>1537</v>
      </c>
      <c r="D15" s="520">
        <v>295</v>
      </c>
      <c r="E15" s="520">
        <v>0</v>
      </c>
      <c r="F15" s="533">
        <v>295</v>
      </c>
      <c r="G15" s="520">
        <v>72698</v>
      </c>
      <c r="H15" s="520">
        <v>3047843</v>
      </c>
      <c r="I15" s="533">
        <v>3120541</v>
      </c>
      <c r="J15" s="520">
        <v>72993</v>
      </c>
      <c r="K15" s="520">
        <v>3047843</v>
      </c>
      <c r="L15" s="533">
        <v>3120836</v>
      </c>
    </row>
    <row r="16" spans="1:12">
      <c r="A16" s="1076"/>
      <c r="B16" s="532">
        <v>51</v>
      </c>
      <c r="C16" s="518" t="s">
        <v>1538</v>
      </c>
      <c r="D16" s="520">
        <v>223502</v>
      </c>
      <c r="E16" s="520">
        <v>128760</v>
      </c>
      <c r="F16" s="533">
        <v>352262</v>
      </c>
      <c r="G16" s="520">
        <v>713557</v>
      </c>
      <c r="H16" s="520">
        <v>691552</v>
      </c>
      <c r="I16" s="533">
        <v>1405109</v>
      </c>
      <c r="J16" s="520">
        <v>937058</v>
      </c>
      <c r="K16" s="520">
        <v>820313</v>
      </c>
      <c r="L16" s="533">
        <v>1757371</v>
      </c>
    </row>
    <row r="17" spans="1:12">
      <c r="A17" s="1077"/>
      <c r="B17" s="534" t="s">
        <v>282</v>
      </c>
      <c r="C17" s="535"/>
      <c r="D17" s="533">
        <v>2466978</v>
      </c>
      <c r="E17" s="533">
        <v>711078</v>
      </c>
      <c r="F17" s="533">
        <v>3178057</v>
      </c>
      <c r="G17" s="533">
        <v>3576900</v>
      </c>
      <c r="H17" s="533">
        <v>13007527</v>
      </c>
      <c r="I17" s="533">
        <v>16584427</v>
      </c>
      <c r="J17" s="533">
        <v>6043878</v>
      </c>
      <c r="K17" s="533">
        <v>13718606</v>
      </c>
      <c r="L17" s="533">
        <v>19762484</v>
      </c>
    </row>
    <row r="18" spans="1:12" ht="15" customHeight="1">
      <c r="A18" s="1082" t="s">
        <v>1539</v>
      </c>
      <c r="B18" s="532">
        <v>8</v>
      </c>
      <c r="C18" s="518" t="s">
        <v>1540</v>
      </c>
      <c r="D18" s="520">
        <v>10031</v>
      </c>
      <c r="E18" s="520">
        <v>0</v>
      </c>
      <c r="F18" s="533">
        <v>10031</v>
      </c>
      <c r="G18" s="520">
        <v>0</v>
      </c>
      <c r="H18" s="520">
        <v>13117</v>
      </c>
      <c r="I18" s="533">
        <v>13117</v>
      </c>
      <c r="J18" s="520">
        <v>10031</v>
      </c>
      <c r="K18" s="520">
        <v>13117</v>
      </c>
      <c r="L18" s="533">
        <v>23148</v>
      </c>
    </row>
    <row r="19" spans="1:12">
      <c r="A19" s="1076"/>
      <c r="B19" s="532">
        <v>10</v>
      </c>
      <c r="C19" s="518" t="s">
        <v>1541</v>
      </c>
      <c r="D19" s="520">
        <v>46876</v>
      </c>
      <c r="E19" s="520">
        <v>19</v>
      </c>
      <c r="F19" s="533">
        <v>46895</v>
      </c>
      <c r="G19" s="520">
        <v>947203</v>
      </c>
      <c r="H19" s="520">
        <v>1178739</v>
      </c>
      <c r="I19" s="533">
        <v>2125942</v>
      </c>
      <c r="J19" s="520">
        <v>994079</v>
      </c>
      <c r="K19" s="520">
        <v>1178759</v>
      </c>
      <c r="L19" s="533">
        <v>2172838</v>
      </c>
    </row>
    <row r="20" spans="1:12">
      <c r="A20" s="1076"/>
      <c r="B20" s="532">
        <v>11</v>
      </c>
      <c r="C20" s="518" t="s">
        <v>1542</v>
      </c>
      <c r="D20" s="520">
        <v>28</v>
      </c>
      <c r="E20" s="520">
        <v>9296</v>
      </c>
      <c r="F20" s="533">
        <v>9324</v>
      </c>
      <c r="G20" s="520">
        <v>0</v>
      </c>
      <c r="H20" s="520">
        <v>0</v>
      </c>
      <c r="I20" s="533">
        <v>0</v>
      </c>
      <c r="J20" s="520">
        <v>28</v>
      </c>
      <c r="K20" s="520">
        <v>9296</v>
      </c>
      <c r="L20" s="533">
        <v>9324</v>
      </c>
    </row>
    <row r="21" spans="1:12">
      <c r="A21" s="1076"/>
      <c r="B21" s="532">
        <v>13</v>
      </c>
      <c r="C21" s="518" t="s">
        <v>1543</v>
      </c>
      <c r="D21" s="520">
        <v>18788</v>
      </c>
      <c r="E21" s="520">
        <v>890</v>
      </c>
      <c r="F21" s="533">
        <v>19679</v>
      </c>
      <c r="G21" s="520">
        <v>4149</v>
      </c>
      <c r="H21" s="520">
        <v>94596</v>
      </c>
      <c r="I21" s="533">
        <v>98745</v>
      </c>
      <c r="J21" s="520">
        <v>22938</v>
      </c>
      <c r="K21" s="520">
        <v>95486</v>
      </c>
      <c r="L21" s="533">
        <v>118424</v>
      </c>
    </row>
    <row r="22" spans="1:12">
      <c r="A22" s="1076"/>
      <c r="B22" s="532">
        <v>36</v>
      </c>
      <c r="C22" s="518" t="s">
        <v>1544</v>
      </c>
      <c r="D22" s="520">
        <v>472</v>
      </c>
      <c r="E22" s="520">
        <v>15</v>
      </c>
      <c r="F22" s="533">
        <v>487</v>
      </c>
      <c r="G22" s="520">
        <v>82029</v>
      </c>
      <c r="H22" s="520">
        <v>24</v>
      </c>
      <c r="I22" s="533">
        <v>82053</v>
      </c>
      <c r="J22" s="520">
        <v>82501</v>
      </c>
      <c r="K22" s="520">
        <v>39</v>
      </c>
      <c r="L22" s="533">
        <v>82540</v>
      </c>
    </row>
    <row r="23" spans="1:12">
      <c r="A23" s="1077"/>
      <c r="B23" s="534" t="s">
        <v>282</v>
      </c>
      <c r="C23" s="535"/>
      <c r="D23" s="533">
        <v>76195</v>
      </c>
      <c r="E23" s="533">
        <v>10222</v>
      </c>
      <c r="F23" s="533">
        <v>86417</v>
      </c>
      <c r="G23" s="533">
        <v>1033382</v>
      </c>
      <c r="H23" s="533">
        <v>1286476</v>
      </c>
      <c r="I23" s="533">
        <v>2319857</v>
      </c>
      <c r="J23" s="533">
        <v>1109577</v>
      </c>
      <c r="K23" s="533">
        <v>1296697</v>
      </c>
      <c r="L23" s="533">
        <v>2406274</v>
      </c>
    </row>
    <row r="24" spans="1:12" ht="15" customHeight="1">
      <c r="A24" s="1082" t="s">
        <v>1545</v>
      </c>
      <c r="B24" s="532">
        <v>25</v>
      </c>
      <c r="C24" s="518" t="s">
        <v>1546</v>
      </c>
      <c r="D24" s="520">
        <v>1135</v>
      </c>
      <c r="E24" s="520">
        <v>682</v>
      </c>
      <c r="F24" s="533">
        <v>1818</v>
      </c>
      <c r="G24" s="520">
        <v>0</v>
      </c>
      <c r="H24" s="520">
        <v>0</v>
      </c>
      <c r="I24" s="533">
        <v>0</v>
      </c>
      <c r="J24" s="520">
        <v>1135</v>
      </c>
      <c r="K24" s="520">
        <v>682</v>
      </c>
      <c r="L24" s="533">
        <v>1818</v>
      </c>
    </row>
    <row r="25" spans="1:12">
      <c r="A25" s="1076"/>
      <c r="B25" s="532">
        <v>52</v>
      </c>
      <c r="C25" s="518" t="s">
        <v>1547</v>
      </c>
      <c r="D25" s="520">
        <v>97831</v>
      </c>
      <c r="E25" s="520">
        <v>1948</v>
      </c>
      <c r="F25" s="533">
        <v>99779</v>
      </c>
      <c r="G25" s="520">
        <v>416394</v>
      </c>
      <c r="H25" s="520">
        <v>593</v>
      </c>
      <c r="I25" s="533">
        <v>416986</v>
      </c>
      <c r="J25" s="520">
        <v>514225</v>
      </c>
      <c r="K25" s="520">
        <v>2541</v>
      </c>
      <c r="L25" s="533">
        <v>516766</v>
      </c>
    </row>
    <row r="26" spans="1:12">
      <c r="A26" s="1077"/>
      <c r="B26" s="534" t="s">
        <v>282</v>
      </c>
      <c r="C26" s="535"/>
      <c r="D26" s="533">
        <v>98966</v>
      </c>
      <c r="E26" s="533">
        <v>2630</v>
      </c>
      <c r="F26" s="533">
        <v>101597</v>
      </c>
      <c r="G26" s="533">
        <v>416394</v>
      </c>
      <c r="H26" s="533">
        <v>593</v>
      </c>
      <c r="I26" s="533">
        <v>416986</v>
      </c>
      <c r="J26" s="533">
        <v>515360</v>
      </c>
      <c r="K26" s="533">
        <v>3223</v>
      </c>
      <c r="L26" s="533">
        <v>518583</v>
      </c>
    </row>
    <row r="27" spans="1:12">
      <c r="A27" s="1082" t="s">
        <v>1548</v>
      </c>
      <c r="B27" s="532">
        <v>14</v>
      </c>
      <c r="C27" s="518" t="s">
        <v>1549</v>
      </c>
      <c r="D27" s="520">
        <v>0</v>
      </c>
      <c r="E27" s="520">
        <v>0</v>
      </c>
      <c r="F27" s="533">
        <v>0</v>
      </c>
      <c r="G27" s="520">
        <v>1897</v>
      </c>
      <c r="H27" s="520">
        <v>55237</v>
      </c>
      <c r="I27" s="533">
        <v>57134</v>
      </c>
      <c r="J27" s="520">
        <v>1897</v>
      </c>
      <c r="K27" s="520">
        <v>55237</v>
      </c>
      <c r="L27" s="533">
        <v>57134</v>
      </c>
    </row>
    <row r="28" spans="1:12">
      <c r="A28" s="1076"/>
      <c r="B28" s="532">
        <v>15</v>
      </c>
      <c r="C28" s="518" t="s">
        <v>1550</v>
      </c>
      <c r="D28" s="520">
        <v>0</v>
      </c>
      <c r="E28" s="520">
        <v>7773</v>
      </c>
      <c r="F28" s="533">
        <v>7773</v>
      </c>
      <c r="G28" s="520">
        <v>0</v>
      </c>
      <c r="H28" s="520">
        <v>57753</v>
      </c>
      <c r="I28" s="533">
        <v>57753</v>
      </c>
      <c r="J28" s="520">
        <v>0</v>
      </c>
      <c r="K28" s="520">
        <v>65525</v>
      </c>
      <c r="L28" s="533">
        <v>65525</v>
      </c>
    </row>
    <row r="29" spans="1:12">
      <c r="A29" s="1076"/>
      <c r="B29" s="532">
        <v>16</v>
      </c>
      <c r="C29" s="518" t="s">
        <v>1551</v>
      </c>
      <c r="D29" s="520">
        <v>60753</v>
      </c>
      <c r="E29" s="520">
        <v>3863</v>
      </c>
      <c r="F29" s="533">
        <v>64616</v>
      </c>
      <c r="G29" s="520">
        <v>181965</v>
      </c>
      <c r="H29" s="520">
        <v>107963</v>
      </c>
      <c r="I29" s="533">
        <v>289927</v>
      </c>
      <c r="J29" s="520">
        <v>242718</v>
      </c>
      <c r="K29" s="520">
        <v>111826</v>
      </c>
      <c r="L29" s="533">
        <v>354544</v>
      </c>
    </row>
    <row r="30" spans="1:12">
      <c r="A30" s="1077"/>
      <c r="B30" s="534" t="s">
        <v>282</v>
      </c>
      <c r="C30" s="535"/>
      <c r="D30" s="533">
        <v>60753</v>
      </c>
      <c r="E30" s="533">
        <v>11636</v>
      </c>
      <c r="F30" s="533">
        <v>72389</v>
      </c>
      <c r="G30" s="533">
        <v>183862</v>
      </c>
      <c r="H30" s="533">
        <v>220953</v>
      </c>
      <c r="I30" s="533">
        <v>404814</v>
      </c>
      <c r="J30" s="533">
        <v>244615</v>
      </c>
      <c r="K30" s="533">
        <v>232588</v>
      </c>
      <c r="L30" s="533">
        <v>477204</v>
      </c>
    </row>
    <row r="31" spans="1:12">
      <c r="A31" s="1082" t="s">
        <v>1552</v>
      </c>
      <c r="B31" s="532">
        <v>17</v>
      </c>
      <c r="C31" s="518" t="s">
        <v>1553</v>
      </c>
      <c r="D31" s="520">
        <v>325283</v>
      </c>
      <c r="E31" s="520">
        <v>34156</v>
      </c>
      <c r="F31" s="533">
        <v>359439</v>
      </c>
      <c r="G31" s="520">
        <v>1067512</v>
      </c>
      <c r="H31" s="520">
        <v>359587</v>
      </c>
      <c r="I31" s="533">
        <v>1427100</v>
      </c>
      <c r="J31" s="520">
        <v>1392796</v>
      </c>
      <c r="K31" s="520">
        <v>393743</v>
      </c>
      <c r="L31" s="533">
        <v>1786539</v>
      </c>
    </row>
    <row r="32" spans="1:12">
      <c r="A32" s="1077"/>
      <c r="B32" s="534" t="s">
        <v>282</v>
      </c>
      <c r="C32" s="535"/>
      <c r="D32" s="533">
        <v>325283</v>
      </c>
      <c r="E32" s="533">
        <v>34156</v>
      </c>
      <c r="F32" s="533">
        <v>359439</v>
      </c>
      <c r="G32" s="533">
        <v>1067512</v>
      </c>
      <c r="H32" s="533">
        <v>359587</v>
      </c>
      <c r="I32" s="533">
        <v>1427100</v>
      </c>
      <c r="J32" s="533">
        <v>1392796</v>
      </c>
      <c r="K32" s="533">
        <v>393743</v>
      </c>
      <c r="L32" s="533">
        <v>1786539</v>
      </c>
    </row>
    <row r="33" spans="1:12">
      <c r="A33" s="1082" t="s">
        <v>1554</v>
      </c>
      <c r="B33" s="532">
        <v>5</v>
      </c>
      <c r="C33" s="518" t="s">
        <v>1555</v>
      </c>
      <c r="D33" s="520">
        <v>89848</v>
      </c>
      <c r="E33" s="520">
        <v>61033</v>
      </c>
      <c r="F33" s="533">
        <v>150882</v>
      </c>
      <c r="G33" s="520">
        <v>187606</v>
      </c>
      <c r="H33" s="520">
        <v>0</v>
      </c>
      <c r="I33" s="533">
        <v>187606</v>
      </c>
      <c r="J33" s="520">
        <v>277455</v>
      </c>
      <c r="K33" s="520">
        <v>61033</v>
      </c>
      <c r="L33" s="533">
        <v>338488</v>
      </c>
    </row>
    <row r="34" spans="1:12">
      <c r="A34" s="1076"/>
      <c r="B34" s="532">
        <v>18</v>
      </c>
      <c r="C34" s="518" t="s">
        <v>1556</v>
      </c>
      <c r="D34" s="520">
        <v>102470</v>
      </c>
      <c r="E34" s="520">
        <v>0</v>
      </c>
      <c r="F34" s="533">
        <v>102470</v>
      </c>
      <c r="G34" s="520">
        <v>0</v>
      </c>
      <c r="H34" s="520">
        <v>0</v>
      </c>
      <c r="I34" s="533">
        <v>0</v>
      </c>
      <c r="J34" s="520">
        <v>102470</v>
      </c>
      <c r="K34" s="520">
        <v>0</v>
      </c>
      <c r="L34" s="533">
        <v>102470</v>
      </c>
    </row>
    <row r="35" spans="1:12" ht="24">
      <c r="A35" s="1076"/>
      <c r="B35" s="532">
        <v>20</v>
      </c>
      <c r="C35" s="518" t="s">
        <v>1557</v>
      </c>
      <c r="D35" s="520">
        <v>20201</v>
      </c>
      <c r="E35" s="520">
        <v>4038</v>
      </c>
      <c r="F35" s="533">
        <v>24239</v>
      </c>
      <c r="G35" s="520">
        <v>4391</v>
      </c>
      <c r="H35" s="520">
        <v>4441</v>
      </c>
      <c r="I35" s="533">
        <v>8833</v>
      </c>
      <c r="J35" s="520">
        <v>24592</v>
      </c>
      <c r="K35" s="520">
        <v>8480</v>
      </c>
      <c r="L35" s="533">
        <v>33072</v>
      </c>
    </row>
    <row r="36" spans="1:12">
      <c r="A36" s="1077"/>
      <c r="B36" s="534" t="s">
        <v>282</v>
      </c>
      <c r="C36" s="535"/>
      <c r="D36" s="533">
        <v>212519</v>
      </c>
      <c r="E36" s="533">
        <v>65072</v>
      </c>
      <c r="F36" s="533">
        <v>277590</v>
      </c>
      <c r="G36" s="533">
        <v>191998</v>
      </c>
      <c r="H36" s="533">
        <v>4441</v>
      </c>
      <c r="I36" s="533">
        <v>196439</v>
      </c>
      <c r="J36" s="533">
        <v>404517</v>
      </c>
      <c r="K36" s="533">
        <v>69513</v>
      </c>
      <c r="L36" s="533">
        <v>474030</v>
      </c>
    </row>
    <row r="37" spans="1:12" ht="15" customHeight="1">
      <c r="A37" s="1082" t="s">
        <v>1558</v>
      </c>
      <c r="B37" s="532">
        <v>21</v>
      </c>
      <c r="C37" s="518" t="s">
        <v>1559</v>
      </c>
      <c r="D37" s="520">
        <v>19352</v>
      </c>
      <c r="E37" s="520">
        <v>59</v>
      </c>
      <c r="F37" s="533">
        <v>19411</v>
      </c>
      <c r="G37" s="520">
        <v>31214</v>
      </c>
      <c r="H37" s="520">
        <v>1613901</v>
      </c>
      <c r="I37" s="533">
        <v>1645115</v>
      </c>
      <c r="J37" s="520">
        <v>50566</v>
      </c>
      <c r="K37" s="520">
        <v>1613960</v>
      </c>
      <c r="L37" s="533">
        <v>1664526</v>
      </c>
    </row>
    <row r="38" spans="1:12">
      <c r="A38" s="1076"/>
      <c r="B38" s="532">
        <v>22</v>
      </c>
      <c r="C38" s="518" t="s">
        <v>1560</v>
      </c>
      <c r="D38" s="520">
        <v>7</v>
      </c>
      <c r="E38" s="520">
        <v>0</v>
      </c>
      <c r="F38" s="533">
        <v>7</v>
      </c>
      <c r="G38" s="520">
        <v>0</v>
      </c>
      <c r="H38" s="520">
        <v>0</v>
      </c>
      <c r="I38" s="533">
        <v>0</v>
      </c>
      <c r="J38" s="520">
        <v>7</v>
      </c>
      <c r="K38" s="520">
        <v>0</v>
      </c>
      <c r="L38" s="533">
        <v>7</v>
      </c>
    </row>
    <row r="39" spans="1:12">
      <c r="A39" s="1076"/>
      <c r="B39" s="532">
        <v>23</v>
      </c>
      <c r="C39" s="518" t="s">
        <v>1561</v>
      </c>
      <c r="D39" s="520">
        <v>66545</v>
      </c>
      <c r="E39" s="520">
        <v>100782</v>
      </c>
      <c r="F39" s="533">
        <v>167327</v>
      </c>
      <c r="G39" s="520">
        <v>4715</v>
      </c>
      <c r="H39" s="520">
        <v>63</v>
      </c>
      <c r="I39" s="533">
        <v>4777</v>
      </c>
      <c r="J39" s="520">
        <v>71259</v>
      </c>
      <c r="K39" s="520">
        <v>100845</v>
      </c>
      <c r="L39" s="533">
        <v>172104</v>
      </c>
    </row>
    <row r="40" spans="1:12">
      <c r="A40" s="1076"/>
      <c r="B40" s="532">
        <v>24</v>
      </c>
      <c r="C40" s="518" t="s">
        <v>1562</v>
      </c>
      <c r="D40" s="520">
        <v>75468</v>
      </c>
      <c r="E40" s="520">
        <v>1619</v>
      </c>
      <c r="F40" s="533">
        <v>77086</v>
      </c>
      <c r="G40" s="520">
        <v>68234</v>
      </c>
      <c r="H40" s="520">
        <v>13923</v>
      </c>
      <c r="I40" s="533">
        <v>82158</v>
      </c>
      <c r="J40" s="520">
        <v>143702</v>
      </c>
      <c r="K40" s="520">
        <v>15542</v>
      </c>
      <c r="L40" s="533">
        <v>159244</v>
      </c>
    </row>
    <row r="41" spans="1:12">
      <c r="A41" s="1076"/>
      <c r="B41" s="532">
        <v>27</v>
      </c>
      <c r="C41" s="518" t="s">
        <v>1563</v>
      </c>
      <c r="D41" s="520">
        <v>11948</v>
      </c>
      <c r="E41" s="520">
        <v>363</v>
      </c>
      <c r="F41" s="533">
        <v>12311</v>
      </c>
      <c r="G41" s="520">
        <v>1952</v>
      </c>
      <c r="H41" s="520">
        <v>0</v>
      </c>
      <c r="I41" s="533">
        <v>1952</v>
      </c>
      <c r="J41" s="520">
        <v>13900</v>
      </c>
      <c r="K41" s="520">
        <v>363</v>
      </c>
      <c r="L41" s="533">
        <v>14263</v>
      </c>
    </row>
    <row r="42" spans="1:12">
      <c r="A42" s="1076"/>
      <c r="B42" s="532">
        <v>28</v>
      </c>
      <c r="C42" s="518" t="s">
        <v>1564</v>
      </c>
      <c r="D42" s="520">
        <v>4262</v>
      </c>
      <c r="E42" s="520">
        <v>126</v>
      </c>
      <c r="F42" s="533">
        <v>4388</v>
      </c>
      <c r="G42" s="520">
        <v>1065</v>
      </c>
      <c r="H42" s="520">
        <v>0</v>
      </c>
      <c r="I42" s="533">
        <v>1065</v>
      </c>
      <c r="J42" s="520">
        <v>5326</v>
      </c>
      <c r="K42" s="520">
        <v>126</v>
      </c>
      <c r="L42" s="533">
        <v>5452</v>
      </c>
    </row>
    <row r="43" spans="1:12">
      <c r="A43" s="1076"/>
      <c r="B43" s="532">
        <v>29</v>
      </c>
      <c r="C43" s="518" t="s">
        <v>1565</v>
      </c>
      <c r="D43" s="520">
        <v>113926</v>
      </c>
      <c r="E43" s="520">
        <v>8628</v>
      </c>
      <c r="F43" s="533">
        <v>122553</v>
      </c>
      <c r="G43" s="520">
        <v>188498</v>
      </c>
      <c r="H43" s="520">
        <v>593486</v>
      </c>
      <c r="I43" s="533">
        <v>781984</v>
      </c>
      <c r="J43" s="520">
        <v>302424</v>
      </c>
      <c r="K43" s="520">
        <v>602114</v>
      </c>
      <c r="L43" s="533">
        <v>904537</v>
      </c>
    </row>
    <row r="44" spans="1:12">
      <c r="A44" s="1076"/>
      <c r="B44" s="532">
        <v>30</v>
      </c>
      <c r="C44" s="518" t="s">
        <v>1566</v>
      </c>
      <c r="D44" s="520">
        <v>100386</v>
      </c>
      <c r="E44" s="520">
        <v>649</v>
      </c>
      <c r="F44" s="533">
        <v>101035</v>
      </c>
      <c r="G44" s="520">
        <v>194</v>
      </c>
      <c r="H44" s="520">
        <v>0</v>
      </c>
      <c r="I44" s="533">
        <v>194</v>
      </c>
      <c r="J44" s="520">
        <v>100580</v>
      </c>
      <c r="K44" s="520">
        <v>649</v>
      </c>
      <c r="L44" s="533">
        <v>101229</v>
      </c>
    </row>
    <row r="45" spans="1:12">
      <c r="A45" s="1076"/>
      <c r="B45" s="532">
        <v>33</v>
      </c>
      <c r="C45" s="518" t="s">
        <v>1567</v>
      </c>
      <c r="D45" s="520">
        <v>3470</v>
      </c>
      <c r="E45" s="520">
        <v>1172</v>
      </c>
      <c r="F45" s="533">
        <v>4642</v>
      </c>
      <c r="G45" s="520">
        <v>0</v>
      </c>
      <c r="H45" s="520">
        <v>2855</v>
      </c>
      <c r="I45" s="533">
        <v>2855</v>
      </c>
      <c r="J45" s="520">
        <v>3470</v>
      </c>
      <c r="K45" s="520">
        <v>4027</v>
      </c>
      <c r="L45" s="533">
        <v>7497</v>
      </c>
    </row>
    <row r="46" spans="1:12">
      <c r="A46" s="1076"/>
      <c r="B46" s="532">
        <v>37</v>
      </c>
      <c r="C46" s="518" t="s">
        <v>1568</v>
      </c>
      <c r="D46" s="520">
        <v>39589</v>
      </c>
      <c r="E46" s="520">
        <v>12621</v>
      </c>
      <c r="F46" s="533">
        <v>52210</v>
      </c>
      <c r="G46" s="520">
        <v>1721</v>
      </c>
      <c r="H46" s="520">
        <v>438536</v>
      </c>
      <c r="I46" s="533">
        <v>440256</v>
      </c>
      <c r="J46" s="520">
        <v>41310</v>
      </c>
      <c r="K46" s="520">
        <v>451157</v>
      </c>
      <c r="L46" s="533">
        <v>492467</v>
      </c>
    </row>
    <row r="47" spans="1:12">
      <c r="A47" s="1077"/>
      <c r="B47" s="534" t="s">
        <v>282</v>
      </c>
      <c r="C47" s="535"/>
      <c r="D47" s="533">
        <v>434952</v>
      </c>
      <c r="E47" s="533">
        <v>126018</v>
      </c>
      <c r="F47" s="533">
        <v>560970</v>
      </c>
      <c r="G47" s="533">
        <v>297592</v>
      </c>
      <c r="H47" s="533">
        <v>2662764</v>
      </c>
      <c r="I47" s="533">
        <v>2960357</v>
      </c>
      <c r="J47" s="533">
        <v>732544</v>
      </c>
      <c r="K47" s="533">
        <v>2788783</v>
      </c>
      <c r="L47" s="533">
        <v>3521327</v>
      </c>
    </row>
    <row r="48" spans="1:12">
      <c r="A48" s="1082" t="s">
        <v>1569</v>
      </c>
      <c r="B48" s="532">
        <v>19</v>
      </c>
      <c r="C48" s="518" t="s">
        <v>1570</v>
      </c>
      <c r="D48" s="520">
        <v>1030</v>
      </c>
      <c r="E48" s="520">
        <v>53</v>
      </c>
      <c r="F48" s="533">
        <v>1084</v>
      </c>
      <c r="G48" s="520">
        <v>44672</v>
      </c>
      <c r="H48" s="520">
        <v>234</v>
      </c>
      <c r="I48" s="533">
        <v>44906</v>
      </c>
      <c r="J48" s="520">
        <v>45702</v>
      </c>
      <c r="K48" s="520">
        <v>288</v>
      </c>
      <c r="L48" s="533">
        <v>45990</v>
      </c>
    </row>
    <row r="49" spans="1:12">
      <c r="A49" s="1076"/>
      <c r="B49" s="532">
        <v>26</v>
      </c>
      <c r="C49" s="518" t="s">
        <v>1571</v>
      </c>
      <c r="D49" s="520">
        <v>1186</v>
      </c>
      <c r="E49" s="520">
        <v>176</v>
      </c>
      <c r="F49" s="533">
        <v>1361</v>
      </c>
      <c r="G49" s="520">
        <v>0</v>
      </c>
      <c r="H49" s="520">
        <v>0</v>
      </c>
      <c r="I49" s="533">
        <v>0</v>
      </c>
      <c r="J49" s="520">
        <v>1186</v>
      </c>
      <c r="K49" s="520">
        <v>176</v>
      </c>
      <c r="L49" s="533">
        <v>1361</v>
      </c>
    </row>
    <row r="50" spans="1:12" ht="24">
      <c r="A50" s="1076"/>
      <c r="B50" s="532">
        <v>31</v>
      </c>
      <c r="C50" s="518" t="s">
        <v>1572</v>
      </c>
      <c r="D50" s="520">
        <v>14445</v>
      </c>
      <c r="E50" s="520">
        <v>6648</v>
      </c>
      <c r="F50" s="533">
        <v>21093</v>
      </c>
      <c r="G50" s="520">
        <v>323</v>
      </c>
      <c r="H50" s="520">
        <v>838</v>
      </c>
      <c r="I50" s="533">
        <v>1161</v>
      </c>
      <c r="J50" s="520">
        <v>14768</v>
      </c>
      <c r="K50" s="520">
        <v>7486</v>
      </c>
      <c r="L50" s="533">
        <v>22254</v>
      </c>
    </row>
    <row r="51" spans="1:12">
      <c r="A51" s="1076"/>
      <c r="B51" s="532">
        <v>34</v>
      </c>
      <c r="C51" s="518" t="s">
        <v>1573</v>
      </c>
      <c r="D51" s="520">
        <v>81581</v>
      </c>
      <c r="E51" s="520">
        <v>15040</v>
      </c>
      <c r="F51" s="533">
        <v>96622</v>
      </c>
      <c r="G51" s="520">
        <v>8935</v>
      </c>
      <c r="H51" s="520">
        <v>208679</v>
      </c>
      <c r="I51" s="533">
        <v>217613</v>
      </c>
      <c r="J51" s="520">
        <v>90516</v>
      </c>
      <c r="K51" s="520">
        <v>223719</v>
      </c>
      <c r="L51" s="533">
        <v>314235</v>
      </c>
    </row>
    <row r="52" spans="1:12">
      <c r="A52" s="1077"/>
      <c r="B52" s="534" t="s">
        <v>282</v>
      </c>
      <c r="C52" s="535"/>
      <c r="D52" s="533">
        <v>98242</v>
      </c>
      <c r="E52" s="533">
        <v>21918</v>
      </c>
      <c r="F52" s="533">
        <v>120160</v>
      </c>
      <c r="G52" s="533">
        <v>53930</v>
      </c>
      <c r="H52" s="533">
        <v>209751</v>
      </c>
      <c r="I52" s="533">
        <v>263681</v>
      </c>
      <c r="J52" s="533">
        <v>152172</v>
      </c>
      <c r="K52" s="533">
        <v>231669</v>
      </c>
      <c r="L52" s="533">
        <v>383841</v>
      </c>
    </row>
    <row r="53" spans="1:12" ht="15" customHeight="1">
      <c r="A53" s="1082" t="s">
        <v>1574</v>
      </c>
      <c r="B53" s="532">
        <v>32</v>
      </c>
      <c r="C53" s="518" t="s">
        <v>1575</v>
      </c>
      <c r="D53" s="520">
        <v>21409</v>
      </c>
      <c r="E53" s="520">
        <v>6526</v>
      </c>
      <c r="F53" s="533">
        <v>27935</v>
      </c>
      <c r="G53" s="520">
        <v>77</v>
      </c>
      <c r="H53" s="520">
        <v>77</v>
      </c>
      <c r="I53" s="533">
        <v>154</v>
      </c>
      <c r="J53" s="520">
        <v>21486</v>
      </c>
      <c r="K53" s="520">
        <v>6603</v>
      </c>
      <c r="L53" s="533">
        <v>28089</v>
      </c>
    </row>
    <row r="54" spans="1:12">
      <c r="A54" s="1076"/>
      <c r="B54" s="532">
        <v>38</v>
      </c>
      <c r="C54" s="518" t="s">
        <v>1576</v>
      </c>
      <c r="D54" s="520">
        <v>138435</v>
      </c>
      <c r="E54" s="520">
        <v>105383</v>
      </c>
      <c r="F54" s="533">
        <v>243818</v>
      </c>
      <c r="G54" s="520">
        <v>0</v>
      </c>
      <c r="H54" s="520">
        <v>0</v>
      </c>
      <c r="I54" s="533">
        <v>0</v>
      </c>
      <c r="J54" s="520">
        <v>138435</v>
      </c>
      <c r="K54" s="520">
        <v>105383</v>
      </c>
      <c r="L54" s="533">
        <v>243818</v>
      </c>
    </row>
    <row r="55" spans="1:12">
      <c r="A55" s="1076"/>
      <c r="B55" s="532">
        <v>39</v>
      </c>
      <c r="C55" s="518" t="s">
        <v>1577</v>
      </c>
      <c r="D55" s="520">
        <v>70280</v>
      </c>
      <c r="E55" s="520">
        <v>84154</v>
      </c>
      <c r="F55" s="533">
        <v>154433</v>
      </c>
      <c r="G55" s="520">
        <v>22117</v>
      </c>
      <c r="H55" s="520">
        <v>6956</v>
      </c>
      <c r="I55" s="533">
        <v>29073</v>
      </c>
      <c r="J55" s="520">
        <v>92397</v>
      </c>
      <c r="K55" s="520">
        <v>91110</v>
      </c>
      <c r="L55" s="533">
        <v>183506</v>
      </c>
    </row>
    <row r="56" spans="1:12">
      <c r="A56" s="1077"/>
      <c r="B56" s="534" t="s">
        <v>282</v>
      </c>
      <c r="C56" s="535"/>
      <c r="D56" s="533">
        <v>230124</v>
      </c>
      <c r="E56" s="533">
        <v>196063</v>
      </c>
      <c r="F56" s="533">
        <v>426187</v>
      </c>
      <c r="G56" s="533">
        <v>22194</v>
      </c>
      <c r="H56" s="533">
        <v>7033</v>
      </c>
      <c r="I56" s="533">
        <v>29227</v>
      </c>
      <c r="J56" s="533">
        <v>252318</v>
      </c>
      <c r="K56" s="533">
        <v>203096</v>
      </c>
      <c r="L56" s="533">
        <v>455413</v>
      </c>
    </row>
    <row r="57" spans="1:12">
      <c r="A57" s="534" t="s">
        <v>282</v>
      </c>
      <c r="B57" s="536"/>
      <c r="C57" s="535"/>
      <c r="D57" s="533">
        <v>4004013</v>
      </c>
      <c r="E57" s="533">
        <v>1178792</v>
      </c>
      <c r="F57" s="533">
        <v>5182805</v>
      </c>
      <c r="G57" s="533">
        <v>6843763</v>
      </c>
      <c r="H57" s="533">
        <v>17759126</v>
      </c>
      <c r="I57" s="533">
        <v>24602889</v>
      </c>
      <c r="J57" s="533">
        <v>10847776</v>
      </c>
      <c r="K57" s="533">
        <v>18937917</v>
      </c>
      <c r="L57" s="533">
        <v>29785693</v>
      </c>
    </row>
  </sheetData>
  <mergeCells count="13">
    <mergeCell ref="G6:I6"/>
    <mergeCell ref="J6:L6"/>
    <mergeCell ref="A53:A56"/>
    <mergeCell ref="A24:A26"/>
    <mergeCell ref="A27:A30"/>
    <mergeCell ref="A33:A36"/>
    <mergeCell ref="D6:F6"/>
    <mergeCell ref="A8:A17"/>
    <mergeCell ref="A18:A23"/>
    <mergeCell ref="A31:A32"/>
    <mergeCell ref="A37:A47"/>
    <mergeCell ref="A48:A52"/>
    <mergeCell ref="A6:C6"/>
  </mergeCells>
  <pageMargins left="0.34" right="0.19685039370078738" top="3.9370078740157487E-2" bottom="3.9370078740157487E-2" header="0"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G92"/>
  <sheetViews>
    <sheetView zoomScale="90" zoomScaleNormal="90" workbookViewId="0">
      <selection activeCell="B88" sqref="B88"/>
    </sheetView>
  </sheetViews>
  <sheetFormatPr baseColWidth="10" defaultColWidth="11.42578125" defaultRowHeight="15"/>
  <cols>
    <col min="1" max="1" width="67" style="30" customWidth="1"/>
    <col min="2" max="2" width="15.140625" style="30" customWidth="1"/>
    <col min="3" max="3" width="15.42578125" style="30" customWidth="1"/>
    <col min="4" max="4" width="12.7109375" style="30" bestFit="1" customWidth="1"/>
    <col min="5" max="5" width="11.42578125" style="30"/>
    <col min="6" max="7" width="13.42578125" style="30" bestFit="1" customWidth="1"/>
    <col min="8" max="16384" width="11.42578125" style="30"/>
  </cols>
  <sheetData>
    <row r="1" spans="1:5" ht="18.75">
      <c r="A1" s="29" t="s">
        <v>4</v>
      </c>
    </row>
    <row r="2" spans="1:5">
      <c r="A2" s="30" t="s">
        <v>153</v>
      </c>
    </row>
    <row r="4" spans="1:5">
      <c r="A4" s="831" t="s">
        <v>163</v>
      </c>
      <c r="B4" s="833" t="s">
        <v>172</v>
      </c>
      <c r="C4" s="834"/>
    </row>
    <row r="5" spans="1:5">
      <c r="A5" s="832"/>
      <c r="B5" s="765" t="s">
        <v>2941</v>
      </c>
      <c r="C5" s="765" t="s">
        <v>2942</v>
      </c>
    </row>
    <row r="6" spans="1:5">
      <c r="A6" s="801"/>
      <c r="B6" s="802"/>
      <c r="C6" s="802"/>
    </row>
    <row r="7" spans="1:5">
      <c r="A7" s="791" t="s">
        <v>173</v>
      </c>
      <c r="B7" s="803">
        <v>44513724.43</v>
      </c>
      <c r="C7" s="803">
        <v>44182847.880000003</v>
      </c>
      <c r="D7" s="700"/>
    </row>
    <row r="8" spans="1:5">
      <c r="A8" s="804"/>
      <c r="B8" s="805"/>
      <c r="C8" s="805"/>
    </row>
    <row r="9" spans="1:5">
      <c r="A9" s="778" t="s">
        <v>3111</v>
      </c>
      <c r="B9" s="803">
        <v>40132309.530000001</v>
      </c>
      <c r="C9" s="803">
        <v>39800112.130000003</v>
      </c>
      <c r="E9" s="590"/>
    </row>
    <row r="10" spans="1:5">
      <c r="A10" s="806" t="s">
        <v>174</v>
      </c>
      <c r="B10" s="807">
        <v>10513192.859999999</v>
      </c>
      <c r="C10" s="807">
        <v>10273519.9</v>
      </c>
    </row>
    <row r="11" spans="1:5">
      <c r="A11" s="806" t="s">
        <v>175</v>
      </c>
      <c r="B11" s="807">
        <v>24008267.789999999</v>
      </c>
      <c r="C11" s="807">
        <v>23436381.510000002</v>
      </c>
    </row>
    <row r="12" spans="1:5">
      <c r="A12" s="808" t="s">
        <v>3112</v>
      </c>
      <c r="B12" s="809">
        <v>10491303.130000001</v>
      </c>
      <c r="C12" s="809">
        <v>9989714.75</v>
      </c>
    </row>
    <row r="13" spans="1:5">
      <c r="A13" s="808" t="s">
        <v>3113</v>
      </c>
      <c r="B13" s="809">
        <v>20259</v>
      </c>
      <c r="C13" s="809">
        <v>19937.400000000001</v>
      </c>
    </row>
    <row r="14" spans="1:5">
      <c r="A14" s="808" t="s">
        <v>3114</v>
      </c>
      <c r="B14" s="809">
        <v>135935.64000000001</v>
      </c>
      <c r="C14" s="809">
        <v>133656.45000000001</v>
      </c>
    </row>
    <row r="15" spans="1:5">
      <c r="A15" s="808" t="s">
        <v>3115</v>
      </c>
      <c r="B15" s="809">
        <v>13135505.42</v>
      </c>
      <c r="C15" s="809">
        <v>13020583.539999999</v>
      </c>
    </row>
    <row r="16" spans="1:5">
      <c r="A16" s="808" t="s">
        <v>3116</v>
      </c>
      <c r="B16" s="809">
        <v>37748.080000000002</v>
      </c>
      <c r="C16" s="809">
        <v>38986.980000000003</v>
      </c>
    </row>
    <row r="17" spans="1:3">
      <c r="A17" s="808" t="s">
        <v>3117</v>
      </c>
      <c r="B17" s="809">
        <v>187516.52</v>
      </c>
      <c r="C17" s="809">
        <v>233502.39</v>
      </c>
    </row>
    <row r="18" spans="1:3">
      <c r="A18" s="806" t="s">
        <v>176</v>
      </c>
      <c r="B18" s="807">
        <v>5281413.7</v>
      </c>
      <c r="C18" s="807">
        <v>5724502.9699999997</v>
      </c>
    </row>
    <row r="19" spans="1:3">
      <c r="A19" s="806" t="s">
        <v>177</v>
      </c>
      <c r="B19" s="807">
        <v>329435.18</v>
      </c>
      <c r="C19" s="807">
        <v>365707.75</v>
      </c>
    </row>
    <row r="20" spans="1:3">
      <c r="A20" s="777"/>
      <c r="B20" s="810"/>
      <c r="C20" s="810"/>
    </row>
    <row r="21" spans="1:3">
      <c r="A21" s="778" t="s">
        <v>3118</v>
      </c>
      <c r="B21" s="803">
        <v>4381414.9000000004</v>
      </c>
      <c r="C21" s="803">
        <v>4382735.75</v>
      </c>
    </row>
    <row r="22" spans="1:3">
      <c r="A22" s="806" t="s">
        <v>178</v>
      </c>
      <c r="B22" s="807">
        <v>252203.22</v>
      </c>
      <c r="C22" s="807">
        <v>252590.97</v>
      </c>
    </row>
    <row r="23" spans="1:3">
      <c r="A23" s="806" t="s">
        <v>179</v>
      </c>
      <c r="B23" s="807">
        <v>4129211.68</v>
      </c>
      <c r="C23" s="807">
        <v>4130144.78</v>
      </c>
    </row>
    <row r="24" spans="1:3">
      <c r="A24" s="766"/>
      <c r="B24" s="810"/>
      <c r="C24" s="810"/>
    </row>
    <row r="25" spans="1:3">
      <c r="A25" s="791" t="s">
        <v>180</v>
      </c>
      <c r="B25" s="811">
        <v>0</v>
      </c>
      <c r="C25" s="811">
        <v>0</v>
      </c>
    </row>
    <row r="26" spans="1:3">
      <c r="A26" s="766"/>
      <c r="B26" s="810"/>
      <c r="C26" s="810"/>
    </row>
    <row r="27" spans="1:3">
      <c r="A27" s="791" t="s">
        <v>181</v>
      </c>
      <c r="B27" s="803">
        <v>2647317.13</v>
      </c>
      <c r="C27" s="803">
        <v>3132802.54</v>
      </c>
    </row>
    <row r="28" spans="1:3">
      <c r="A28" s="777" t="s">
        <v>182</v>
      </c>
      <c r="B28" s="807">
        <v>1158923.29</v>
      </c>
      <c r="C28" s="807">
        <v>1733384.69</v>
      </c>
    </row>
    <row r="29" spans="1:3">
      <c r="A29" s="777" t="s">
        <v>183</v>
      </c>
      <c r="B29" s="807">
        <v>67528.37</v>
      </c>
      <c r="C29" s="807">
        <v>4018.58</v>
      </c>
    </row>
    <row r="30" spans="1:3">
      <c r="A30" s="777" t="s">
        <v>184</v>
      </c>
      <c r="B30" s="807">
        <v>1134865.47</v>
      </c>
      <c r="C30" s="807">
        <v>1138399.27</v>
      </c>
    </row>
    <row r="31" spans="1:3">
      <c r="A31" s="777" t="s">
        <v>185</v>
      </c>
      <c r="B31" s="807">
        <v>286000</v>
      </c>
      <c r="C31" s="807">
        <v>257000</v>
      </c>
    </row>
    <row r="32" spans="1:3">
      <c r="A32" s="766"/>
      <c r="B32" s="810"/>
      <c r="C32" s="810"/>
    </row>
    <row r="33" spans="1:6">
      <c r="A33" s="791" t="s">
        <v>186</v>
      </c>
      <c r="B33" s="803">
        <v>-10355940.210000001</v>
      </c>
      <c r="C33" s="803">
        <v>-9859207.2100000009</v>
      </c>
    </row>
    <row r="34" spans="1:6">
      <c r="A34" s="777" t="s">
        <v>187</v>
      </c>
      <c r="B34" s="807">
        <v>-7472267.71</v>
      </c>
      <c r="C34" s="807">
        <v>-7191995.0300000003</v>
      </c>
    </row>
    <row r="35" spans="1:6">
      <c r="A35" s="777" t="s">
        <v>188</v>
      </c>
      <c r="B35" s="812">
        <v>0</v>
      </c>
      <c r="C35" s="812">
        <v>0</v>
      </c>
    </row>
    <row r="36" spans="1:6">
      <c r="A36" s="777" t="s">
        <v>189</v>
      </c>
      <c r="B36" s="807">
        <v>-2889342.08</v>
      </c>
      <c r="C36" s="807">
        <v>-2667376.2000000002</v>
      </c>
    </row>
    <row r="37" spans="1:6">
      <c r="A37" s="777" t="s">
        <v>190</v>
      </c>
      <c r="B37" s="807">
        <v>5669.58</v>
      </c>
      <c r="C37" s="807">
        <v>164.02</v>
      </c>
    </row>
    <row r="38" spans="1:6">
      <c r="A38" s="766"/>
      <c r="B38" s="810"/>
      <c r="C38" s="810"/>
    </row>
    <row r="39" spans="1:6">
      <c r="A39" s="791" t="s">
        <v>191</v>
      </c>
      <c r="B39" s="803">
        <v>-17922920.16</v>
      </c>
      <c r="C39" s="803">
        <v>-16336110.59</v>
      </c>
    </row>
    <row r="40" spans="1:6">
      <c r="A40" s="777" t="s">
        <v>192</v>
      </c>
      <c r="B40" s="807">
        <v>-11969109.689999999</v>
      </c>
      <c r="C40" s="807">
        <v>-12851013.52</v>
      </c>
    </row>
    <row r="41" spans="1:6">
      <c r="A41" s="794" t="s">
        <v>193</v>
      </c>
      <c r="B41" s="809">
        <v>-6188176.3099999996</v>
      </c>
      <c r="C41" s="809">
        <v>-5823483.3399999999</v>
      </c>
    </row>
    <row r="42" spans="1:6">
      <c r="A42" s="794" t="s">
        <v>194</v>
      </c>
      <c r="B42" s="809">
        <v>-726170.46</v>
      </c>
      <c r="C42" s="809">
        <v>-945630.25</v>
      </c>
    </row>
    <row r="43" spans="1:6">
      <c r="A43" s="794" t="s">
        <v>195</v>
      </c>
      <c r="B43" s="809">
        <v>-1389117.08</v>
      </c>
      <c r="C43" s="809">
        <v>-2155780.7599999998</v>
      </c>
      <c r="D43" s="40"/>
    </row>
    <row r="44" spans="1:6">
      <c r="A44" s="794" t="s">
        <v>196</v>
      </c>
      <c r="B44" s="809">
        <v>-3665645.84</v>
      </c>
      <c r="C44" s="809">
        <v>-3926119.17</v>
      </c>
    </row>
    <row r="45" spans="1:6">
      <c r="A45" s="777" t="s">
        <v>197</v>
      </c>
      <c r="B45" s="807">
        <v>-2105550.87</v>
      </c>
      <c r="C45" s="807">
        <v>-2296937.39</v>
      </c>
    </row>
    <row r="46" spans="1:6" ht="25.5">
      <c r="A46" s="777" t="s">
        <v>198</v>
      </c>
      <c r="B46" s="807">
        <v>-142177.37</v>
      </c>
      <c r="C46" s="807">
        <v>2203976.0699999998</v>
      </c>
    </row>
    <row r="47" spans="1:6">
      <c r="A47" s="777" t="s">
        <v>199</v>
      </c>
      <c r="B47" s="807">
        <v>-732077.74</v>
      </c>
      <c r="C47" s="807">
        <v>-676832.39</v>
      </c>
    </row>
    <row r="48" spans="1:6">
      <c r="A48" s="777" t="s">
        <v>3119</v>
      </c>
      <c r="B48" s="807">
        <v>-1592004.49</v>
      </c>
      <c r="C48" s="807">
        <v>-1572303.36</v>
      </c>
      <c r="D48" s="40"/>
      <c r="F48" s="40"/>
    </row>
    <row r="49" spans="1:7">
      <c r="A49" s="777" t="s">
        <v>200</v>
      </c>
      <c r="B49" s="807">
        <v>-1382000</v>
      </c>
      <c r="C49" s="807">
        <v>-1143000</v>
      </c>
    </row>
    <row r="50" spans="1:7">
      <c r="A50" s="766"/>
      <c r="B50" s="810"/>
      <c r="C50" s="810"/>
    </row>
    <row r="51" spans="1:7">
      <c r="A51" s="791" t="s">
        <v>201</v>
      </c>
      <c r="B51" s="803">
        <v>-17631607.449999999</v>
      </c>
      <c r="C51" s="803">
        <v>-16592108.960000001</v>
      </c>
      <c r="F51" s="41"/>
    </row>
    <row r="52" spans="1:7">
      <c r="A52" s="766"/>
      <c r="B52" s="810"/>
      <c r="C52" s="810"/>
    </row>
    <row r="53" spans="1:7">
      <c r="A53" s="791" t="s">
        <v>202</v>
      </c>
      <c r="B53" s="803">
        <v>4554061.25</v>
      </c>
      <c r="C53" s="803">
        <v>4605838.1900000004</v>
      </c>
    </row>
    <row r="54" spans="1:7">
      <c r="A54" s="766"/>
      <c r="B54" s="810"/>
      <c r="C54" s="810"/>
    </row>
    <row r="55" spans="1:7">
      <c r="A55" s="791" t="s">
        <v>203</v>
      </c>
      <c r="B55" s="803">
        <v>5898.57</v>
      </c>
      <c r="C55" s="803">
        <v>859.33</v>
      </c>
      <c r="F55" s="40"/>
      <c r="G55" s="40"/>
    </row>
    <row r="56" spans="1:7">
      <c r="A56" s="766"/>
      <c r="B56" s="810"/>
      <c r="C56" s="810"/>
      <c r="G56" s="40"/>
    </row>
    <row r="57" spans="1:7">
      <c r="A57" s="791" t="s">
        <v>204</v>
      </c>
      <c r="B57" s="803">
        <v>857.33</v>
      </c>
      <c r="C57" s="803">
        <v>4147783.2</v>
      </c>
    </row>
    <row r="58" spans="1:7">
      <c r="A58" s="777" t="s">
        <v>205</v>
      </c>
      <c r="B58" s="812">
        <v>0</v>
      </c>
      <c r="C58" s="812">
        <v>0</v>
      </c>
    </row>
    <row r="59" spans="1:7">
      <c r="A59" s="777" t="s">
        <v>206</v>
      </c>
      <c r="B59" s="807">
        <v>857.33</v>
      </c>
      <c r="C59" s="807">
        <v>4147783.2</v>
      </c>
    </row>
    <row r="60" spans="1:7">
      <c r="A60" s="766"/>
      <c r="B60" s="810"/>
      <c r="C60" s="810"/>
    </row>
    <row r="61" spans="1:7">
      <c r="A61" s="791" t="s">
        <v>207</v>
      </c>
      <c r="B61" s="811">
        <v>0</v>
      </c>
      <c r="C61" s="803">
        <v>877434.52</v>
      </c>
    </row>
    <row r="62" spans="1:7">
      <c r="A62" s="777" t="s">
        <v>208</v>
      </c>
      <c r="B62" s="812">
        <v>0</v>
      </c>
      <c r="C62" s="807">
        <v>877434.52</v>
      </c>
    </row>
    <row r="63" spans="1:7">
      <c r="A63" s="777" t="s">
        <v>209</v>
      </c>
      <c r="B63" s="812">
        <v>0</v>
      </c>
      <c r="C63" s="812">
        <v>0</v>
      </c>
    </row>
    <row r="64" spans="1:7">
      <c r="A64" s="781"/>
      <c r="B64" s="810"/>
      <c r="C64" s="810"/>
    </row>
    <row r="65" spans="1:3">
      <c r="A65" s="768" t="s">
        <v>210</v>
      </c>
      <c r="B65" s="813">
        <v>5811390.8899999997</v>
      </c>
      <c r="C65" s="813">
        <v>14160138.9</v>
      </c>
    </row>
    <row r="66" spans="1:3">
      <c r="A66" s="801"/>
      <c r="B66" s="805"/>
      <c r="C66" s="805"/>
    </row>
    <row r="67" spans="1:3">
      <c r="A67" s="791" t="s">
        <v>211</v>
      </c>
      <c r="B67" s="803">
        <v>4394423.1399999997</v>
      </c>
      <c r="C67" s="803">
        <v>441394.63</v>
      </c>
    </row>
    <row r="68" spans="1:3">
      <c r="A68" s="777" t="s">
        <v>212</v>
      </c>
      <c r="B68" s="812">
        <v>0</v>
      </c>
      <c r="C68" s="812">
        <v>0</v>
      </c>
    </row>
    <row r="69" spans="1:3">
      <c r="A69" s="777" t="s">
        <v>213</v>
      </c>
      <c r="B69" s="807">
        <v>4394423.1399999997</v>
      </c>
      <c r="C69" s="807">
        <v>441394.63</v>
      </c>
    </row>
    <row r="70" spans="1:3">
      <c r="A70" s="777" t="s">
        <v>214</v>
      </c>
      <c r="B70" s="812">
        <v>0</v>
      </c>
      <c r="C70" s="812">
        <v>0</v>
      </c>
    </row>
    <row r="71" spans="1:3">
      <c r="A71" s="801"/>
      <c r="B71" s="805"/>
      <c r="C71" s="805"/>
    </row>
    <row r="72" spans="1:3">
      <c r="A72" s="791" t="s">
        <v>215</v>
      </c>
      <c r="B72" s="803">
        <v>-46971.1</v>
      </c>
      <c r="C72" s="803">
        <v>-21598.79</v>
      </c>
    </row>
    <row r="73" spans="1:3">
      <c r="A73" s="777" t="s">
        <v>216</v>
      </c>
      <c r="B73" s="807">
        <v>-46971.1</v>
      </c>
      <c r="C73" s="807">
        <v>-21598.79</v>
      </c>
    </row>
    <row r="74" spans="1:3">
      <c r="A74" s="777" t="s">
        <v>217</v>
      </c>
      <c r="B74" s="812">
        <v>0</v>
      </c>
      <c r="C74" s="812">
        <v>0</v>
      </c>
    </row>
    <row r="75" spans="1:3">
      <c r="A75" s="801"/>
      <c r="B75" s="805"/>
      <c r="C75" s="805"/>
    </row>
    <row r="76" spans="1:3">
      <c r="A76" s="791" t="s">
        <v>218</v>
      </c>
      <c r="B76" s="811">
        <v>0</v>
      </c>
      <c r="C76" s="811">
        <v>0</v>
      </c>
    </row>
    <row r="77" spans="1:3">
      <c r="A77" s="801"/>
      <c r="B77" s="805"/>
      <c r="C77" s="805"/>
    </row>
    <row r="78" spans="1:3">
      <c r="A78" s="791" t="s">
        <v>219</v>
      </c>
      <c r="B78" s="811">
        <v>0</v>
      </c>
      <c r="C78" s="811">
        <v>0</v>
      </c>
    </row>
    <row r="79" spans="1:3">
      <c r="A79" s="777" t="s">
        <v>205</v>
      </c>
      <c r="B79" s="812">
        <v>0</v>
      </c>
      <c r="C79" s="812">
        <v>0</v>
      </c>
    </row>
    <row r="80" spans="1:3">
      <c r="A80" s="777" t="s">
        <v>206</v>
      </c>
      <c r="B80" s="812">
        <v>0</v>
      </c>
      <c r="C80" s="812">
        <v>0</v>
      </c>
    </row>
    <row r="81" spans="1:3">
      <c r="A81" s="814"/>
      <c r="B81" s="805"/>
      <c r="C81" s="805"/>
    </row>
    <row r="82" spans="1:3">
      <c r="A82" s="768" t="s">
        <v>220</v>
      </c>
      <c r="B82" s="813">
        <v>4347452.04</v>
      </c>
      <c r="C82" s="813">
        <v>419795.84</v>
      </c>
    </row>
    <row r="83" spans="1:3">
      <c r="A83" s="814"/>
      <c r="B83" s="805"/>
      <c r="C83" s="805"/>
    </row>
    <row r="84" spans="1:3">
      <c r="A84" s="768" t="s">
        <v>221</v>
      </c>
      <c r="B84" s="813">
        <v>10158842.93</v>
      </c>
      <c r="C84" s="813">
        <v>14579934.74</v>
      </c>
    </row>
    <row r="85" spans="1:3">
      <c r="A85" s="801"/>
      <c r="B85" s="805"/>
      <c r="C85" s="805"/>
    </row>
    <row r="86" spans="1:3">
      <c r="A86" s="791" t="s">
        <v>222</v>
      </c>
      <c r="B86" s="803">
        <v>1772866.31</v>
      </c>
      <c r="C86" s="803">
        <v>-191795.04</v>
      </c>
    </row>
    <row r="87" spans="1:3">
      <c r="A87" s="781"/>
      <c r="B87" s="810"/>
      <c r="C87" s="810"/>
    </row>
    <row r="88" spans="1:3">
      <c r="A88" s="815" t="s">
        <v>223</v>
      </c>
      <c r="B88" s="816">
        <v>11931709.24</v>
      </c>
      <c r="C88" s="816">
        <v>14388139.699999999</v>
      </c>
    </row>
    <row r="92" spans="1:3">
      <c r="B92" s="717"/>
    </row>
  </sheetData>
  <mergeCells count="2">
    <mergeCell ref="A4:A5"/>
    <mergeCell ref="B4:C4"/>
  </mergeCells>
  <pageMargins left="0.7" right="0.7" top="0.75" bottom="0.75" header="0.3" footer="0.3"/>
  <pageSetup paperSize="9" scale="7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rgb="FF00B050"/>
  </sheetPr>
  <dimension ref="A1:L58"/>
  <sheetViews>
    <sheetView topLeftCell="A34" zoomScaleNormal="100" workbookViewId="0">
      <selection activeCell="D7" sqref="D7:L56"/>
    </sheetView>
  </sheetViews>
  <sheetFormatPr baseColWidth="10" defaultColWidth="11.42578125" defaultRowHeight="15"/>
  <cols>
    <col min="1" max="1" width="27.42578125" style="51" customWidth="1"/>
    <col min="2" max="2" width="4.85546875" style="51" customWidth="1"/>
    <col min="3" max="3" width="35.140625" style="51" customWidth="1"/>
    <col min="4" max="4" width="12.7109375" style="51" bestFit="1" customWidth="1"/>
    <col min="5" max="5" width="14.5703125" style="51" customWidth="1"/>
    <col min="6" max="6" width="11.85546875" style="51" customWidth="1"/>
    <col min="7" max="7" width="11.7109375" style="51" bestFit="1" customWidth="1"/>
    <col min="8" max="8" width="14.5703125" style="51" customWidth="1"/>
    <col min="9" max="9" width="10.7109375" style="51" customWidth="1"/>
    <col min="10" max="10" width="11.42578125" style="51"/>
    <col min="11" max="11" width="14.5703125" style="51" customWidth="1"/>
    <col min="12" max="16384" width="11.42578125" style="51"/>
  </cols>
  <sheetData>
    <row r="1" spans="1:12">
      <c r="A1" s="56" t="s">
        <v>82</v>
      </c>
      <c r="B1" s="50"/>
      <c r="C1" s="50"/>
      <c r="D1" s="50"/>
      <c r="E1" s="50"/>
      <c r="F1" s="50"/>
      <c r="G1" s="50"/>
      <c r="H1" s="50"/>
      <c r="I1" s="50"/>
      <c r="J1" s="50"/>
    </row>
    <row r="2" spans="1:12">
      <c r="A2" s="50"/>
      <c r="B2" s="50"/>
      <c r="C2" s="50"/>
      <c r="D2" s="50"/>
      <c r="E2" s="50"/>
      <c r="F2" s="50"/>
      <c r="G2" s="50"/>
      <c r="H2" s="50"/>
      <c r="I2" s="50"/>
      <c r="J2" s="50"/>
    </row>
    <row r="3" spans="1:12">
      <c r="A3" s="99"/>
      <c r="B3" s="99"/>
      <c r="C3" s="99"/>
      <c r="D3" s="99"/>
      <c r="E3" s="99"/>
      <c r="F3" s="99"/>
      <c r="G3" s="99"/>
      <c r="H3" s="99"/>
      <c r="I3" s="99"/>
      <c r="J3" s="39"/>
    </row>
    <row r="4" spans="1:12" ht="15" customHeight="1">
      <c r="A4" s="1100" t="s">
        <v>1386</v>
      </c>
      <c r="B4" s="1100"/>
      <c r="C4" s="1100"/>
      <c r="D4" s="1050" t="s">
        <v>1578</v>
      </c>
      <c r="E4" s="1050"/>
      <c r="F4" s="1050"/>
      <c r="G4" s="1050" t="s">
        <v>1579</v>
      </c>
      <c r="H4" s="1050"/>
      <c r="I4" s="1050"/>
      <c r="J4" s="1050" t="s">
        <v>1580</v>
      </c>
      <c r="K4" s="1050"/>
      <c r="L4" s="1050"/>
    </row>
    <row r="5" spans="1:12">
      <c r="A5" s="1100"/>
      <c r="B5" s="1100"/>
      <c r="C5" s="1100"/>
      <c r="D5" s="1050"/>
      <c r="E5" s="1050"/>
      <c r="F5" s="1050"/>
      <c r="G5" s="1050"/>
      <c r="H5" s="1050"/>
      <c r="I5" s="1050"/>
      <c r="J5" s="1050" t="s">
        <v>1581</v>
      </c>
      <c r="K5" s="1050"/>
      <c r="L5" s="1050"/>
    </row>
    <row r="6" spans="1:12" ht="24">
      <c r="A6" s="1100"/>
      <c r="B6" s="1100"/>
      <c r="C6" s="1100"/>
      <c r="D6" s="494" t="s">
        <v>1388</v>
      </c>
      <c r="E6" s="494" t="s">
        <v>1389</v>
      </c>
      <c r="F6" s="495" t="s">
        <v>343</v>
      </c>
      <c r="G6" s="494" t="s">
        <v>1388</v>
      </c>
      <c r="H6" s="494" t="s">
        <v>1389</v>
      </c>
      <c r="I6" s="495" t="s">
        <v>343</v>
      </c>
      <c r="J6" s="494" t="s">
        <v>1388</v>
      </c>
      <c r="K6" s="494" t="s">
        <v>1389</v>
      </c>
      <c r="L6" s="495" t="s">
        <v>343</v>
      </c>
    </row>
    <row r="7" spans="1:12">
      <c r="A7" s="1099" t="s">
        <v>1529</v>
      </c>
      <c r="B7" s="100">
        <v>1</v>
      </c>
      <c r="C7" s="514" t="s">
        <v>1530</v>
      </c>
      <c r="D7" s="42">
        <v>2117</v>
      </c>
      <c r="E7" s="42">
        <v>8478594</v>
      </c>
      <c r="F7" s="104">
        <v>8480711</v>
      </c>
      <c r="G7" s="42">
        <v>0</v>
      </c>
      <c r="H7" s="42">
        <v>0</v>
      </c>
      <c r="I7" s="104">
        <v>0</v>
      </c>
      <c r="J7" s="42">
        <v>0</v>
      </c>
      <c r="K7" s="42">
        <v>0</v>
      </c>
      <c r="L7" s="104">
        <v>0</v>
      </c>
    </row>
    <row r="8" spans="1:12">
      <c r="A8" s="1099"/>
      <c r="B8" s="100">
        <v>2</v>
      </c>
      <c r="C8" s="514" t="s">
        <v>1531</v>
      </c>
      <c r="D8" s="42">
        <v>864852</v>
      </c>
      <c r="E8" s="42">
        <v>518523</v>
      </c>
      <c r="F8" s="104">
        <v>1383375</v>
      </c>
      <c r="G8" s="42">
        <v>0</v>
      </c>
      <c r="H8" s="42">
        <v>0</v>
      </c>
      <c r="I8" s="104">
        <v>0</v>
      </c>
      <c r="J8" s="42">
        <v>401</v>
      </c>
      <c r="K8" s="42">
        <v>112</v>
      </c>
      <c r="L8" s="104">
        <v>513</v>
      </c>
    </row>
    <row r="9" spans="1:12">
      <c r="A9" s="1099"/>
      <c r="B9" s="100">
        <v>3</v>
      </c>
      <c r="C9" s="514" t="s">
        <v>1532</v>
      </c>
      <c r="D9" s="42">
        <v>1719567</v>
      </c>
      <c r="E9" s="42">
        <v>252602</v>
      </c>
      <c r="F9" s="104">
        <v>1972169</v>
      </c>
      <c r="G9" s="42">
        <v>0</v>
      </c>
      <c r="H9" s="42">
        <v>0</v>
      </c>
      <c r="I9" s="104">
        <v>0</v>
      </c>
      <c r="J9" s="42">
        <v>0</v>
      </c>
      <c r="K9" s="42">
        <v>0</v>
      </c>
      <c r="L9" s="104">
        <v>0</v>
      </c>
    </row>
    <row r="10" spans="1:12">
      <c r="A10" s="1099"/>
      <c r="B10" s="100">
        <v>4</v>
      </c>
      <c r="C10" s="514" t="s">
        <v>1533</v>
      </c>
      <c r="D10" s="42">
        <v>1518872</v>
      </c>
      <c r="E10" s="42">
        <v>175322</v>
      </c>
      <c r="F10" s="104">
        <v>1694194</v>
      </c>
      <c r="G10" s="42">
        <v>0</v>
      </c>
      <c r="H10" s="42">
        <v>0</v>
      </c>
      <c r="I10" s="104">
        <v>0</v>
      </c>
      <c r="J10" s="42">
        <v>153</v>
      </c>
      <c r="K10" s="42">
        <v>0</v>
      </c>
      <c r="L10" s="104">
        <v>153</v>
      </c>
    </row>
    <row r="11" spans="1:12" ht="24">
      <c r="A11" s="1099"/>
      <c r="B11" s="100">
        <v>6</v>
      </c>
      <c r="C11" s="514" t="s">
        <v>1534</v>
      </c>
      <c r="D11" s="42">
        <v>709470</v>
      </c>
      <c r="E11" s="42">
        <v>97271</v>
      </c>
      <c r="F11" s="104">
        <v>806741</v>
      </c>
      <c r="G11" s="42">
        <v>0</v>
      </c>
      <c r="H11" s="42">
        <v>0</v>
      </c>
      <c r="I11" s="104">
        <v>0</v>
      </c>
      <c r="J11" s="42">
        <v>874</v>
      </c>
      <c r="K11" s="42">
        <v>72</v>
      </c>
      <c r="L11" s="104">
        <v>946</v>
      </c>
    </row>
    <row r="12" spans="1:12" ht="24">
      <c r="A12" s="1099"/>
      <c r="B12" s="100">
        <v>7</v>
      </c>
      <c r="C12" s="514" t="s">
        <v>1535</v>
      </c>
      <c r="D12" s="42">
        <v>184342</v>
      </c>
      <c r="E12" s="42">
        <v>188534</v>
      </c>
      <c r="F12" s="104">
        <v>372876</v>
      </c>
      <c r="G12" s="42">
        <v>0</v>
      </c>
      <c r="H12" s="42">
        <v>0</v>
      </c>
      <c r="I12" s="104">
        <v>0</v>
      </c>
      <c r="J12" s="42">
        <v>393</v>
      </c>
      <c r="K12" s="42">
        <v>0</v>
      </c>
      <c r="L12" s="104">
        <v>393</v>
      </c>
    </row>
    <row r="13" spans="1:12" ht="24">
      <c r="A13" s="1099"/>
      <c r="B13" s="100">
        <v>12</v>
      </c>
      <c r="C13" s="514" t="s">
        <v>1536</v>
      </c>
      <c r="D13" s="42">
        <v>0</v>
      </c>
      <c r="E13" s="42">
        <v>0</v>
      </c>
      <c r="F13" s="104">
        <v>0</v>
      </c>
      <c r="G13" s="42">
        <v>31754</v>
      </c>
      <c r="H13" s="42">
        <v>139420</v>
      </c>
      <c r="I13" s="104">
        <v>171175</v>
      </c>
      <c r="J13" s="42">
        <v>420</v>
      </c>
      <c r="K13" s="42">
        <v>0</v>
      </c>
      <c r="L13" s="104">
        <v>420</v>
      </c>
    </row>
    <row r="14" spans="1:12" ht="24">
      <c r="A14" s="1099"/>
      <c r="B14" s="100">
        <v>35</v>
      </c>
      <c r="C14" s="514" t="s">
        <v>1537</v>
      </c>
      <c r="D14" s="42">
        <v>72698</v>
      </c>
      <c r="E14" s="42">
        <v>3047843</v>
      </c>
      <c r="F14" s="104">
        <v>3120541</v>
      </c>
      <c r="G14" s="42">
        <v>0</v>
      </c>
      <c r="H14" s="42">
        <v>0</v>
      </c>
      <c r="I14" s="104">
        <v>0</v>
      </c>
      <c r="J14" s="42">
        <v>295</v>
      </c>
      <c r="K14" s="42">
        <v>0</v>
      </c>
      <c r="L14" s="104">
        <v>295</v>
      </c>
    </row>
    <row r="15" spans="1:12">
      <c r="A15" s="1099"/>
      <c r="B15" s="100">
        <v>51</v>
      </c>
      <c r="C15" s="514" t="s">
        <v>1538</v>
      </c>
      <c r="D15" s="42">
        <v>906392</v>
      </c>
      <c r="E15" s="42">
        <v>818784</v>
      </c>
      <c r="F15" s="104">
        <v>1725176</v>
      </c>
      <c r="G15" s="42">
        <v>0</v>
      </c>
      <c r="H15" s="42">
        <v>0</v>
      </c>
      <c r="I15" s="104">
        <v>0</v>
      </c>
      <c r="J15" s="42">
        <v>30642</v>
      </c>
      <c r="K15" s="42">
        <v>1528</v>
      </c>
      <c r="L15" s="104">
        <v>32170</v>
      </c>
    </row>
    <row r="16" spans="1:12">
      <c r="A16" s="1099"/>
      <c r="B16" s="101" t="s">
        <v>282</v>
      </c>
      <c r="C16" s="103"/>
      <c r="D16" s="104">
        <v>5978310</v>
      </c>
      <c r="E16" s="104">
        <v>13577472</v>
      </c>
      <c r="F16" s="104">
        <v>19555783</v>
      </c>
      <c r="G16" s="104">
        <v>31754</v>
      </c>
      <c r="H16" s="104">
        <v>139420</v>
      </c>
      <c r="I16" s="104">
        <v>171175</v>
      </c>
      <c r="J16" s="104">
        <v>33178</v>
      </c>
      <c r="K16" s="104">
        <v>1712</v>
      </c>
      <c r="L16" s="104">
        <v>34890</v>
      </c>
    </row>
    <row r="17" spans="1:12" ht="15" customHeight="1">
      <c r="A17" s="1099" t="s">
        <v>1539</v>
      </c>
      <c r="B17" s="100">
        <v>8</v>
      </c>
      <c r="C17" s="514" t="s">
        <v>1540</v>
      </c>
      <c r="D17" s="42">
        <v>0</v>
      </c>
      <c r="E17" s="42">
        <v>0</v>
      </c>
      <c r="F17" s="104">
        <v>0</v>
      </c>
      <c r="G17" s="42">
        <v>10005</v>
      </c>
      <c r="H17" s="42">
        <v>0</v>
      </c>
      <c r="I17" s="104">
        <v>10005</v>
      </c>
      <c r="J17" s="42">
        <v>0</v>
      </c>
      <c r="K17" s="42">
        <v>0</v>
      </c>
      <c r="L17" s="104">
        <v>0</v>
      </c>
    </row>
    <row r="18" spans="1:12" ht="24">
      <c r="A18" s="1099"/>
      <c r="B18" s="100">
        <v>10</v>
      </c>
      <c r="C18" s="514" t="s">
        <v>1541</v>
      </c>
      <c r="D18" s="42">
        <v>0</v>
      </c>
      <c r="E18" s="42">
        <v>0</v>
      </c>
      <c r="F18" s="104">
        <v>0</v>
      </c>
      <c r="G18" s="42">
        <v>994076</v>
      </c>
      <c r="H18" s="42">
        <v>1168304</v>
      </c>
      <c r="I18" s="104">
        <v>2162380</v>
      </c>
      <c r="J18" s="42">
        <v>3</v>
      </c>
      <c r="K18" s="42">
        <v>10455</v>
      </c>
      <c r="L18" s="104">
        <v>10457</v>
      </c>
    </row>
    <row r="19" spans="1:12">
      <c r="A19" s="1099"/>
      <c r="B19" s="100">
        <v>11</v>
      </c>
      <c r="C19" s="514" t="s">
        <v>1542</v>
      </c>
      <c r="D19" s="42">
        <v>0</v>
      </c>
      <c r="E19" s="42">
        <v>0</v>
      </c>
      <c r="F19" s="104">
        <v>0</v>
      </c>
      <c r="G19" s="42">
        <v>0</v>
      </c>
      <c r="H19" s="42">
        <v>0</v>
      </c>
      <c r="I19" s="104">
        <v>0</v>
      </c>
      <c r="J19" s="42">
        <v>0</v>
      </c>
      <c r="K19" s="42">
        <v>9296</v>
      </c>
      <c r="L19" s="104">
        <v>9296</v>
      </c>
    </row>
    <row r="20" spans="1:12">
      <c r="A20" s="1099"/>
      <c r="B20" s="100">
        <v>13</v>
      </c>
      <c r="C20" s="514" t="s">
        <v>1543</v>
      </c>
      <c r="D20" s="42">
        <v>0</v>
      </c>
      <c r="E20" s="42">
        <v>0</v>
      </c>
      <c r="F20" s="104">
        <v>0</v>
      </c>
      <c r="G20" s="42">
        <v>0</v>
      </c>
      <c r="H20" s="42">
        <v>0</v>
      </c>
      <c r="I20" s="104">
        <v>0</v>
      </c>
      <c r="J20" s="42">
        <v>13242</v>
      </c>
      <c r="K20" s="42">
        <v>2018</v>
      </c>
      <c r="L20" s="104">
        <v>15261</v>
      </c>
    </row>
    <row r="21" spans="1:12" ht="24">
      <c r="A21" s="1099"/>
      <c r="B21" s="100">
        <v>36</v>
      </c>
      <c r="C21" s="514" t="s">
        <v>1544</v>
      </c>
      <c r="D21" s="42">
        <v>0</v>
      </c>
      <c r="E21" s="42">
        <v>0</v>
      </c>
      <c r="F21" s="104">
        <v>0</v>
      </c>
      <c r="G21" s="42">
        <v>0</v>
      </c>
      <c r="H21" s="42">
        <v>0</v>
      </c>
      <c r="I21" s="104">
        <v>0</v>
      </c>
      <c r="J21" s="42">
        <v>268</v>
      </c>
      <c r="K21" s="42">
        <v>38</v>
      </c>
      <c r="L21" s="104">
        <v>305</v>
      </c>
    </row>
    <row r="22" spans="1:12">
      <c r="A22" s="1099"/>
      <c r="B22" s="101" t="s">
        <v>282</v>
      </c>
      <c r="C22" s="103"/>
      <c r="D22" s="104">
        <v>0</v>
      </c>
      <c r="E22" s="104">
        <v>0</v>
      </c>
      <c r="F22" s="104">
        <v>0</v>
      </c>
      <c r="G22" s="104">
        <v>1004081</v>
      </c>
      <c r="H22" s="104">
        <v>1168304</v>
      </c>
      <c r="I22" s="104">
        <v>2172385</v>
      </c>
      <c r="J22" s="104">
        <v>13513</v>
      </c>
      <c r="K22" s="104">
        <v>21807</v>
      </c>
      <c r="L22" s="104">
        <v>35320</v>
      </c>
    </row>
    <row r="23" spans="1:12" ht="15" customHeight="1">
      <c r="A23" s="1099" t="s">
        <v>1545</v>
      </c>
      <c r="B23" s="100">
        <v>25</v>
      </c>
      <c r="C23" s="514" t="s">
        <v>1546</v>
      </c>
      <c r="D23" s="42">
        <v>0</v>
      </c>
      <c r="E23" s="42">
        <v>0</v>
      </c>
      <c r="F23" s="104">
        <v>0</v>
      </c>
      <c r="G23" s="42">
        <v>0</v>
      </c>
      <c r="H23" s="42">
        <v>0</v>
      </c>
      <c r="I23" s="104">
        <v>0</v>
      </c>
      <c r="J23" s="42">
        <v>1111</v>
      </c>
      <c r="K23" s="42">
        <v>682</v>
      </c>
      <c r="L23" s="104">
        <v>1794</v>
      </c>
    </row>
    <row r="24" spans="1:12" ht="24">
      <c r="A24" s="1099"/>
      <c r="B24" s="100">
        <v>52</v>
      </c>
      <c r="C24" s="514" t="s">
        <v>1547</v>
      </c>
      <c r="D24" s="42">
        <v>0</v>
      </c>
      <c r="E24" s="42">
        <v>0</v>
      </c>
      <c r="F24" s="104">
        <v>0</v>
      </c>
      <c r="G24" s="42">
        <v>508178</v>
      </c>
      <c r="H24" s="42">
        <v>0</v>
      </c>
      <c r="I24" s="104">
        <v>508178</v>
      </c>
      <c r="J24" s="42">
        <v>5085</v>
      </c>
      <c r="K24" s="42">
        <v>2532</v>
      </c>
      <c r="L24" s="104">
        <v>7617</v>
      </c>
    </row>
    <row r="25" spans="1:12">
      <c r="A25" s="1099"/>
      <c r="B25" s="101" t="s">
        <v>282</v>
      </c>
      <c r="C25" s="103"/>
      <c r="D25" s="104">
        <v>0</v>
      </c>
      <c r="E25" s="104">
        <v>0</v>
      </c>
      <c r="F25" s="104">
        <v>0</v>
      </c>
      <c r="G25" s="104">
        <v>508178</v>
      </c>
      <c r="H25" s="104">
        <v>0</v>
      </c>
      <c r="I25" s="104">
        <v>508178</v>
      </c>
      <c r="J25" s="104">
        <v>6197</v>
      </c>
      <c r="K25" s="104">
        <v>3214</v>
      </c>
      <c r="L25" s="104">
        <v>9410</v>
      </c>
    </row>
    <row r="26" spans="1:12">
      <c r="A26" s="1099" t="s">
        <v>1548</v>
      </c>
      <c r="B26" s="100">
        <v>14</v>
      </c>
      <c r="C26" s="514" t="s">
        <v>1549</v>
      </c>
      <c r="D26" s="42">
        <v>0</v>
      </c>
      <c r="E26" s="42">
        <v>0</v>
      </c>
      <c r="F26" s="104">
        <v>0</v>
      </c>
      <c r="G26" s="42">
        <v>1897</v>
      </c>
      <c r="H26" s="42">
        <v>55237</v>
      </c>
      <c r="I26" s="104">
        <v>57134</v>
      </c>
      <c r="J26" s="42">
        <v>0</v>
      </c>
      <c r="K26" s="42">
        <v>0</v>
      </c>
      <c r="L26" s="104">
        <v>0</v>
      </c>
    </row>
    <row r="27" spans="1:12">
      <c r="A27" s="1099"/>
      <c r="B27" s="100">
        <v>15</v>
      </c>
      <c r="C27" s="514" t="s">
        <v>1550</v>
      </c>
      <c r="D27" s="42">
        <v>0</v>
      </c>
      <c r="E27" s="42">
        <v>0</v>
      </c>
      <c r="F27" s="104">
        <v>0</v>
      </c>
      <c r="G27" s="42">
        <v>0</v>
      </c>
      <c r="H27" s="42">
        <v>65525</v>
      </c>
      <c r="I27" s="104">
        <v>65525</v>
      </c>
      <c r="J27" s="42">
        <v>0</v>
      </c>
      <c r="K27" s="42">
        <v>0</v>
      </c>
      <c r="L27" s="104">
        <v>0</v>
      </c>
    </row>
    <row r="28" spans="1:12" ht="24">
      <c r="A28" s="1099"/>
      <c r="B28" s="100">
        <v>16</v>
      </c>
      <c r="C28" s="514" t="s">
        <v>1551</v>
      </c>
      <c r="D28" s="42">
        <v>56096</v>
      </c>
      <c r="E28" s="42">
        <v>28964</v>
      </c>
      <c r="F28" s="104">
        <v>85061</v>
      </c>
      <c r="G28" s="42">
        <v>181512</v>
      </c>
      <c r="H28" s="42">
        <v>78568</v>
      </c>
      <c r="I28" s="104">
        <v>260080</v>
      </c>
      <c r="J28" s="42">
        <v>2563</v>
      </c>
      <c r="K28" s="42">
        <v>4294</v>
      </c>
      <c r="L28" s="104">
        <v>6857</v>
      </c>
    </row>
    <row r="29" spans="1:12">
      <c r="A29" s="1099"/>
      <c r="B29" s="101" t="s">
        <v>282</v>
      </c>
      <c r="C29" s="103"/>
      <c r="D29" s="104">
        <v>56096</v>
      </c>
      <c r="E29" s="104">
        <v>28964</v>
      </c>
      <c r="F29" s="104">
        <v>85061</v>
      </c>
      <c r="G29" s="104">
        <v>183409</v>
      </c>
      <c r="H29" s="104">
        <v>199330</v>
      </c>
      <c r="I29" s="104">
        <v>382739</v>
      </c>
      <c r="J29" s="104">
        <v>2563</v>
      </c>
      <c r="K29" s="104">
        <v>4294</v>
      </c>
      <c r="L29" s="104">
        <v>6857</v>
      </c>
    </row>
    <row r="30" spans="1:12">
      <c r="A30" s="1099" t="s">
        <v>1552</v>
      </c>
      <c r="B30" s="100">
        <v>17</v>
      </c>
      <c r="C30" s="514" t="s">
        <v>1553</v>
      </c>
      <c r="D30" s="42">
        <v>1257180</v>
      </c>
      <c r="E30" s="42">
        <v>294383</v>
      </c>
      <c r="F30" s="104">
        <v>1551563</v>
      </c>
      <c r="G30" s="42">
        <v>102734</v>
      </c>
      <c r="H30" s="42">
        <v>95341</v>
      </c>
      <c r="I30" s="104">
        <v>198075</v>
      </c>
      <c r="J30" s="42">
        <v>26986</v>
      </c>
      <c r="K30" s="42">
        <v>2671</v>
      </c>
      <c r="L30" s="104">
        <v>29656</v>
      </c>
    </row>
    <row r="31" spans="1:12">
      <c r="A31" s="1099"/>
      <c r="B31" s="101" t="s">
        <v>282</v>
      </c>
      <c r="C31" s="103"/>
      <c r="D31" s="104">
        <v>1257180</v>
      </c>
      <c r="E31" s="104">
        <v>294383</v>
      </c>
      <c r="F31" s="104">
        <v>1551563</v>
      </c>
      <c r="G31" s="104">
        <v>102734</v>
      </c>
      <c r="H31" s="104">
        <v>95341</v>
      </c>
      <c r="I31" s="104">
        <v>198075</v>
      </c>
      <c r="J31" s="104">
        <v>26986</v>
      </c>
      <c r="K31" s="104">
        <v>2671</v>
      </c>
      <c r="L31" s="104">
        <v>29656</v>
      </c>
    </row>
    <row r="32" spans="1:12">
      <c r="A32" s="1099" t="s">
        <v>1554</v>
      </c>
      <c r="B32" s="100">
        <v>5</v>
      </c>
      <c r="C32" s="514" t="s">
        <v>1555</v>
      </c>
      <c r="D32" s="42">
        <v>277344</v>
      </c>
      <c r="E32" s="42">
        <v>57058</v>
      </c>
      <c r="F32" s="104">
        <v>334402</v>
      </c>
      <c r="G32" s="42">
        <v>0</v>
      </c>
      <c r="H32" s="42">
        <v>0</v>
      </c>
      <c r="I32" s="104">
        <v>0</v>
      </c>
      <c r="J32" s="42">
        <v>111</v>
      </c>
      <c r="K32" s="42">
        <v>3976</v>
      </c>
      <c r="L32" s="104">
        <v>4087</v>
      </c>
    </row>
    <row r="33" spans="1:12">
      <c r="A33" s="1099"/>
      <c r="B33" s="100">
        <v>18</v>
      </c>
      <c r="C33" s="514" t="s">
        <v>1556</v>
      </c>
      <c r="D33" s="42">
        <v>0</v>
      </c>
      <c r="E33" s="42">
        <v>0</v>
      </c>
      <c r="F33" s="104">
        <v>0</v>
      </c>
      <c r="G33" s="42">
        <v>91637</v>
      </c>
      <c r="H33" s="42">
        <v>0</v>
      </c>
      <c r="I33" s="104">
        <v>91637</v>
      </c>
      <c r="J33" s="42">
        <v>10832</v>
      </c>
      <c r="K33" s="42">
        <v>0</v>
      </c>
      <c r="L33" s="104">
        <v>10832</v>
      </c>
    </row>
    <row r="34" spans="1:12" ht="24">
      <c r="A34" s="1099"/>
      <c r="B34" s="100">
        <v>20</v>
      </c>
      <c r="C34" s="514" t="s">
        <v>1557</v>
      </c>
      <c r="D34" s="42">
        <v>0</v>
      </c>
      <c r="E34" s="42">
        <v>0</v>
      </c>
      <c r="F34" s="104">
        <v>0</v>
      </c>
      <c r="G34" s="42">
        <v>0</v>
      </c>
      <c r="H34" s="42">
        <v>0</v>
      </c>
      <c r="I34" s="104">
        <v>0</v>
      </c>
      <c r="J34" s="42">
        <v>20505</v>
      </c>
      <c r="K34" s="42">
        <v>8305</v>
      </c>
      <c r="L34" s="104">
        <v>28810</v>
      </c>
    </row>
    <row r="35" spans="1:12">
      <c r="A35" s="1099"/>
      <c r="B35" s="101" t="s">
        <v>282</v>
      </c>
      <c r="C35" s="103"/>
      <c r="D35" s="104">
        <v>277344</v>
      </c>
      <c r="E35" s="104">
        <v>57058</v>
      </c>
      <c r="F35" s="104">
        <v>334402</v>
      </c>
      <c r="G35" s="104">
        <v>91637</v>
      </c>
      <c r="H35" s="104">
        <v>0</v>
      </c>
      <c r="I35" s="104">
        <v>91637</v>
      </c>
      <c r="J35" s="104">
        <v>31448</v>
      </c>
      <c r="K35" s="104">
        <v>12281</v>
      </c>
      <c r="L35" s="104">
        <v>43729</v>
      </c>
    </row>
    <row r="36" spans="1:12" ht="24" customHeight="1">
      <c r="A36" s="1099" t="s">
        <v>1558</v>
      </c>
      <c r="B36" s="100">
        <v>21</v>
      </c>
      <c r="C36" s="514" t="s">
        <v>1559</v>
      </c>
      <c r="D36" s="42">
        <v>0</v>
      </c>
      <c r="E36" s="42">
        <v>0</v>
      </c>
      <c r="F36" s="104">
        <v>0</v>
      </c>
      <c r="G36" s="42">
        <v>40727</v>
      </c>
      <c r="H36" s="42">
        <v>1613901</v>
      </c>
      <c r="I36" s="104">
        <v>1654628</v>
      </c>
      <c r="J36" s="42">
        <v>9299</v>
      </c>
      <c r="K36" s="42">
        <v>59</v>
      </c>
      <c r="L36" s="104">
        <v>9358</v>
      </c>
    </row>
    <row r="37" spans="1:12">
      <c r="A37" s="1099"/>
      <c r="B37" s="100">
        <v>22</v>
      </c>
      <c r="C37" s="514" t="s">
        <v>1560</v>
      </c>
      <c r="D37" s="42">
        <v>0</v>
      </c>
      <c r="E37" s="42">
        <v>0</v>
      </c>
      <c r="F37" s="104">
        <v>0</v>
      </c>
      <c r="G37" s="42">
        <v>0</v>
      </c>
      <c r="H37" s="42">
        <v>0</v>
      </c>
      <c r="I37" s="104">
        <v>0</v>
      </c>
      <c r="J37" s="42">
        <v>0</v>
      </c>
      <c r="K37" s="42">
        <v>0</v>
      </c>
      <c r="L37" s="104">
        <v>0</v>
      </c>
    </row>
    <row r="38" spans="1:12" ht="24">
      <c r="A38" s="1099"/>
      <c r="B38" s="100">
        <v>23</v>
      </c>
      <c r="C38" s="514" t="s">
        <v>1561</v>
      </c>
      <c r="D38" s="42">
        <v>0</v>
      </c>
      <c r="E38" s="42">
        <v>0</v>
      </c>
      <c r="F38" s="104">
        <v>0</v>
      </c>
      <c r="G38" s="42">
        <v>0</v>
      </c>
      <c r="H38" s="42">
        <v>0</v>
      </c>
      <c r="I38" s="104">
        <v>0</v>
      </c>
      <c r="J38" s="42">
        <v>8211</v>
      </c>
      <c r="K38" s="42">
        <v>125</v>
      </c>
      <c r="L38" s="104">
        <v>8335</v>
      </c>
    </row>
    <row r="39" spans="1:12" ht="24">
      <c r="A39" s="1099"/>
      <c r="B39" s="100">
        <v>24</v>
      </c>
      <c r="C39" s="514" t="s">
        <v>1562</v>
      </c>
      <c r="D39" s="42">
        <v>0</v>
      </c>
      <c r="E39" s="42">
        <v>0</v>
      </c>
      <c r="F39" s="104">
        <v>0</v>
      </c>
      <c r="G39" s="42">
        <v>0</v>
      </c>
      <c r="H39" s="42">
        <v>0</v>
      </c>
      <c r="I39" s="104">
        <v>0</v>
      </c>
      <c r="J39" s="42">
        <v>137671</v>
      </c>
      <c r="K39" s="42">
        <v>1573</v>
      </c>
      <c r="L39" s="104">
        <v>139244</v>
      </c>
    </row>
    <row r="40" spans="1:12">
      <c r="A40" s="1099"/>
      <c r="B40" s="100">
        <v>27</v>
      </c>
      <c r="C40" s="514" t="s">
        <v>1563</v>
      </c>
      <c r="D40" s="42">
        <v>0</v>
      </c>
      <c r="E40" s="42">
        <v>0</v>
      </c>
      <c r="F40" s="104">
        <v>0</v>
      </c>
      <c r="G40" s="42">
        <v>0</v>
      </c>
      <c r="H40" s="42">
        <v>0</v>
      </c>
      <c r="I40" s="104">
        <v>0</v>
      </c>
      <c r="J40" s="42">
        <v>4865</v>
      </c>
      <c r="K40" s="42">
        <v>333</v>
      </c>
      <c r="L40" s="104">
        <v>5198</v>
      </c>
    </row>
    <row r="41" spans="1:12" ht="24">
      <c r="A41" s="1099"/>
      <c r="B41" s="100">
        <v>28</v>
      </c>
      <c r="C41" s="514" t="s">
        <v>1564</v>
      </c>
      <c r="D41" s="42">
        <v>0</v>
      </c>
      <c r="E41" s="42">
        <v>0</v>
      </c>
      <c r="F41" s="104">
        <v>0</v>
      </c>
      <c r="G41" s="42">
        <v>0</v>
      </c>
      <c r="H41" s="42">
        <v>0</v>
      </c>
      <c r="I41" s="104">
        <v>0</v>
      </c>
      <c r="J41" s="42">
        <v>1907</v>
      </c>
      <c r="K41" s="42">
        <v>102</v>
      </c>
      <c r="L41" s="104">
        <v>2009</v>
      </c>
    </row>
    <row r="42" spans="1:12">
      <c r="A42" s="1099"/>
      <c r="B42" s="100">
        <v>29</v>
      </c>
      <c r="C42" s="514" t="s">
        <v>1565</v>
      </c>
      <c r="D42" s="42">
        <v>291755</v>
      </c>
      <c r="E42" s="42">
        <v>601888</v>
      </c>
      <c r="F42" s="104">
        <v>893643</v>
      </c>
      <c r="G42" s="42">
        <v>0</v>
      </c>
      <c r="H42" s="42">
        <v>0</v>
      </c>
      <c r="I42" s="104">
        <v>0</v>
      </c>
      <c r="J42" s="42">
        <v>7702</v>
      </c>
      <c r="K42" s="42">
        <v>220</v>
      </c>
      <c r="L42" s="104">
        <v>7921</v>
      </c>
    </row>
    <row r="43" spans="1:12">
      <c r="A43" s="1099"/>
      <c r="B43" s="100">
        <v>30</v>
      </c>
      <c r="C43" s="514" t="s">
        <v>1566</v>
      </c>
      <c r="D43" s="42">
        <v>0</v>
      </c>
      <c r="E43" s="42">
        <v>0</v>
      </c>
      <c r="F43" s="104">
        <v>0</v>
      </c>
      <c r="G43" s="42">
        <v>0</v>
      </c>
      <c r="H43" s="42">
        <v>0</v>
      </c>
      <c r="I43" s="104">
        <v>0</v>
      </c>
      <c r="J43" s="42">
        <v>21431</v>
      </c>
      <c r="K43" s="42">
        <v>408</v>
      </c>
      <c r="L43" s="104">
        <v>21838</v>
      </c>
    </row>
    <row r="44" spans="1:12" ht="24">
      <c r="A44" s="1099"/>
      <c r="B44" s="100">
        <v>33</v>
      </c>
      <c r="C44" s="514" t="s">
        <v>1567</v>
      </c>
      <c r="D44" s="42">
        <v>0</v>
      </c>
      <c r="E44" s="42">
        <v>0</v>
      </c>
      <c r="F44" s="104">
        <v>0</v>
      </c>
      <c r="G44" s="42">
        <v>0</v>
      </c>
      <c r="H44" s="42">
        <v>0</v>
      </c>
      <c r="I44" s="104">
        <v>0</v>
      </c>
      <c r="J44" s="42">
        <v>60</v>
      </c>
      <c r="K44" s="42">
        <v>70</v>
      </c>
      <c r="L44" s="104">
        <v>130</v>
      </c>
    </row>
    <row r="45" spans="1:12">
      <c r="A45" s="1099"/>
      <c r="B45" s="100">
        <v>37</v>
      </c>
      <c r="C45" s="514" t="s">
        <v>1568</v>
      </c>
      <c r="D45" s="42">
        <v>0</v>
      </c>
      <c r="E45" s="42">
        <v>0</v>
      </c>
      <c r="F45" s="104">
        <v>0</v>
      </c>
      <c r="G45" s="42">
        <v>6298</v>
      </c>
      <c r="H45" s="42">
        <v>441633</v>
      </c>
      <c r="I45" s="104">
        <v>447932</v>
      </c>
      <c r="J45" s="42">
        <v>33950</v>
      </c>
      <c r="K45" s="42">
        <v>9522</v>
      </c>
      <c r="L45" s="104">
        <v>43473</v>
      </c>
    </row>
    <row r="46" spans="1:12">
      <c r="A46" s="1099"/>
      <c r="B46" s="101" t="s">
        <v>282</v>
      </c>
      <c r="C46" s="103"/>
      <c r="D46" s="104">
        <v>291755</v>
      </c>
      <c r="E46" s="104">
        <v>601888</v>
      </c>
      <c r="F46" s="104">
        <v>893643</v>
      </c>
      <c r="G46" s="104">
        <v>47025</v>
      </c>
      <c r="H46" s="104">
        <v>2055535</v>
      </c>
      <c r="I46" s="104">
        <v>2102560</v>
      </c>
      <c r="J46" s="104">
        <v>225097</v>
      </c>
      <c r="K46" s="104">
        <v>12411</v>
      </c>
      <c r="L46" s="104">
        <v>237507</v>
      </c>
    </row>
    <row r="47" spans="1:12">
      <c r="A47" s="1099" t="s">
        <v>1569</v>
      </c>
      <c r="B47" s="100">
        <v>19</v>
      </c>
      <c r="C47" s="514" t="s">
        <v>1570</v>
      </c>
      <c r="D47" s="42">
        <v>0</v>
      </c>
      <c r="E47" s="42">
        <v>0</v>
      </c>
      <c r="F47" s="104">
        <v>0</v>
      </c>
      <c r="G47" s="42">
        <v>44671</v>
      </c>
      <c r="H47" s="42">
        <v>0</v>
      </c>
      <c r="I47" s="104">
        <v>44671</v>
      </c>
      <c r="J47" s="42">
        <v>724</v>
      </c>
      <c r="K47" s="42">
        <v>283</v>
      </c>
      <c r="L47" s="104">
        <v>1008</v>
      </c>
    </row>
    <row r="48" spans="1:12">
      <c r="A48" s="1099"/>
      <c r="B48" s="100">
        <v>26</v>
      </c>
      <c r="C48" s="514" t="s">
        <v>1571</v>
      </c>
      <c r="D48" s="42">
        <v>0</v>
      </c>
      <c r="E48" s="42">
        <v>0</v>
      </c>
      <c r="F48" s="104">
        <v>0</v>
      </c>
      <c r="G48" s="42">
        <v>0</v>
      </c>
      <c r="H48" s="42">
        <v>0</v>
      </c>
      <c r="I48" s="104">
        <v>0</v>
      </c>
      <c r="J48" s="42">
        <v>910</v>
      </c>
      <c r="K48" s="42">
        <v>175</v>
      </c>
      <c r="L48" s="104">
        <v>1086</v>
      </c>
    </row>
    <row r="49" spans="1:12" ht="24">
      <c r="A49" s="1099"/>
      <c r="B49" s="100">
        <v>31</v>
      </c>
      <c r="C49" s="514" t="s">
        <v>1572</v>
      </c>
      <c r="D49" s="42">
        <v>0</v>
      </c>
      <c r="E49" s="42">
        <v>0</v>
      </c>
      <c r="F49" s="104">
        <v>0</v>
      </c>
      <c r="G49" s="42">
        <v>0</v>
      </c>
      <c r="H49" s="42">
        <v>0</v>
      </c>
      <c r="I49" s="104">
        <v>0</v>
      </c>
      <c r="J49" s="42">
        <v>7327</v>
      </c>
      <c r="K49" s="42">
        <v>4825</v>
      </c>
      <c r="L49" s="104">
        <v>12152</v>
      </c>
    </row>
    <row r="50" spans="1:12">
      <c r="A50" s="1099"/>
      <c r="B50" s="100">
        <v>34</v>
      </c>
      <c r="C50" s="514" t="s">
        <v>1573</v>
      </c>
      <c r="D50" s="42">
        <v>26165</v>
      </c>
      <c r="E50" s="42">
        <v>208543</v>
      </c>
      <c r="F50" s="104">
        <v>234707</v>
      </c>
      <c r="G50" s="42">
        <v>0</v>
      </c>
      <c r="H50" s="42">
        <v>0</v>
      </c>
      <c r="I50" s="104">
        <v>0</v>
      </c>
      <c r="J50" s="42">
        <v>48240</v>
      </c>
      <c r="K50" s="42">
        <v>10532</v>
      </c>
      <c r="L50" s="104">
        <v>58772</v>
      </c>
    </row>
    <row r="51" spans="1:12">
      <c r="A51" s="1099"/>
      <c r="B51" s="101" t="s">
        <v>282</v>
      </c>
      <c r="C51" s="103"/>
      <c r="D51" s="104">
        <v>26165</v>
      </c>
      <c r="E51" s="104">
        <v>208543</v>
      </c>
      <c r="F51" s="104">
        <v>234707</v>
      </c>
      <c r="G51" s="104">
        <v>44671</v>
      </c>
      <c r="H51" s="104">
        <v>0</v>
      </c>
      <c r="I51" s="104">
        <v>44671</v>
      </c>
      <c r="J51" s="104">
        <v>57202</v>
      </c>
      <c r="K51" s="104">
        <v>15816</v>
      </c>
      <c r="L51" s="104">
        <v>73018</v>
      </c>
    </row>
    <row r="52" spans="1:12" ht="24" customHeight="1">
      <c r="A52" s="1099" t="s">
        <v>1574</v>
      </c>
      <c r="B52" s="100">
        <v>32</v>
      </c>
      <c r="C52" s="514" t="s">
        <v>1575</v>
      </c>
      <c r="D52" s="42">
        <v>0</v>
      </c>
      <c r="E52" s="42">
        <v>0</v>
      </c>
      <c r="F52" s="104">
        <v>0</v>
      </c>
      <c r="G52" s="42">
        <v>0</v>
      </c>
      <c r="H52" s="42">
        <v>0</v>
      </c>
      <c r="I52" s="104">
        <v>0</v>
      </c>
      <c r="J52" s="42">
        <v>3021</v>
      </c>
      <c r="K52" s="42">
        <v>169</v>
      </c>
      <c r="L52" s="104">
        <v>3190</v>
      </c>
    </row>
    <row r="53" spans="1:12" ht="24">
      <c r="A53" s="1099"/>
      <c r="B53" s="100">
        <v>38</v>
      </c>
      <c r="C53" s="514" t="s">
        <v>1576</v>
      </c>
      <c r="D53" s="42">
        <v>0</v>
      </c>
      <c r="E53" s="42">
        <v>0</v>
      </c>
      <c r="F53" s="104">
        <v>0</v>
      </c>
      <c r="G53" s="42">
        <v>0</v>
      </c>
      <c r="H53" s="42">
        <v>0</v>
      </c>
      <c r="I53" s="104">
        <v>0</v>
      </c>
      <c r="J53" s="42">
        <v>0</v>
      </c>
      <c r="K53" s="42">
        <v>0</v>
      </c>
      <c r="L53" s="104">
        <v>0</v>
      </c>
    </row>
    <row r="54" spans="1:12">
      <c r="A54" s="1099"/>
      <c r="B54" s="100">
        <v>39</v>
      </c>
      <c r="C54" s="514" t="s">
        <v>1577</v>
      </c>
      <c r="D54" s="42">
        <v>0</v>
      </c>
      <c r="E54" s="42">
        <v>0</v>
      </c>
      <c r="F54" s="104">
        <v>0</v>
      </c>
      <c r="G54" s="42">
        <v>0</v>
      </c>
      <c r="H54" s="42">
        <v>0</v>
      </c>
      <c r="I54" s="104">
        <v>0</v>
      </c>
      <c r="J54" s="42">
        <v>92397</v>
      </c>
      <c r="K54" s="42">
        <v>91110</v>
      </c>
      <c r="L54" s="104">
        <v>183506</v>
      </c>
    </row>
    <row r="55" spans="1:12">
      <c r="A55" s="1099"/>
      <c r="B55" s="101" t="s">
        <v>282</v>
      </c>
      <c r="C55" s="103"/>
      <c r="D55" s="104">
        <v>0</v>
      </c>
      <c r="E55" s="104">
        <v>0</v>
      </c>
      <c r="F55" s="104">
        <v>0</v>
      </c>
      <c r="G55" s="104">
        <v>0</v>
      </c>
      <c r="H55" s="104">
        <v>0</v>
      </c>
      <c r="I55" s="104">
        <v>0</v>
      </c>
      <c r="J55" s="104">
        <v>95418</v>
      </c>
      <c r="K55" s="104">
        <v>91278</v>
      </c>
      <c r="L55" s="104">
        <v>186696</v>
      </c>
    </row>
    <row r="56" spans="1:12">
      <c r="A56" s="101" t="s">
        <v>282</v>
      </c>
      <c r="B56" s="102"/>
      <c r="C56" s="103"/>
      <c r="D56" s="104">
        <v>7886850</v>
      </c>
      <c r="E56" s="104">
        <v>14768308</v>
      </c>
      <c r="F56" s="104">
        <v>22655157</v>
      </c>
      <c r="G56" s="104">
        <v>2013490</v>
      </c>
      <c r="H56" s="104">
        <v>3657931</v>
      </c>
      <c r="I56" s="104">
        <v>5671421</v>
      </c>
      <c r="J56" s="104">
        <v>491599</v>
      </c>
      <c r="K56" s="104">
        <v>165484</v>
      </c>
      <c r="L56" s="104">
        <v>657083</v>
      </c>
    </row>
    <row r="58" spans="1:12">
      <c r="D58" s="59"/>
      <c r="G58" s="59"/>
    </row>
  </sheetData>
  <mergeCells count="14">
    <mergeCell ref="A7:A16"/>
    <mergeCell ref="A17:A22"/>
    <mergeCell ref="A23:A25"/>
    <mergeCell ref="A26:A29"/>
    <mergeCell ref="J4:L4"/>
    <mergeCell ref="J5:L5"/>
    <mergeCell ref="D4:F5"/>
    <mergeCell ref="G4:I5"/>
    <mergeCell ref="A4:C6"/>
    <mergeCell ref="A30:A31"/>
    <mergeCell ref="A32:A35"/>
    <mergeCell ref="A36:A46"/>
    <mergeCell ref="A47:A51"/>
    <mergeCell ref="A52:A55"/>
  </mergeCells>
  <pageMargins left="0.18" right="0.17" top="3.9370078740157487E-2" bottom="3.9370078740157487E-2" header="0" footer="0.3"/>
  <pageSetup paperSize="9" scale="6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50"/>
  </sheetPr>
  <dimension ref="A1:O58"/>
  <sheetViews>
    <sheetView topLeftCell="A34" workbookViewId="0">
      <selection activeCell="L50" sqref="L50"/>
    </sheetView>
  </sheetViews>
  <sheetFormatPr baseColWidth="10" defaultColWidth="11.42578125" defaultRowHeight="15"/>
  <cols>
    <col min="1" max="1" width="27.42578125" style="51" customWidth="1"/>
    <col min="2" max="2" width="4.85546875" style="51" customWidth="1"/>
    <col min="3" max="3" width="35.140625" style="51" customWidth="1"/>
    <col min="4" max="4" width="11.42578125" style="51"/>
    <col min="5" max="5" width="14.5703125" style="51" customWidth="1"/>
    <col min="6" max="7" width="11.42578125" style="51"/>
    <col min="8" max="8" width="14.5703125" style="51" customWidth="1"/>
    <col min="9" max="10" width="11.42578125" style="51"/>
    <col min="11" max="11" width="14.5703125" style="51" customWidth="1"/>
    <col min="12" max="16384" width="11.42578125" style="51"/>
  </cols>
  <sheetData>
    <row r="1" spans="1:15">
      <c r="A1" s="56" t="s">
        <v>1582</v>
      </c>
      <c r="B1" s="50"/>
      <c r="C1" s="50"/>
    </row>
    <row r="2" spans="1:15">
      <c r="A2" s="50"/>
      <c r="B2" s="50"/>
      <c r="C2" s="50"/>
    </row>
    <row r="3" spans="1:15">
      <c r="A3" s="99"/>
      <c r="B3" s="99"/>
      <c r="C3" s="99"/>
    </row>
    <row r="4" spans="1:15" ht="15" customHeight="1">
      <c r="A4" s="1100" t="s">
        <v>1386</v>
      </c>
      <c r="B4" s="1100"/>
      <c r="C4" s="1100"/>
      <c r="D4" s="1050" t="s">
        <v>1580</v>
      </c>
      <c r="E4" s="1050"/>
      <c r="F4" s="1050"/>
      <c r="G4" s="1050"/>
      <c r="H4" s="1050"/>
      <c r="I4" s="1050"/>
      <c r="J4" s="1050" t="s">
        <v>1039</v>
      </c>
      <c r="K4" s="1050"/>
      <c r="L4" s="1050"/>
    </row>
    <row r="5" spans="1:15">
      <c r="A5" s="1100"/>
      <c r="B5" s="1100"/>
      <c r="C5" s="1100"/>
      <c r="D5" s="1050" t="s">
        <v>1583</v>
      </c>
      <c r="E5" s="1050"/>
      <c r="F5" s="1050"/>
      <c r="G5" s="1050" t="s">
        <v>1584</v>
      </c>
      <c r="H5" s="1050"/>
      <c r="I5" s="1050"/>
      <c r="J5" s="1050"/>
      <c r="K5" s="1050"/>
      <c r="L5" s="1050"/>
    </row>
    <row r="6" spans="1:15" ht="24">
      <c r="A6" s="1100"/>
      <c r="B6" s="1100"/>
      <c r="C6" s="1100"/>
      <c r="D6" s="494" t="s">
        <v>1388</v>
      </c>
      <c r="E6" s="494" t="s">
        <v>1389</v>
      </c>
      <c r="F6" s="495" t="s">
        <v>343</v>
      </c>
      <c r="G6" s="494" t="s">
        <v>1388</v>
      </c>
      <c r="H6" s="494" t="s">
        <v>1389</v>
      </c>
      <c r="I6" s="495" t="s">
        <v>343</v>
      </c>
      <c r="J6" s="494" t="s">
        <v>1388</v>
      </c>
      <c r="K6" s="494" t="s">
        <v>1389</v>
      </c>
      <c r="L6" s="495" t="s">
        <v>343</v>
      </c>
    </row>
    <row r="7" spans="1:15">
      <c r="A7" s="1099" t="s">
        <v>1529</v>
      </c>
      <c r="B7" s="100">
        <v>1</v>
      </c>
      <c r="C7" s="514" t="s">
        <v>1530</v>
      </c>
      <c r="D7" s="42">
        <v>0</v>
      </c>
      <c r="E7" s="42">
        <v>0</v>
      </c>
      <c r="F7" s="104">
        <v>0</v>
      </c>
      <c r="G7" s="42">
        <v>0</v>
      </c>
      <c r="H7" s="42">
        <v>0</v>
      </c>
      <c r="I7" s="104">
        <v>0</v>
      </c>
      <c r="J7" s="42">
        <v>2117</v>
      </c>
      <c r="K7" s="42">
        <v>8478594</v>
      </c>
      <c r="L7" s="104">
        <v>8480711</v>
      </c>
      <c r="M7" s="715"/>
      <c r="N7" s="715"/>
      <c r="O7" s="715"/>
    </row>
    <row r="8" spans="1:15">
      <c r="A8" s="1099"/>
      <c r="B8" s="100">
        <v>2</v>
      </c>
      <c r="C8" s="514" t="s">
        <v>1531</v>
      </c>
      <c r="D8" s="42">
        <v>52</v>
      </c>
      <c r="E8" s="42">
        <v>0</v>
      </c>
      <c r="F8" s="104">
        <v>52</v>
      </c>
      <c r="G8" s="42">
        <v>453</v>
      </c>
      <c r="H8" s="42">
        <v>112</v>
      </c>
      <c r="I8" s="104">
        <v>565</v>
      </c>
      <c r="J8" s="42">
        <v>865305</v>
      </c>
      <c r="K8" s="42">
        <v>518634</v>
      </c>
      <c r="L8" s="104">
        <v>1383940</v>
      </c>
      <c r="M8" s="715"/>
      <c r="N8" s="715"/>
      <c r="O8" s="715"/>
    </row>
    <row r="9" spans="1:15">
      <c r="A9" s="1099"/>
      <c r="B9" s="100">
        <v>3</v>
      </c>
      <c r="C9" s="514" t="s">
        <v>1532</v>
      </c>
      <c r="D9" s="42">
        <v>0</v>
      </c>
      <c r="E9" s="42">
        <v>0</v>
      </c>
      <c r="F9" s="104">
        <v>0</v>
      </c>
      <c r="G9" s="42">
        <v>0</v>
      </c>
      <c r="H9" s="42">
        <v>0</v>
      </c>
      <c r="I9" s="104">
        <v>0</v>
      </c>
      <c r="J9" s="42">
        <v>1719567</v>
      </c>
      <c r="K9" s="42">
        <v>252602</v>
      </c>
      <c r="L9" s="104">
        <v>1972169</v>
      </c>
    </row>
    <row r="10" spans="1:15">
      <c r="A10" s="1099"/>
      <c r="B10" s="100">
        <v>4</v>
      </c>
      <c r="C10" s="514" t="s">
        <v>1533</v>
      </c>
      <c r="D10" s="42">
        <v>0</v>
      </c>
      <c r="E10" s="42">
        <v>0</v>
      </c>
      <c r="F10" s="104">
        <v>0</v>
      </c>
      <c r="G10" s="42">
        <v>153</v>
      </c>
      <c r="H10" s="42">
        <v>0</v>
      </c>
      <c r="I10" s="104">
        <v>153</v>
      </c>
      <c r="J10" s="42">
        <v>1519024</v>
      </c>
      <c r="K10" s="42">
        <v>175322</v>
      </c>
      <c r="L10" s="104">
        <v>1694346</v>
      </c>
    </row>
    <row r="11" spans="1:15" ht="24">
      <c r="A11" s="1099"/>
      <c r="B11" s="100">
        <v>6</v>
      </c>
      <c r="C11" s="514" t="s">
        <v>1534</v>
      </c>
      <c r="D11" s="42">
        <v>45</v>
      </c>
      <c r="E11" s="42">
        <v>0</v>
      </c>
      <c r="F11" s="104">
        <v>45</v>
      </c>
      <c r="G11" s="42">
        <v>919</v>
      </c>
      <c r="H11" s="42">
        <v>73</v>
      </c>
      <c r="I11" s="104">
        <v>991</v>
      </c>
      <c r="J11" s="42">
        <v>710389</v>
      </c>
      <c r="K11" s="42">
        <v>97343</v>
      </c>
      <c r="L11" s="104">
        <v>807732</v>
      </c>
    </row>
    <row r="12" spans="1:15" ht="24">
      <c r="A12" s="1099"/>
      <c r="B12" s="100">
        <v>7</v>
      </c>
      <c r="C12" s="514" t="s">
        <v>1535</v>
      </c>
      <c r="D12" s="42">
        <v>0</v>
      </c>
      <c r="E12" s="42">
        <v>0</v>
      </c>
      <c r="F12" s="104">
        <v>0</v>
      </c>
      <c r="G12" s="42">
        <v>393</v>
      </c>
      <c r="H12" s="42">
        <v>0</v>
      </c>
      <c r="I12" s="104">
        <v>393</v>
      </c>
      <c r="J12" s="42">
        <v>184734</v>
      </c>
      <c r="K12" s="42">
        <v>188534</v>
      </c>
      <c r="L12" s="104">
        <v>373268</v>
      </c>
    </row>
    <row r="13" spans="1:15" ht="24">
      <c r="A13" s="1099"/>
      <c r="B13" s="100">
        <v>12</v>
      </c>
      <c r="C13" s="514" t="s">
        <v>1536</v>
      </c>
      <c r="D13" s="42">
        <v>516</v>
      </c>
      <c r="E13" s="42">
        <v>0</v>
      </c>
      <c r="F13" s="104">
        <v>516</v>
      </c>
      <c r="G13" s="42">
        <v>936</v>
      </c>
      <c r="H13" s="42">
        <v>0</v>
      </c>
      <c r="I13" s="104">
        <v>936</v>
      </c>
      <c r="J13" s="42">
        <v>32690</v>
      </c>
      <c r="K13" s="42">
        <v>139421</v>
      </c>
      <c r="L13" s="104">
        <v>172111</v>
      </c>
    </row>
    <row r="14" spans="1:15" ht="24">
      <c r="A14" s="1099"/>
      <c r="B14" s="100">
        <v>35</v>
      </c>
      <c r="C14" s="514" t="s">
        <v>1537</v>
      </c>
      <c r="D14" s="42">
        <v>0</v>
      </c>
      <c r="E14" s="42">
        <v>0</v>
      </c>
      <c r="F14" s="104">
        <v>0</v>
      </c>
      <c r="G14" s="42">
        <v>295</v>
      </c>
      <c r="H14" s="42">
        <v>0</v>
      </c>
      <c r="I14" s="104">
        <v>295</v>
      </c>
      <c r="J14" s="42">
        <v>72993</v>
      </c>
      <c r="K14" s="42">
        <v>3047843</v>
      </c>
      <c r="L14" s="104">
        <v>3120836</v>
      </c>
      <c r="M14" s="715"/>
      <c r="N14" s="715"/>
      <c r="O14" s="715"/>
    </row>
    <row r="15" spans="1:15">
      <c r="A15" s="1099"/>
      <c r="B15" s="100">
        <v>51</v>
      </c>
      <c r="C15" s="514" t="s">
        <v>1538</v>
      </c>
      <c r="D15" s="42">
        <v>24</v>
      </c>
      <c r="E15" s="42">
        <v>0</v>
      </c>
      <c r="F15" s="104">
        <v>24</v>
      </c>
      <c r="G15" s="42">
        <v>30666</v>
      </c>
      <c r="H15" s="42">
        <v>1529</v>
      </c>
      <c r="I15" s="104">
        <v>32194</v>
      </c>
      <c r="J15" s="42">
        <v>937058</v>
      </c>
      <c r="K15" s="42">
        <v>820313</v>
      </c>
      <c r="L15" s="104">
        <v>1757371</v>
      </c>
    </row>
    <row r="16" spans="1:15">
      <c r="A16" s="1099"/>
      <c r="B16" s="493" t="s">
        <v>282</v>
      </c>
      <c r="C16" s="71"/>
      <c r="D16" s="104">
        <v>636</v>
      </c>
      <c r="E16" s="104">
        <v>1</v>
      </c>
      <c r="F16" s="104">
        <v>637</v>
      </c>
      <c r="G16" s="104">
        <v>33814</v>
      </c>
      <c r="H16" s="104">
        <v>1713</v>
      </c>
      <c r="I16" s="104">
        <v>35526</v>
      </c>
      <c r="J16" s="104">
        <v>6043878</v>
      </c>
      <c r="K16" s="104">
        <v>13718606</v>
      </c>
      <c r="L16" s="104">
        <v>19762484</v>
      </c>
    </row>
    <row r="17" spans="1:12">
      <c r="A17" s="1099" t="s">
        <v>1539</v>
      </c>
      <c r="B17" s="100">
        <v>8</v>
      </c>
      <c r="C17" s="514" t="s">
        <v>1540</v>
      </c>
      <c r="D17" s="42">
        <v>26</v>
      </c>
      <c r="E17" s="42">
        <v>13117</v>
      </c>
      <c r="F17" s="104">
        <v>13143</v>
      </c>
      <c r="G17" s="42">
        <v>26</v>
      </c>
      <c r="H17" s="42">
        <v>13117</v>
      </c>
      <c r="I17" s="104">
        <v>13143</v>
      </c>
      <c r="J17" s="42">
        <v>10031</v>
      </c>
      <c r="K17" s="42">
        <v>13117</v>
      </c>
      <c r="L17" s="104">
        <v>23148</v>
      </c>
    </row>
    <row r="18" spans="1:12" ht="24">
      <c r="A18" s="1099"/>
      <c r="B18" s="100">
        <v>10</v>
      </c>
      <c r="C18" s="514" t="s">
        <v>1541</v>
      </c>
      <c r="D18" s="42">
        <v>0</v>
      </c>
      <c r="E18" s="42">
        <v>0</v>
      </c>
      <c r="F18" s="104">
        <v>0</v>
      </c>
      <c r="G18" s="42">
        <v>3</v>
      </c>
      <c r="H18" s="42">
        <v>10455</v>
      </c>
      <c r="I18" s="104">
        <v>10457</v>
      </c>
      <c r="J18" s="42">
        <v>994079</v>
      </c>
      <c r="K18" s="42">
        <v>1178759</v>
      </c>
      <c r="L18" s="104">
        <v>2172838</v>
      </c>
    </row>
    <row r="19" spans="1:12">
      <c r="A19" s="1099"/>
      <c r="B19" s="100">
        <v>11</v>
      </c>
      <c r="C19" s="514" t="s">
        <v>1542</v>
      </c>
      <c r="D19" s="42">
        <v>28</v>
      </c>
      <c r="E19" s="42">
        <v>0</v>
      </c>
      <c r="F19" s="104">
        <v>28</v>
      </c>
      <c r="G19" s="42">
        <v>28</v>
      </c>
      <c r="H19" s="42">
        <v>9296</v>
      </c>
      <c r="I19" s="104">
        <v>9324</v>
      </c>
      <c r="J19" s="42">
        <v>28</v>
      </c>
      <c r="K19" s="42">
        <v>9296</v>
      </c>
      <c r="L19" s="104">
        <v>9324</v>
      </c>
    </row>
    <row r="20" spans="1:12">
      <c r="A20" s="1099"/>
      <c r="B20" s="100">
        <v>13</v>
      </c>
      <c r="C20" s="514" t="s">
        <v>1543</v>
      </c>
      <c r="D20" s="42">
        <v>9695</v>
      </c>
      <c r="E20" s="42">
        <v>93468</v>
      </c>
      <c r="F20" s="104">
        <v>103163</v>
      </c>
      <c r="G20" s="42">
        <v>22938</v>
      </c>
      <c r="H20" s="42">
        <v>95486</v>
      </c>
      <c r="I20" s="104">
        <v>118424</v>
      </c>
      <c r="J20" s="42">
        <v>22938</v>
      </c>
      <c r="K20" s="42">
        <v>95486</v>
      </c>
      <c r="L20" s="104">
        <v>118424</v>
      </c>
    </row>
    <row r="21" spans="1:12" ht="24">
      <c r="A21" s="1099"/>
      <c r="B21" s="100">
        <v>36</v>
      </c>
      <c r="C21" s="514" t="s">
        <v>1544</v>
      </c>
      <c r="D21" s="42">
        <v>82234</v>
      </c>
      <c r="E21" s="42">
        <v>1</v>
      </c>
      <c r="F21" s="104">
        <v>82235</v>
      </c>
      <c r="G21" s="42">
        <v>82501</v>
      </c>
      <c r="H21" s="42">
        <v>39</v>
      </c>
      <c r="I21" s="104">
        <v>82540</v>
      </c>
      <c r="J21" s="42">
        <v>82501</v>
      </c>
      <c r="K21" s="42">
        <v>39</v>
      </c>
      <c r="L21" s="104">
        <v>82540</v>
      </c>
    </row>
    <row r="22" spans="1:12">
      <c r="A22" s="1099"/>
      <c r="B22" s="493" t="s">
        <v>282</v>
      </c>
      <c r="C22" s="71"/>
      <c r="D22" s="104">
        <v>91983</v>
      </c>
      <c r="E22" s="104">
        <v>106586</v>
      </c>
      <c r="F22" s="104">
        <v>198569</v>
      </c>
      <c r="G22" s="104">
        <v>105496</v>
      </c>
      <c r="H22" s="104">
        <v>128393</v>
      </c>
      <c r="I22" s="104">
        <v>233889</v>
      </c>
      <c r="J22" s="104">
        <v>1109577</v>
      </c>
      <c r="K22" s="104">
        <v>1296697</v>
      </c>
      <c r="L22" s="104">
        <v>2406274</v>
      </c>
    </row>
    <row r="23" spans="1:12">
      <c r="A23" s="1099" t="s">
        <v>1545</v>
      </c>
      <c r="B23" s="100">
        <v>25</v>
      </c>
      <c r="C23" s="514" t="s">
        <v>1546</v>
      </c>
      <c r="D23" s="42">
        <v>24</v>
      </c>
      <c r="E23" s="42">
        <v>0</v>
      </c>
      <c r="F23" s="104">
        <v>24</v>
      </c>
      <c r="G23" s="42">
        <v>1135</v>
      </c>
      <c r="H23" s="42">
        <v>682</v>
      </c>
      <c r="I23" s="104">
        <v>1818</v>
      </c>
      <c r="J23" s="42">
        <v>1135</v>
      </c>
      <c r="K23" s="42">
        <v>682</v>
      </c>
      <c r="L23" s="104">
        <v>1818</v>
      </c>
    </row>
    <row r="24" spans="1:12" ht="24">
      <c r="A24" s="1099"/>
      <c r="B24" s="100">
        <v>52</v>
      </c>
      <c r="C24" s="514" t="s">
        <v>1547</v>
      </c>
      <c r="D24" s="42">
        <v>961</v>
      </c>
      <c r="E24" s="42">
        <v>9</v>
      </c>
      <c r="F24" s="104">
        <v>970</v>
      </c>
      <c r="G24" s="42">
        <v>6046</v>
      </c>
      <c r="H24" s="42">
        <v>2541</v>
      </c>
      <c r="I24" s="104">
        <v>8587</v>
      </c>
      <c r="J24" s="42">
        <v>514225</v>
      </c>
      <c r="K24" s="42">
        <v>2541</v>
      </c>
      <c r="L24" s="104">
        <v>516766</v>
      </c>
    </row>
    <row r="25" spans="1:12">
      <c r="A25" s="1099"/>
      <c r="B25" s="493" t="s">
        <v>282</v>
      </c>
      <c r="C25" s="71"/>
      <c r="D25" s="104">
        <v>985</v>
      </c>
      <c r="E25" s="104">
        <v>9</v>
      </c>
      <c r="F25" s="104">
        <v>994</v>
      </c>
      <c r="G25" s="104">
        <v>7182</v>
      </c>
      <c r="H25" s="104">
        <v>3223</v>
      </c>
      <c r="I25" s="104">
        <v>10405</v>
      </c>
      <c r="J25" s="104">
        <v>515360</v>
      </c>
      <c r="K25" s="104">
        <v>3223</v>
      </c>
      <c r="L25" s="104">
        <v>518583</v>
      </c>
    </row>
    <row r="26" spans="1:12">
      <c r="A26" s="1099" t="s">
        <v>1548</v>
      </c>
      <c r="B26" s="100">
        <v>14</v>
      </c>
      <c r="C26" s="514" t="s">
        <v>1549</v>
      </c>
      <c r="D26" s="42">
        <v>0</v>
      </c>
      <c r="E26" s="42">
        <v>0</v>
      </c>
      <c r="F26" s="104">
        <v>0</v>
      </c>
      <c r="G26" s="42">
        <v>0</v>
      </c>
      <c r="H26" s="42">
        <v>0</v>
      </c>
      <c r="I26" s="104">
        <v>0</v>
      </c>
      <c r="J26" s="42">
        <v>1897</v>
      </c>
      <c r="K26" s="42">
        <v>55237</v>
      </c>
      <c r="L26" s="104">
        <v>57134</v>
      </c>
    </row>
    <row r="27" spans="1:12">
      <c r="A27" s="1099"/>
      <c r="B27" s="100">
        <v>15</v>
      </c>
      <c r="C27" s="514" t="s">
        <v>1550</v>
      </c>
      <c r="D27" s="42">
        <v>0</v>
      </c>
      <c r="E27" s="42">
        <v>0</v>
      </c>
      <c r="F27" s="104">
        <v>0</v>
      </c>
      <c r="G27" s="42">
        <v>0</v>
      </c>
      <c r="H27" s="42">
        <v>0</v>
      </c>
      <c r="I27" s="104">
        <v>0</v>
      </c>
      <c r="J27" s="42">
        <v>0</v>
      </c>
      <c r="K27" s="42">
        <v>65525</v>
      </c>
      <c r="L27" s="104">
        <v>65525</v>
      </c>
    </row>
    <row r="28" spans="1:12" ht="24">
      <c r="A28" s="1099"/>
      <c r="B28" s="100">
        <v>16</v>
      </c>
      <c r="C28" s="514" t="s">
        <v>1551</v>
      </c>
      <c r="D28" s="42">
        <v>2546</v>
      </c>
      <c r="E28" s="42">
        <v>0</v>
      </c>
      <c r="F28" s="104">
        <v>2546</v>
      </c>
      <c r="G28" s="42">
        <v>5109</v>
      </c>
      <c r="H28" s="42">
        <v>4294</v>
      </c>
      <c r="I28" s="104">
        <v>9404</v>
      </c>
      <c r="J28" s="42">
        <v>242718</v>
      </c>
      <c r="K28" s="42">
        <v>111826</v>
      </c>
      <c r="L28" s="104">
        <v>354544</v>
      </c>
    </row>
    <row r="29" spans="1:12">
      <c r="A29" s="1099"/>
      <c r="B29" s="493" t="s">
        <v>282</v>
      </c>
      <c r="C29" s="71"/>
      <c r="D29" s="104">
        <v>2547</v>
      </c>
      <c r="E29" s="104">
        <v>0</v>
      </c>
      <c r="F29" s="104">
        <v>2547</v>
      </c>
      <c r="G29" s="104">
        <v>5110</v>
      </c>
      <c r="H29" s="104">
        <v>4294</v>
      </c>
      <c r="I29" s="104">
        <v>9404</v>
      </c>
      <c r="J29" s="104">
        <v>244615</v>
      </c>
      <c r="K29" s="104">
        <v>232588</v>
      </c>
      <c r="L29" s="104">
        <v>477204</v>
      </c>
    </row>
    <row r="30" spans="1:12">
      <c r="A30" s="1099" t="s">
        <v>1552</v>
      </c>
      <c r="B30" s="100">
        <v>17</v>
      </c>
      <c r="C30" s="514" t="s">
        <v>1553</v>
      </c>
      <c r="D30" s="42">
        <v>5896</v>
      </c>
      <c r="E30" s="42">
        <v>1348</v>
      </c>
      <c r="F30" s="104">
        <v>7245</v>
      </c>
      <c r="G30" s="42">
        <v>32882</v>
      </c>
      <c r="H30" s="42">
        <v>4019</v>
      </c>
      <c r="I30" s="104">
        <v>36901</v>
      </c>
      <c r="J30" s="42">
        <v>1392796</v>
      </c>
      <c r="K30" s="42">
        <v>393743</v>
      </c>
      <c r="L30" s="104">
        <v>1786539</v>
      </c>
    </row>
    <row r="31" spans="1:12">
      <c r="A31" s="1099"/>
      <c r="B31" s="493" t="s">
        <v>282</v>
      </c>
      <c r="C31" s="71"/>
      <c r="D31" s="104">
        <v>5896</v>
      </c>
      <c r="E31" s="104">
        <v>1348</v>
      </c>
      <c r="F31" s="104">
        <v>7245</v>
      </c>
      <c r="G31" s="104">
        <v>32882</v>
      </c>
      <c r="H31" s="104">
        <v>4019</v>
      </c>
      <c r="I31" s="104">
        <v>36901</v>
      </c>
      <c r="J31" s="104">
        <v>1392796</v>
      </c>
      <c r="K31" s="104">
        <v>393743</v>
      </c>
      <c r="L31" s="104">
        <v>1786539</v>
      </c>
    </row>
    <row r="32" spans="1:12">
      <c r="A32" s="1099" t="s">
        <v>1554</v>
      </c>
      <c r="B32" s="100">
        <v>5</v>
      </c>
      <c r="C32" s="514" t="s">
        <v>1555</v>
      </c>
      <c r="D32" s="42">
        <v>0</v>
      </c>
      <c r="E32" s="42">
        <v>0</v>
      </c>
      <c r="F32" s="104">
        <v>0</v>
      </c>
      <c r="G32" s="42">
        <v>111</v>
      </c>
      <c r="H32" s="42">
        <v>3976</v>
      </c>
      <c r="I32" s="104">
        <v>4087</v>
      </c>
      <c r="J32" s="42">
        <v>277455</v>
      </c>
      <c r="K32" s="42">
        <v>61033</v>
      </c>
      <c r="L32" s="104">
        <v>338488</v>
      </c>
    </row>
    <row r="33" spans="1:12">
      <c r="A33" s="1099"/>
      <c r="B33" s="100">
        <v>18</v>
      </c>
      <c r="C33" s="514" t="s">
        <v>1556</v>
      </c>
      <c r="D33" s="42">
        <v>0</v>
      </c>
      <c r="E33" s="42">
        <v>0</v>
      </c>
      <c r="F33" s="104">
        <v>0</v>
      </c>
      <c r="G33" s="42">
        <v>10832</v>
      </c>
      <c r="H33" s="42">
        <v>0</v>
      </c>
      <c r="I33" s="104">
        <v>10832</v>
      </c>
      <c r="J33" s="42">
        <v>102470</v>
      </c>
      <c r="K33" s="42">
        <v>0</v>
      </c>
      <c r="L33" s="104">
        <v>102470</v>
      </c>
    </row>
    <row r="34" spans="1:12" ht="24">
      <c r="A34" s="1099"/>
      <c r="B34" s="100">
        <v>20</v>
      </c>
      <c r="C34" s="514" t="s">
        <v>1557</v>
      </c>
      <c r="D34" s="42">
        <v>4088</v>
      </c>
      <c r="E34" s="42">
        <v>175</v>
      </c>
      <c r="F34" s="104">
        <v>4262</v>
      </c>
      <c r="G34" s="42">
        <v>24592</v>
      </c>
      <c r="H34" s="42">
        <v>8480</v>
      </c>
      <c r="I34" s="104">
        <v>33072</v>
      </c>
      <c r="J34" s="42">
        <v>24592</v>
      </c>
      <c r="K34" s="42">
        <v>8480</v>
      </c>
      <c r="L34" s="104">
        <v>33072</v>
      </c>
    </row>
    <row r="35" spans="1:12">
      <c r="A35" s="1099"/>
      <c r="B35" s="493" t="s">
        <v>282</v>
      </c>
      <c r="C35" s="71"/>
      <c r="D35" s="104">
        <v>4088</v>
      </c>
      <c r="E35" s="104">
        <v>175</v>
      </c>
      <c r="F35" s="104">
        <v>4262</v>
      </c>
      <c r="G35" s="104">
        <v>35536</v>
      </c>
      <c r="H35" s="104">
        <v>12455</v>
      </c>
      <c r="I35" s="104">
        <v>47991</v>
      </c>
      <c r="J35" s="104">
        <v>404517</v>
      </c>
      <c r="K35" s="104">
        <v>69513</v>
      </c>
      <c r="L35" s="104">
        <v>474030</v>
      </c>
    </row>
    <row r="36" spans="1:12" ht="24">
      <c r="A36" s="1099" t="s">
        <v>1558</v>
      </c>
      <c r="B36" s="100">
        <v>21</v>
      </c>
      <c r="C36" s="514" t="s">
        <v>1559</v>
      </c>
      <c r="D36" s="42">
        <v>540</v>
      </c>
      <c r="E36" s="42">
        <v>0</v>
      </c>
      <c r="F36" s="104">
        <v>540</v>
      </c>
      <c r="G36" s="42">
        <v>9839</v>
      </c>
      <c r="H36" s="42">
        <v>59</v>
      </c>
      <c r="I36" s="104">
        <v>9898</v>
      </c>
      <c r="J36" s="42">
        <v>50566</v>
      </c>
      <c r="K36" s="42">
        <v>1613960</v>
      </c>
      <c r="L36" s="104">
        <v>1664526</v>
      </c>
    </row>
    <row r="37" spans="1:12">
      <c r="A37" s="1099"/>
      <c r="B37" s="100">
        <v>22</v>
      </c>
      <c r="C37" s="514" t="s">
        <v>1560</v>
      </c>
      <c r="D37" s="42">
        <v>7</v>
      </c>
      <c r="E37" s="42">
        <v>0</v>
      </c>
      <c r="F37" s="104">
        <v>7</v>
      </c>
      <c r="G37" s="42">
        <v>7</v>
      </c>
      <c r="H37" s="42">
        <v>0</v>
      </c>
      <c r="I37" s="104">
        <v>7</v>
      </c>
      <c r="J37" s="42">
        <v>7</v>
      </c>
      <c r="K37" s="42">
        <v>0</v>
      </c>
      <c r="L37" s="104">
        <v>7</v>
      </c>
    </row>
    <row r="38" spans="1:12" ht="24">
      <c r="A38" s="1099"/>
      <c r="B38" s="100">
        <v>23</v>
      </c>
      <c r="C38" s="514" t="s">
        <v>1561</v>
      </c>
      <c r="D38" s="42">
        <v>63048</v>
      </c>
      <c r="E38" s="42">
        <v>100720</v>
      </c>
      <c r="F38" s="104">
        <v>163768</v>
      </c>
      <c r="G38" s="42">
        <v>71259</v>
      </c>
      <c r="H38" s="42">
        <v>100845</v>
      </c>
      <c r="I38" s="104">
        <v>172104</v>
      </c>
      <c r="J38" s="42">
        <v>71259</v>
      </c>
      <c r="K38" s="42">
        <v>100845</v>
      </c>
      <c r="L38" s="104">
        <v>172104</v>
      </c>
    </row>
    <row r="39" spans="1:12" ht="24">
      <c r="A39" s="1099"/>
      <c r="B39" s="100">
        <v>24</v>
      </c>
      <c r="C39" s="514" t="s">
        <v>1562</v>
      </c>
      <c r="D39" s="42">
        <v>6031</v>
      </c>
      <c r="E39" s="42">
        <v>13969</v>
      </c>
      <c r="F39" s="104">
        <v>20000</v>
      </c>
      <c r="G39" s="42">
        <v>143702</v>
      </c>
      <c r="H39" s="42">
        <v>15542</v>
      </c>
      <c r="I39" s="104">
        <v>159244</v>
      </c>
      <c r="J39" s="42">
        <v>143702</v>
      </c>
      <c r="K39" s="42">
        <v>15542</v>
      </c>
      <c r="L39" s="104">
        <v>159244</v>
      </c>
    </row>
    <row r="40" spans="1:12">
      <c r="A40" s="1099"/>
      <c r="B40" s="100">
        <v>27</v>
      </c>
      <c r="C40" s="514" t="s">
        <v>1563</v>
      </c>
      <c r="D40" s="42">
        <v>9035</v>
      </c>
      <c r="E40" s="42">
        <v>30</v>
      </c>
      <c r="F40" s="104">
        <v>9065</v>
      </c>
      <c r="G40" s="42">
        <v>13900</v>
      </c>
      <c r="H40" s="42">
        <v>363</v>
      </c>
      <c r="I40" s="104">
        <v>14263</v>
      </c>
      <c r="J40" s="42">
        <v>13900</v>
      </c>
      <c r="K40" s="42">
        <v>363</v>
      </c>
      <c r="L40" s="104">
        <v>14263</v>
      </c>
    </row>
    <row r="41" spans="1:12" ht="24">
      <c r="A41" s="1099"/>
      <c r="B41" s="100">
        <v>28</v>
      </c>
      <c r="C41" s="514" t="s">
        <v>1564</v>
      </c>
      <c r="D41" s="42">
        <v>3419</v>
      </c>
      <c r="E41" s="42">
        <v>24</v>
      </c>
      <c r="F41" s="104">
        <v>3443</v>
      </c>
      <c r="G41" s="42">
        <v>5326</v>
      </c>
      <c r="H41" s="42">
        <v>126</v>
      </c>
      <c r="I41" s="104">
        <v>5452</v>
      </c>
      <c r="J41" s="42">
        <v>5326</v>
      </c>
      <c r="K41" s="42">
        <v>126</v>
      </c>
      <c r="L41" s="104">
        <v>5452</v>
      </c>
    </row>
    <row r="42" spans="1:12">
      <c r="A42" s="1099"/>
      <c r="B42" s="100">
        <v>29</v>
      </c>
      <c r="C42" s="514" t="s">
        <v>1565</v>
      </c>
      <c r="D42" s="42">
        <v>2967</v>
      </c>
      <c r="E42" s="42">
        <v>6</v>
      </c>
      <c r="F42" s="104">
        <v>2973</v>
      </c>
      <c r="G42" s="42">
        <v>10669</v>
      </c>
      <c r="H42" s="42">
        <v>226</v>
      </c>
      <c r="I42" s="104">
        <v>10895</v>
      </c>
      <c r="J42" s="42">
        <v>302424</v>
      </c>
      <c r="K42" s="42">
        <v>602114</v>
      </c>
      <c r="L42" s="104">
        <v>904537</v>
      </c>
    </row>
    <row r="43" spans="1:12">
      <c r="A43" s="1099"/>
      <c r="B43" s="100">
        <v>30</v>
      </c>
      <c r="C43" s="514" t="s">
        <v>1566</v>
      </c>
      <c r="D43" s="42">
        <v>79149</v>
      </c>
      <c r="E43" s="42">
        <v>242</v>
      </c>
      <c r="F43" s="104">
        <v>79391</v>
      </c>
      <c r="G43" s="42">
        <v>100580</v>
      </c>
      <c r="H43" s="42">
        <v>649</v>
      </c>
      <c r="I43" s="104">
        <v>101229</v>
      </c>
      <c r="J43" s="42">
        <v>100580</v>
      </c>
      <c r="K43" s="42">
        <v>649</v>
      </c>
      <c r="L43" s="104">
        <v>101229</v>
      </c>
    </row>
    <row r="44" spans="1:12" ht="24">
      <c r="A44" s="1099"/>
      <c r="B44" s="100">
        <v>33</v>
      </c>
      <c r="C44" s="514" t="s">
        <v>1567</v>
      </c>
      <c r="D44" s="42">
        <v>3410</v>
      </c>
      <c r="E44" s="42">
        <v>3957</v>
      </c>
      <c r="F44" s="104">
        <v>7367</v>
      </c>
      <c r="G44" s="42">
        <v>3470</v>
      </c>
      <c r="H44" s="42">
        <v>4027</v>
      </c>
      <c r="I44" s="104">
        <v>7497</v>
      </c>
      <c r="J44" s="42">
        <v>3470</v>
      </c>
      <c r="K44" s="42">
        <v>4027</v>
      </c>
      <c r="L44" s="104">
        <v>7497</v>
      </c>
    </row>
    <row r="45" spans="1:12">
      <c r="A45" s="1099"/>
      <c r="B45" s="100">
        <v>37</v>
      </c>
      <c r="C45" s="514" t="s">
        <v>1568</v>
      </c>
      <c r="D45" s="42">
        <v>1061</v>
      </c>
      <c r="E45" s="42">
        <v>1</v>
      </c>
      <c r="F45" s="104">
        <v>1063</v>
      </c>
      <c r="G45" s="42">
        <v>35012</v>
      </c>
      <c r="H45" s="42">
        <v>9524</v>
      </c>
      <c r="I45" s="104">
        <v>44535</v>
      </c>
      <c r="J45" s="42">
        <v>41310</v>
      </c>
      <c r="K45" s="42">
        <v>451157</v>
      </c>
      <c r="L45" s="104">
        <v>492467</v>
      </c>
    </row>
    <row r="46" spans="1:12">
      <c r="A46" s="1099"/>
      <c r="B46" s="493" t="s">
        <v>282</v>
      </c>
      <c r="C46" s="71"/>
      <c r="D46" s="104">
        <v>168667</v>
      </c>
      <c r="E46" s="104">
        <v>118949</v>
      </c>
      <c r="F46" s="104">
        <v>287617</v>
      </c>
      <c r="G46" s="104">
        <v>393764</v>
      </c>
      <c r="H46" s="104">
        <v>131360</v>
      </c>
      <c r="I46" s="104">
        <v>525124</v>
      </c>
      <c r="J46" s="104">
        <v>732544</v>
      </c>
      <c r="K46" s="104">
        <v>2788783</v>
      </c>
      <c r="L46" s="104">
        <v>3521327</v>
      </c>
    </row>
    <row r="47" spans="1:12">
      <c r="A47" s="1099" t="s">
        <v>1569</v>
      </c>
      <c r="B47" s="100">
        <v>19</v>
      </c>
      <c r="C47" s="514" t="s">
        <v>1570</v>
      </c>
      <c r="D47" s="42">
        <v>307</v>
      </c>
      <c r="E47" s="42">
        <v>4</v>
      </c>
      <c r="F47" s="104">
        <v>311</v>
      </c>
      <c r="G47" s="42">
        <v>1031</v>
      </c>
      <c r="H47" s="42">
        <v>288</v>
      </c>
      <c r="I47" s="104">
        <v>1319</v>
      </c>
      <c r="J47" s="42">
        <v>45702</v>
      </c>
      <c r="K47" s="42">
        <v>288</v>
      </c>
      <c r="L47" s="104">
        <v>45990</v>
      </c>
    </row>
    <row r="48" spans="1:12">
      <c r="A48" s="1099"/>
      <c r="B48" s="100">
        <v>26</v>
      </c>
      <c r="C48" s="514" t="s">
        <v>1571</v>
      </c>
      <c r="D48" s="42">
        <v>275</v>
      </c>
      <c r="E48" s="42">
        <v>0</v>
      </c>
      <c r="F48" s="104">
        <v>275</v>
      </c>
      <c r="G48" s="42">
        <v>1186</v>
      </c>
      <c r="H48" s="42">
        <v>176</v>
      </c>
      <c r="I48" s="104">
        <v>1361</v>
      </c>
      <c r="J48" s="42">
        <v>1186</v>
      </c>
      <c r="K48" s="42">
        <v>176</v>
      </c>
      <c r="L48" s="104">
        <v>1361</v>
      </c>
    </row>
    <row r="49" spans="1:12" ht="24">
      <c r="A49" s="1099"/>
      <c r="B49" s="100">
        <v>31</v>
      </c>
      <c r="C49" s="514" t="s">
        <v>1572</v>
      </c>
      <c r="D49" s="42">
        <v>7441</v>
      </c>
      <c r="E49" s="42">
        <v>2661</v>
      </c>
      <c r="F49" s="104">
        <v>10102</v>
      </c>
      <c r="G49" s="42">
        <v>14768</v>
      </c>
      <c r="H49" s="42">
        <v>7486</v>
      </c>
      <c r="I49" s="104">
        <v>22254</v>
      </c>
      <c r="J49" s="42">
        <v>14768</v>
      </c>
      <c r="K49" s="42">
        <v>7486</v>
      </c>
      <c r="L49" s="104">
        <v>22254</v>
      </c>
    </row>
    <row r="50" spans="1:12">
      <c r="A50" s="1099"/>
      <c r="B50" s="100">
        <v>34</v>
      </c>
      <c r="C50" s="514" t="s">
        <v>1573</v>
      </c>
      <c r="D50" s="42">
        <v>16111</v>
      </c>
      <c r="E50" s="42">
        <v>4644</v>
      </c>
      <c r="F50" s="104">
        <v>20755</v>
      </c>
      <c r="G50" s="42">
        <v>64351</v>
      </c>
      <c r="H50" s="42">
        <v>15177</v>
      </c>
      <c r="I50" s="104">
        <v>79528</v>
      </c>
      <c r="J50" s="42">
        <v>90516</v>
      </c>
      <c r="K50" s="42">
        <v>223719</v>
      </c>
      <c r="L50" s="104">
        <v>314235</v>
      </c>
    </row>
    <row r="51" spans="1:12">
      <c r="A51" s="1099"/>
      <c r="B51" s="493" t="s">
        <v>282</v>
      </c>
      <c r="C51" s="71"/>
      <c r="D51" s="104">
        <v>24134</v>
      </c>
      <c r="E51" s="104">
        <v>7310</v>
      </c>
      <c r="F51" s="104">
        <v>31444</v>
      </c>
      <c r="G51" s="104">
        <v>81336</v>
      </c>
      <c r="H51" s="104">
        <v>23126</v>
      </c>
      <c r="I51" s="104">
        <v>104462</v>
      </c>
      <c r="J51" s="104">
        <v>152172</v>
      </c>
      <c r="K51" s="104">
        <v>231669</v>
      </c>
      <c r="L51" s="104">
        <v>383841</v>
      </c>
    </row>
    <row r="52" spans="1:12" ht="24">
      <c r="A52" s="1099" t="s">
        <v>1574</v>
      </c>
      <c r="B52" s="100">
        <v>32</v>
      </c>
      <c r="C52" s="514" t="s">
        <v>1575</v>
      </c>
      <c r="D52" s="42">
        <v>18465</v>
      </c>
      <c r="E52" s="42">
        <v>6434</v>
      </c>
      <c r="F52" s="104">
        <v>24900</v>
      </c>
      <c r="G52" s="42">
        <v>21486</v>
      </c>
      <c r="H52" s="42">
        <v>6603</v>
      </c>
      <c r="I52" s="104">
        <v>28089</v>
      </c>
      <c r="J52" s="42">
        <v>21486</v>
      </c>
      <c r="K52" s="42">
        <v>6603</v>
      </c>
      <c r="L52" s="104">
        <v>28089</v>
      </c>
    </row>
    <row r="53" spans="1:12" ht="24">
      <c r="A53" s="1099"/>
      <c r="B53" s="100">
        <v>38</v>
      </c>
      <c r="C53" s="514" t="s">
        <v>1576</v>
      </c>
      <c r="D53" s="42">
        <v>138435</v>
      </c>
      <c r="E53" s="42">
        <v>105383</v>
      </c>
      <c r="F53" s="104">
        <v>243818</v>
      </c>
      <c r="G53" s="42">
        <v>138435</v>
      </c>
      <c r="H53" s="42">
        <v>105383</v>
      </c>
      <c r="I53" s="104">
        <v>243818</v>
      </c>
      <c r="J53" s="42">
        <v>138435</v>
      </c>
      <c r="K53" s="42">
        <v>105383</v>
      </c>
      <c r="L53" s="104">
        <v>243818</v>
      </c>
    </row>
    <row r="54" spans="1:12">
      <c r="A54" s="1099"/>
      <c r="B54" s="100">
        <v>39</v>
      </c>
      <c r="C54" s="514" t="s">
        <v>1577</v>
      </c>
      <c r="D54" s="42">
        <v>0</v>
      </c>
      <c r="E54" s="42">
        <v>0</v>
      </c>
      <c r="F54" s="104">
        <v>0</v>
      </c>
      <c r="G54" s="42">
        <v>92397</v>
      </c>
      <c r="H54" s="42">
        <v>91110</v>
      </c>
      <c r="I54" s="104">
        <v>183506</v>
      </c>
      <c r="J54" s="42">
        <v>92397</v>
      </c>
      <c r="K54" s="42">
        <v>91110</v>
      </c>
      <c r="L54" s="104">
        <v>183506</v>
      </c>
    </row>
    <row r="55" spans="1:12">
      <c r="A55" s="1099"/>
      <c r="B55" s="493" t="s">
        <v>282</v>
      </c>
      <c r="C55" s="71"/>
      <c r="D55" s="104">
        <v>156900</v>
      </c>
      <c r="E55" s="104">
        <v>111817</v>
      </c>
      <c r="F55" s="104">
        <v>268718</v>
      </c>
      <c r="G55" s="104">
        <v>252318</v>
      </c>
      <c r="H55" s="104">
        <v>203096</v>
      </c>
      <c r="I55" s="104">
        <v>455413</v>
      </c>
      <c r="J55" s="104">
        <v>252318</v>
      </c>
      <c r="K55" s="104">
        <v>203096</v>
      </c>
      <c r="L55" s="104">
        <v>455413</v>
      </c>
    </row>
    <row r="56" spans="1:12">
      <c r="A56" s="101" t="s">
        <v>282</v>
      </c>
      <c r="B56" s="102"/>
      <c r="C56" s="103"/>
      <c r="D56" s="104">
        <v>455837</v>
      </c>
      <c r="E56" s="104">
        <v>346195</v>
      </c>
      <c r="F56" s="104">
        <v>802032</v>
      </c>
      <c r="G56" s="104">
        <v>947436</v>
      </c>
      <c r="H56" s="104">
        <v>511679</v>
      </c>
      <c r="I56" s="104">
        <v>1459115</v>
      </c>
      <c r="J56" s="104">
        <v>10847776</v>
      </c>
      <c r="K56" s="104">
        <v>18937917</v>
      </c>
      <c r="L56" s="104">
        <v>29785693</v>
      </c>
    </row>
    <row r="57" spans="1:12">
      <c r="I57" s="59"/>
    </row>
    <row r="58" spans="1:12">
      <c r="G58" s="59"/>
    </row>
  </sheetData>
  <mergeCells count="14">
    <mergeCell ref="A4:C6"/>
    <mergeCell ref="D4:I4"/>
    <mergeCell ref="J4:L5"/>
    <mergeCell ref="D5:F5"/>
    <mergeCell ref="G5:I5"/>
    <mergeCell ref="A36:A46"/>
    <mergeCell ref="A47:A51"/>
    <mergeCell ref="A52:A55"/>
    <mergeCell ref="A7:A16"/>
    <mergeCell ref="A17:A22"/>
    <mergeCell ref="A23:A25"/>
    <mergeCell ref="A26:A29"/>
    <mergeCell ref="A30:A31"/>
    <mergeCell ref="A32:A35"/>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3">
    <tabColor rgb="FF00B050"/>
  </sheetPr>
  <dimension ref="A1:L55"/>
  <sheetViews>
    <sheetView topLeftCell="A30" zoomScaleNormal="100" workbookViewId="0">
      <selection activeCell="G22" sqref="G22"/>
    </sheetView>
  </sheetViews>
  <sheetFormatPr baseColWidth="10" defaultColWidth="11.42578125" defaultRowHeight="15"/>
  <cols>
    <col min="1" max="1" width="27.42578125" style="51" customWidth="1"/>
    <col min="2" max="2" width="4.85546875" style="109" customWidth="1"/>
    <col min="3" max="3" width="35.140625" style="109" customWidth="1"/>
    <col min="4" max="9" width="14" style="109" customWidth="1"/>
    <col min="10" max="10" width="14" style="51" customWidth="1"/>
    <col min="11" max="16384" width="11.42578125" style="51"/>
  </cols>
  <sheetData>
    <row r="1" spans="1:12">
      <c r="A1" s="56" t="s">
        <v>84</v>
      </c>
      <c r="B1" s="39"/>
      <c r="C1" s="106"/>
      <c r="D1" s="106"/>
      <c r="E1" s="106"/>
      <c r="F1" s="106"/>
      <c r="G1" s="106"/>
      <c r="H1" s="106"/>
      <c r="I1" s="106"/>
    </row>
    <row r="2" spans="1:12">
      <c r="A2" s="50"/>
      <c r="B2" s="106"/>
      <c r="C2" s="106"/>
      <c r="D2" s="106"/>
      <c r="E2" s="106"/>
      <c r="F2" s="106"/>
      <c r="G2" s="106"/>
      <c r="H2" s="106"/>
      <c r="I2" s="106"/>
    </row>
    <row r="3" spans="1:12">
      <c r="A3" s="39"/>
      <c r="B3" s="39"/>
      <c r="C3" s="39"/>
      <c r="D3" s="39"/>
      <c r="E3" s="39"/>
      <c r="F3" s="39"/>
      <c r="G3" s="39"/>
      <c r="H3" s="39"/>
      <c r="I3" s="39"/>
      <c r="J3" s="60"/>
      <c r="K3" s="60"/>
    </row>
    <row r="4" spans="1:12">
      <c r="A4" s="1090" t="s">
        <v>1386</v>
      </c>
      <c r="B4" s="1101"/>
      <c r="C4" s="1091"/>
      <c r="D4" s="1050" t="s">
        <v>1274</v>
      </c>
      <c r="E4" s="1050"/>
      <c r="F4" s="1050"/>
      <c r="G4" s="1050" t="s">
        <v>1275</v>
      </c>
      <c r="H4" s="1050"/>
      <c r="I4" s="1050"/>
      <c r="J4" s="1050" t="s">
        <v>1585</v>
      </c>
      <c r="K4" s="1050"/>
      <c r="L4" s="1050"/>
    </row>
    <row r="5" spans="1:12" ht="36">
      <c r="A5" s="1092"/>
      <c r="B5" s="1102"/>
      <c r="C5" s="1093"/>
      <c r="D5" s="494" t="s">
        <v>1388</v>
      </c>
      <c r="E5" s="494" t="s">
        <v>1389</v>
      </c>
      <c r="F5" s="495" t="s">
        <v>343</v>
      </c>
      <c r="G5" s="494" t="s">
        <v>1388</v>
      </c>
      <c r="H5" s="494" t="s">
        <v>1389</v>
      </c>
      <c r="I5" s="495" t="s">
        <v>343</v>
      </c>
      <c r="J5" s="494" t="s">
        <v>1388</v>
      </c>
      <c r="K5" s="494" t="s">
        <v>1389</v>
      </c>
      <c r="L5" s="495" t="s">
        <v>343</v>
      </c>
    </row>
    <row r="6" spans="1:12">
      <c r="A6" s="1099" t="s">
        <v>1529</v>
      </c>
      <c r="B6" s="100">
        <v>1</v>
      </c>
      <c r="C6" s="514" t="s">
        <v>1530</v>
      </c>
      <c r="D6" s="42">
        <v>0</v>
      </c>
      <c r="E6" s="42">
        <v>0</v>
      </c>
      <c r="F6" s="104">
        <v>0</v>
      </c>
      <c r="G6" s="42">
        <v>0</v>
      </c>
      <c r="H6" s="42">
        <v>0</v>
      </c>
      <c r="I6" s="104">
        <v>0</v>
      </c>
      <c r="J6" s="42">
        <v>0</v>
      </c>
      <c r="K6" s="42">
        <v>0</v>
      </c>
      <c r="L6" s="104">
        <v>0</v>
      </c>
    </row>
    <row r="7" spans="1:12">
      <c r="A7" s="1099"/>
      <c r="B7" s="100">
        <v>2</v>
      </c>
      <c r="C7" s="514" t="s">
        <v>1531</v>
      </c>
      <c r="D7" s="42">
        <v>0</v>
      </c>
      <c r="E7" s="42">
        <v>0</v>
      </c>
      <c r="F7" s="104">
        <v>0</v>
      </c>
      <c r="G7" s="42">
        <v>0</v>
      </c>
      <c r="H7" s="42">
        <v>0</v>
      </c>
      <c r="I7" s="104">
        <v>0</v>
      </c>
      <c r="J7" s="42">
        <v>0</v>
      </c>
      <c r="K7" s="42">
        <v>0</v>
      </c>
      <c r="L7" s="104">
        <v>0</v>
      </c>
    </row>
    <row r="8" spans="1:12">
      <c r="A8" s="1099"/>
      <c r="B8" s="100">
        <v>3</v>
      </c>
      <c r="C8" s="514" t="s">
        <v>1532</v>
      </c>
      <c r="D8" s="42">
        <v>0</v>
      </c>
      <c r="E8" s="42">
        <v>0</v>
      </c>
      <c r="F8" s="104">
        <v>0</v>
      </c>
      <c r="G8" s="42">
        <v>0</v>
      </c>
      <c r="H8" s="42">
        <v>832</v>
      </c>
      <c r="I8" s="104">
        <v>832</v>
      </c>
      <c r="J8" s="42">
        <v>0</v>
      </c>
      <c r="K8" s="42">
        <v>832</v>
      </c>
      <c r="L8" s="104">
        <v>832</v>
      </c>
    </row>
    <row r="9" spans="1:12">
      <c r="A9" s="1099"/>
      <c r="B9" s="100">
        <v>4</v>
      </c>
      <c r="C9" s="514" t="s">
        <v>1533</v>
      </c>
      <c r="D9" s="42">
        <v>20008</v>
      </c>
      <c r="E9" s="42">
        <v>10978</v>
      </c>
      <c r="F9" s="104">
        <v>30986</v>
      </c>
      <c r="G9" s="42">
        <v>74692</v>
      </c>
      <c r="H9" s="42">
        <v>96463</v>
      </c>
      <c r="I9" s="104">
        <v>171155</v>
      </c>
      <c r="J9" s="42">
        <v>94700</v>
      </c>
      <c r="K9" s="42">
        <v>107441</v>
      </c>
      <c r="L9" s="104">
        <v>202141</v>
      </c>
    </row>
    <row r="10" spans="1:12" ht="24">
      <c r="A10" s="1099"/>
      <c r="B10" s="100">
        <v>6</v>
      </c>
      <c r="C10" s="514" t="s">
        <v>1534</v>
      </c>
      <c r="D10" s="42">
        <v>0</v>
      </c>
      <c r="E10" s="42">
        <v>4202</v>
      </c>
      <c r="F10" s="104">
        <v>4202</v>
      </c>
      <c r="G10" s="42">
        <v>40626</v>
      </c>
      <c r="H10" s="42">
        <v>0</v>
      </c>
      <c r="I10" s="104">
        <v>40626</v>
      </c>
      <c r="J10" s="42">
        <v>40626</v>
      </c>
      <c r="K10" s="42">
        <v>4202</v>
      </c>
      <c r="L10" s="104">
        <v>44827</v>
      </c>
    </row>
    <row r="11" spans="1:12" ht="24">
      <c r="A11" s="1099"/>
      <c r="B11" s="100">
        <v>7</v>
      </c>
      <c r="C11" s="514" t="s">
        <v>1535</v>
      </c>
      <c r="D11" s="42">
        <v>0</v>
      </c>
      <c r="E11" s="42">
        <v>0</v>
      </c>
      <c r="F11" s="104">
        <v>0</v>
      </c>
      <c r="G11" s="42">
        <v>0</v>
      </c>
      <c r="H11" s="42">
        <v>0</v>
      </c>
      <c r="I11" s="104">
        <v>0</v>
      </c>
      <c r="J11" s="42">
        <v>0</v>
      </c>
      <c r="K11" s="42">
        <v>0</v>
      </c>
      <c r="L11" s="104">
        <v>0</v>
      </c>
    </row>
    <row r="12" spans="1:12" ht="24">
      <c r="A12" s="1099"/>
      <c r="B12" s="100">
        <v>12</v>
      </c>
      <c r="C12" s="514" t="s">
        <v>1536</v>
      </c>
      <c r="D12" s="42">
        <v>0</v>
      </c>
      <c r="E12" s="42">
        <v>0</v>
      </c>
      <c r="F12" s="104">
        <v>0</v>
      </c>
      <c r="G12" s="42">
        <v>20250</v>
      </c>
      <c r="H12" s="42">
        <v>21050</v>
      </c>
      <c r="I12" s="104">
        <v>41300</v>
      </c>
      <c r="J12" s="42">
        <v>20250</v>
      </c>
      <c r="K12" s="42">
        <v>21050</v>
      </c>
      <c r="L12" s="104">
        <v>41300</v>
      </c>
    </row>
    <row r="13" spans="1:12" ht="24">
      <c r="A13" s="1099"/>
      <c r="B13" s="100">
        <v>35</v>
      </c>
      <c r="C13" s="514" t="s">
        <v>1537</v>
      </c>
      <c r="D13" s="42">
        <v>0</v>
      </c>
      <c r="E13" s="42">
        <v>0</v>
      </c>
      <c r="F13" s="104">
        <v>0</v>
      </c>
      <c r="G13" s="42">
        <v>0</v>
      </c>
      <c r="H13" s="42">
        <v>0</v>
      </c>
      <c r="I13" s="104">
        <v>0</v>
      </c>
      <c r="J13" s="42">
        <v>0</v>
      </c>
      <c r="K13" s="42">
        <v>0</v>
      </c>
      <c r="L13" s="104">
        <v>0</v>
      </c>
    </row>
    <row r="14" spans="1:12">
      <c r="A14" s="1099"/>
      <c r="B14" s="100">
        <v>51</v>
      </c>
      <c r="C14" s="514" t="s">
        <v>1538</v>
      </c>
      <c r="D14" s="42">
        <v>158868</v>
      </c>
      <c r="E14" s="42">
        <v>113737</v>
      </c>
      <c r="F14" s="104">
        <v>272605</v>
      </c>
      <c r="G14" s="42">
        <v>532458</v>
      </c>
      <c r="H14" s="42">
        <v>647319</v>
      </c>
      <c r="I14" s="104">
        <v>1179777</v>
      </c>
      <c r="J14" s="42">
        <v>691325</v>
      </c>
      <c r="K14" s="42">
        <v>761056</v>
      </c>
      <c r="L14" s="104">
        <v>1452381</v>
      </c>
    </row>
    <row r="15" spans="1:12">
      <c r="A15" s="1099"/>
      <c r="B15" s="493" t="s">
        <v>282</v>
      </c>
      <c r="C15" s="71"/>
      <c r="D15" s="104">
        <v>178876</v>
      </c>
      <c r="E15" s="104">
        <v>128917</v>
      </c>
      <c r="F15" s="104">
        <v>307793</v>
      </c>
      <c r="G15" s="104">
        <v>668025</v>
      </c>
      <c r="H15" s="104">
        <v>765664</v>
      </c>
      <c r="I15" s="104">
        <v>1433689</v>
      </c>
      <c r="J15" s="104">
        <v>846901</v>
      </c>
      <c r="K15" s="104">
        <v>894580</v>
      </c>
      <c r="L15" s="104">
        <v>1741481</v>
      </c>
    </row>
    <row r="16" spans="1:12">
      <c r="A16" s="1099" t="s">
        <v>1539</v>
      </c>
      <c r="B16" s="100">
        <v>8</v>
      </c>
      <c r="C16" s="514" t="s">
        <v>1540</v>
      </c>
      <c r="D16" s="42">
        <v>0</v>
      </c>
      <c r="E16" s="42">
        <v>0</v>
      </c>
      <c r="F16" s="104">
        <v>0</v>
      </c>
      <c r="G16" s="42">
        <v>0</v>
      </c>
      <c r="H16" s="42">
        <v>0</v>
      </c>
      <c r="I16" s="104">
        <v>0</v>
      </c>
      <c r="J16" s="42">
        <v>0</v>
      </c>
      <c r="K16" s="42">
        <v>0</v>
      </c>
      <c r="L16" s="104">
        <v>0</v>
      </c>
    </row>
    <row r="17" spans="1:12" ht="24">
      <c r="A17" s="1099"/>
      <c r="B17" s="100">
        <v>10</v>
      </c>
      <c r="C17" s="514" t="s">
        <v>1541</v>
      </c>
      <c r="D17" s="42">
        <v>0</v>
      </c>
      <c r="E17" s="42">
        <v>0</v>
      </c>
      <c r="F17" s="104">
        <v>0</v>
      </c>
      <c r="G17" s="42">
        <v>101915</v>
      </c>
      <c r="H17" s="42">
        <v>67828</v>
      </c>
      <c r="I17" s="104">
        <v>169743</v>
      </c>
      <c r="J17" s="42">
        <v>101915</v>
      </c>
      <c r="K17" s="42">
        <v>67828</v>
      </c>
      <c r="L17" s="104">
        <v>169743</v>
      </c>
    </row>
    <row r="18" spans="1:12">
      <c r="A18" s="1099"/>
      <c r="B18" s="100">
        <v>11</v>
      </c>
      <c r="C18" s="514" t="s">
        <v>1542</v>
      </c>
      <c r="D18" s="42">
        <v>0</v>
      </c>
      <c r="E18" s="42">
        <v>0</v>
      </c>
      <c r="F18" s="104">
        <v>0</v>
      </c>
      <c r="G18" s="42">
        <v>0</v>
      </c>
      <c r="H18" s="42">
        <v>0</v>
      </c>
      <c r="I18" s="104">
        <v>0</v>
      </c>
      <c r="J18" s="42">
        <v>0</v>
      </c>
      <c r="K18" s="42">
        <v>0</v>
      </c>
      <c r="L18" s="104">
        <v>0</v>
      </c>
    </row>
    <row r="19" spans="1:12">
      <c r="A19" s="1099"/>
      <c r="B19" s="100">
        <v>13</v>
      </c>
      <c r="C19" s="514" t="s">
        <v>1543</v>
      </c>
      <c r="D19" s="42">
        <v>4772</v>
      </c>
      <c r="E19" s="42">
        <v>175</v>
      </c>
      <c r="F19" s="104">
        <v>4948</v>
      </c>
      <c r="G19" s="42">
        <v>0</v>
      </c>
      <c r="H19" s="42">
        <v>4597</v>
      </c>
      <c r="I19" s="104">
        <v>4597</v>
      </c>
      <c r="J19" s="42">
        <v>4772</v>
      </c>
      <c r="K19" s="42">
        <v>4772</v>
      </c>
      <c r="L19" s="104">
        <v>9544</v>
      </c>
    </row>
    <row r="20" spans="1:12" ht="24">
      <c r="A20" s="1099"/>
      <c r="B20" s="100">
        <v>36</v>
      </c>
      <c r="C20" s="514" t="s">
        <v>1544</v>
      </c>
      <c r="D20" s="42">
        <v>9</v>
      </c>
      <c r="E20" s="42">
        <v>9</v>
      </c>
      <c r="F20" s="104">
        <v>18</v>
      </c>
      <c r="G20" s="42">
        <v>0</v>
      </c>
      <c r="H20" s="42">
        <v>0</v>
      </c>
      <c r="I20" s="104">
        <v>0</v>
      </c>
      <c r="J20" s="42">
        <v>9</v>
      </c>
      <c r="K20" s="42">
        <v>9</v>
      </c>
      <c r="L20" s="104">
        <v>18</v>
      </c>
    </row>
    <row r="21" spans="1:12">
      <c r="A21" s="1099"/>
      <c r="B21" s="493" t="s">
        <v>282</v>
      </c>
      <c r="C21" s="71"/>
      <c r="D21" s="104">
        <v>4781</v>
      </c>
      <c r="E21" s="104">
        <v>184</v>
      </c>
      <c r="F21" s="104">
        <v>4966</v>
      </c>
      <c r="G21" s="104">
        <v>101915</v>
      </c>
      <c r="H21" s="104">
        <v>72425</v>
      </c>
      <c r="I21" s="104">
        <v>174340</v>
      </c>
      <c r="J21" s="104">
        <v>106697</v>
      </c>
      <c r="K21" s="104">
        <v>72609</v>
      </c>
      <c r="L21" s="104">
        <v>179306</v>
      </c>
    </row>
    <row r="22" spans="1:12">
      <c r="A22" s="1099" t="s">
        <v>1545</v>
      </c>
      <c r="B22" s="100">
        <v>25</v>
      </c>
      <c r="C22" s="514" t="s">
        <v>1546</v>
      </c>
      <c r="D22" s="42">
        <v>658</v>
      </c>
      <c r="E22" s="42">
        <v>682</v>
      </c>
      <c r="F22" s="104">
        <v>1340</v>
      </c>
      <c r="G22" s="42">
        <v>0</v>
      </c>
      <c r="H22" s="42">
        <v>0</v>
      </c>
      <c r="I22" s="104">
        <v>0</v>
      </c>
      <c r="J22" s="42">
        <v>658</v>
      </c>
      <c r="K22" s="42">
        <v>682</v>
      </c>
      <c r="L22" s="104">
        <v>1340</v>
      </c>
    </row>
    <row r="23" spans="1:12" ht="24">
      <c r="A23" s="1099"/>
      <c r="B23" s="100">
        <v>52</v>
      </c>
      <c r="C23" s="514" t="s">
        <v>1547</v>
      </c>
      <c r="D23" s="42">
        <v>1804</v>
      </c>
      <c r="E23" s="42">
        <v>1902</v>
      </c>
      <c r="F23" s="104">
        <v>3706</v>
      </c>
      <c r="G23" s="42">
        <v>0</v>
      </c>
      <c r="H23" s="42">
        <v>0</v>
      </c>
      <c r="I23" s="104">
        <v>0</v>
      </c>
      <c r="J23" s="42">
        <v>1804</v>
      </c>
      <c r="K23" s="42">
        <v>1902</v>
      </c>
      <c r="L23" s="104">
        <v>3706</v>
      </c>
    </row>
    <row r="24" spans="1:12">
      <c r="A24" s="1099"/>
      <c r="B24" s="493" t="s">
        <v>282</v>
      </c>
      <c r="C24" s="71"/>
      <c r="D24" s="104">
        <v>2462</v>
      </c>
      <c r="E24" s="104">
        <v>2584</v>
      </c>
      <c r="F24" s="104">
        <v>5046</v>
      </c>
      <c r="G24" s="104">
        <v>0</v>
      </c>
      <c r="H24" s="104">
        <v>0</v>
      </c>
      <c r="I24" s="104">
        <v>0</v>
      </c>
      <c r="J24" s="104">
        <v>2462</v>
      </c>
      <c r="K24" s="104">
        <v>2584</v>
      </c>
      <c r="L24" s="104">
        <v>5046</v>
      </c>
    </row>
    <row r="25" spans="1:12">
      <c r="A25" s="1099" t="s">
        <v>1548</v>
      </c>
      <c r="B25" s="100">
        <v>14</v>
      </c>
      <c r="C25" s="514" t="s">
        <v>1549</v>
      </c>
      <c r="D25" s="42">
        <v>0</v>
      </c>
      <c r="E25" s="42">
        <v>0</v>
      </c>
      <c r="F25" s="104">
        <v>0</v>
      </c>
      <c r="G25" s="42">
        <v>0</v>
      </c>
      <c r="H25" s="42">
        <v>0</v>
      </c>
      <c r="I25" s="104">
        <v>0</v>
      </c>
      <c r="J25" s="42">
        <v>0</v>
      </c>
      <c r="K25" s="42">
        <v>0</v>
      </c>
      <c r="L25" s="104">
        <v>0</v>
      </c>
    </row>
    <row r="26" spans="1:12">
      <c r="A26" s="1099"/>
      <c r="B26" s="100">
        <v>15</v>
      </c>
      <c r="C26" s="514" t="s">
        <v>1550</v>
      </c>
      <c r="D26" s="42">
        <v>0</v>
      </c>
      <c r="E26" s="42">
        <v>0</v>
      </c>
      <c r="F26" s="104">
        <v>0</v>
      </c>
      <c r="G26" s="42">
        <v>0</v>
      </c>
      <c r="H26" s="42">
        <v>4500</v>
      </c>
      <c r="I26" s="104">
        <v>4500</v>
      </c>
      <c r="J26" s="42">
        <v>0</v>
      </c>
      <c r="K26" s="42">
        <v>4500</v>
      </c>
      <c r="L26" s="104">
        <v>4500</v>
      </c>
    </row>
    <row r="27" spans="1:12" ht="24">
      <c r="A27" s="1099"/>
      <c r="B27" s="100">
        <v>16</v>
      </c>
      <c r="C27" s="514" t="s">
        <v>1551</v>
      </c>
      <c r="D27" s="42">
        <v>359</v>
      </c>
      <c r="E27" s="42">
        <v>359</v>
      </c>
      <c r="F27" s="104">
        <v>719</v>
      </c>
      <c r="G27" s="42">
        <v>0</v>
      </c>
      <c r="H27" s="42">
        <v>4000</v>
      </c>
      <c r="I27" s="104">
        <v>4000</v>
      </c>
      <c r="J27" s="42">
        <v>359</v>
      </c>
      <c r="K27" s="42">
        <v>4359</v>
      </c>
      <c r="L27" s="104">
        <v>4719</v>
      </c>
    </row>
    <row r="28" spans="1:12">
      <c r="A28" s="1099"/>
      <c r="B28" s="493" t="s">
        <v>282</v>
      </c>
      <c r="C28" s="71"/>
      <c r="D28" s="104">
        <v>359</v>
      </c>
      <c r="E28" s="104">
        <v>359</v>
      </c>
      <c r="F28" s="104">
        <v>719</v>
      </c>
      <c r="G28" s="104">
        <v>0</v>
      </c>
      <c r="H28" s="104">
        <v>8500</v>
      </c>
      <c r="I28" s="104">
        <v>8500</v>
      </c>
      <c r="J28" s="104">
        <v>359</v>
      </c>
      <c r="K28" s="104">
        <v>8859</v>
      </c>
      <c r="L28" s="104">
        <v>9219</v>
      </c>
    </row>
    <row r="29" spans="1:12">
      <c r="A29" s="1099" t="s">
        <v>1552</v>
      </c>
      <c r="B29" s="100">
        <v>17</v>
      </c>
      <c r="C29" s="514" t="s">
        <v>1553</v>
      </c>
      <c r="D29" s="42">
        <v>1245</v>
      </c>
      <c r="E29" s="42">
        <v>1245</v>
      </c>
      <c r="F29" s="104">
        <v>2489</v>
      </c>
      <c r="G29" s="42">
        <v>5806</v>
      </c>
      <c r="H29" s="42">
        <v>16227</v>
      </c>
      <c r="I29" s="104">
        <v>22033</v>
      </c>
      <c r="J29" s="42">
        <v>7051</v>
      </c>
      <c r="K29" s="42">
        <v>17471</v>
      </c>
      <c r="L29" s="104">
        <v>24523</v>
      </c>
    </row>
    <row r="30" spans="1:12">
      <c r="A30" s="1099"/>
      <c r="B30" s="493" t="s">
        <v>282</v>
      </c>
      <c r="C30" s="71"/>
      <c r="D30" s="104">
        <v>1245</v>
      </c>
      <c r="E30" s="104">
        <v>1245</v>
      </c>
      <c r="F30" s="104">
        <v>2489</v>
      </c>
      <c r="G30" s="104">
        <v>5806</v>
      </c>
      <c r="H30" s="104">
        <v>16227</v>
      </c>
      <c r="I30" s="104">
        <v>22033</v>
      </c>
      <c r="J30" s="104">
        <v>7051</v>
      </c>
      <c r="K30" s="104">
        <v>17471</v>
      </c>
      <c r="L30" s="104">
        <v>24523</v>
      </c>
    </row>
    <row r="31" spans="1:12">
      <c r="A31" s="1099" t="s">
        <v>1554</v>
      </c>
      <c r="B31" s="100">
        <v>5</v>
      </c>
      <c r="C31" s="514" t="s">
        <v>1555</v>
      </c>
      <c r="D31" s="42">
        <v>0</v>
      </c>
      <c r="E31" s="42">
        <v>0</v>
      </c>
      <c r="F31" s="104">
        <v>0</v>
      </c>
      <c r="G31" s="42">
        <v>0</v>
      </c>
      <c r="H31" s="42">
        <v>0</v>
      </c>
      <c r="I31" s="104">
        <v>0</v>
      </c>
      <c r="J31" s="42">
        <v>0</v>
      </c>
      <c r="K31" s="42">
        <v>0</v>
      </c>
      <c r="L31" s="104">
        <v>0</v>
      </c>
    </row>
    <row r="32" spans="1:12">
      <c r="A32" s="1099"/>
      <c r="B32" s="100">
        <v>18</v>
      </c>
      <c r="C32" s="514" t="s">
        <v>1556</v>
      </c>
      <c r="D32" s="42">
        <v>0</v>
      </c>
      <c r="E32" s="42">
        <v>0</v>
      </c>
      <c r="F32" s="104">
        <v>0</v>
      </c>
      <c r="G32" s="42">
        <v>0</v>
      </c>
      <c r="H32" s="42">
        <v>0</v>
      </c>
      <c r="I32" s="104">
        <v>0</v>
      </c>
      <c r="J32" s="42">
        <v>0</v>
      </c>
      <c r="K32" s="42">
        <v>0</v>
      </c>
      <c r="L32" s="104">
        <v>0</v>
      </c>
    </row>
    <row r="33" spans="1:12" ht="24">
      <c r="A33" s="1099"/>
      <c r="B33" s="100">
        <v>20</v>
      </c>
      <c r="C33" s="514" t="s">
        <v>1557</v>
      </c>
      <c r="D33" s="42">
        <v>3849</v>
      </c>
      <c r="E33" s="42">
        <v>3849</v>
      </c>
      <c r="F33" s="104">
        <v>7698</v>
      </c>
      <c r="G33" s="42">
        <v>4391</v>
      </c>
      <c r="H33" s="42">
        <v>4391</v>
      </c>
      <c r="I33" s="104">
        <v>8782</v>
      </c>
      <c r="J33" s="42">
        <v>8240</v>
      </c>
      <c r="K33" s="42">
        <v>8240</v>
      </c>
      <c r="L33" s="104">
        <v>16480</v>
      </c>
    </row>
    <row r="34" spans="1:12">
      <c r="A34" s="1099"/>
      <c r="B34" s="493" t="s">
        <v>282</v>
      </c>
      <c r="C34" s="71"/>
      <c r="D34" s="104">
        <v>3849</v>
      </c>
      <c r="E34" s="104">
        <v>3849</v>
      </c>
      <c r="F34" s="104">
        <v>7698</v>
      </c>
      <c r="G34" s="104">
        <v>4391</v>
      </c>
      <c r="H34" s="104">
        <v>4391</v>
      </c>
      <c r="I34" s="104">
        <v>8782</v>
      </c>
      <c r="J34" s="104">
        <v>8240</v>
      </c>
      <c r="K34" s="104">
        <v>8240</v>
      </c>
      <c r="L34" s="104">
        <v>16480</v>
      </c>
    </row>
    <row r="35" spans="1:12" ht="24">
      <c r="A35" s="1099" t="s">
        <v>1558</v>
      </c>
      <c r="B35" s="100">
        <v>21</v>
      </c>
      <c r="C35" s="514" t="s">
        <v>1559</v>
      </c>
      <c r="D35" s="42">
        <v>590</v>
      </c>
      <c r="E35" s="42">
        <v>40</v>
      </c>
      <c r="F35" s="104">
        <v>631</v>
      </c>
      <c r="G35" s="42">
        <v>29845</v>
      </c>
      <c r="H35" s="42">
        <v>36387</v>
      </c>
      <c r="I35" s="104">
        <v>66232</v>
      </c>
      <c r="J35" s="42">
        <v>30435</v>
      </c>
      <c r="K35" s="42">
        <v>36428</v>
      </c>
      <c r="L35" s="104">
        <v>66863</v>
      </c>
    </row>
    <row r="36" spans="1:12">
      <c r="A36" s="1099"/>
      <c r="B36" s="100">
        <v>22</v>
      </c>
      <c r="C36" s="514" t="s">
        <v>1560</v>
      </c>
      <c r="D36" s="42">
        <v>0</v>
      </c>
      <c r="E36" s="42">
        <v>0</v>
      </c>
      <c r="F36" s="104">
        <v>0</v>
      </c>
      <c r="G36" s="42">
        <v>0</v>
      </c>
      <c r="H36" s="42">
        <v>0</v>
      </c>
      <c r="I36" s="104">
        <v>0</v>
      </c>
      <c r="J36" s="42">
        <v>0</v>
      </c>
      <c r="K36" s="42">
        <v>0</v>
      </c>
      <c r="L36" s="104">
        <v>0</v>
      </c>
    </row>
    <row r="37" spans="1:12" ht="24">
      <c r="A37" s="1099"/>
      <c r="B37" s="100">
        <v>23</v>
      </c>
      <c r="C37" s="514" t="s">
        <v>1561</v>
      </c>
      <c r="D37" s="42">
        <v>5</v>
      </c>
      <c r="E37" s="42">
        <v>5</v>
      </c>
      <c r="F37" s="104">
        <v>11</v>
      </c>
      <c r="G37" s="42">
        <v>0</v>
      </c>
      <c r="H37" s="42">
        <v>0</v>
      </c>
      <c r="I37" s="104">
        <v>0</v>
      </c>
      <c r="J37" s="42">
        <v>5</v>
      </c>
      <c r="K37" s="42">
        <v>5</v>
      </c>
      <c r="L37" s="104">
        <v>11</v>
      </c>
    </row>
    <row r="38" spans="1:12" ht="24">
      <c r="A38" s="1099"/>
      <c r="B38" s="100">
        <v>24</v>
      </c>
      <c r="C38" s="514" t="s">
        <v>1562</v>
      </c>
      <c r="D38" s="42">
        <v>838</v>
      </c>
      <c r="E38" s="42">
        <v>893</v>
      </c>
      <c r="F38" s="104">
        <v>1731</v>
      </c>
      <c r="G38" s="42">
        <v>0</v>
      </c>
      <c r="H38" s="42">
        <v>0</v>
      </c>
      <c r="I38" s="104">
        <v>0</v>
      </c>
      <c r="J38" s="42">
        <v>838</v>
      </c>
      <c r="K38" s="42">
        <v>893</v>
      </c>
      <c r="L38" s="104">
        <v>1731</v>
      </c>
    </row>
    <row r="39" spans="1:12">
      <c r="A39" s="1099"/>
      <c r="B39" s="100">
        <v>27</v>
      </c>
      <c r="C39" s="514" t="s">
        <v>1563</v>
      </c>
      <c r="D39" s="42">
        <v>278</v>
      </c>
      <c r="E39" s="42">
        <v>332</v>
      </c>
      <c r="F39" s="104">
        <v>609</v>
      </c>
      <c r="G39" s="42">
        <v>0</v>
      </c>
      <c r="H39" s="42">
        <v>0</v>
      </c>
      <c r="I39" s="104">
        <v>0</v>
      </c>
      <c r="J39" s="42">
        <v>278</v>
      </c>
      <c r="K39" s="42">
        <v>332</v>
      </c>
      <c r="L39" s="104">
        <v>609</v>
      </c>
    </row>
    <row r="40" spans="1:12" ht="24">
      <c r="A40" s="1099"/>
      <c r="B40" s="100">
        <v>28</v>
      </c>
      <c r="C40" s="514" t="s">
        <v>1564</v>
      </c>
      <c r="D40" s="42">
        <v>102</v>
      </c>
      <c r="E40" s="42">
        <v>102</v>
      </c>
      <c r="F40" s="104">
        <v>203</v>
      </c>
      <c r="G40" s="42">
        <v>0</v>
      </c>
      <c r="H40" s="42">
        <v>0</v>
      </c>
      <c r="I40" s="104">
        <v>0</v>
      </c>
      <c r="J40" s="42">
        <v>102</v>
      </c>
      <c r="K40" s="42">
        <v>102</v>
      </c>
      <c r="L40" s="104">
        <v>203</v>
      </c>
    </row>
    <row r="41" spans="1:12">
      <c r="A41" s="1099"/>
      <c r="B41" s="100">
        <v>29</v>
      </c>
      <c r="C41" s="514" t="s">
        <v>1565</v>
      </c>
      <c r="D41" s="42">
        <v>42038</v>
      </c>
      <c r="E41" s="42">
        <v>6161</v>
      </c>
      <c r="F41" s="104">
        <v>48199</v>
      </c>
      <c r="G41" s="42">
        <v>88381</v>
      </c>
      <c r="H41" s="42">
        <v>161533</v>
      </c>
      <c r="I41" s="104">
        <v>249914</v>
      </c>
      <c r="J41" s="42">
        <v>130419</v>
      </c>
      <c r="K41" s="42">
        <v>167694</v>
      </c>
      <c r="L41" s="104">
        <v>298113</v>
      </c>
    </row>
    <row r="42" spans="1:12">
      <c r="A42" s="1099"/>
      <c r="B42" s="100">
        <v>30</v>
      </c>
      <c r="C42" s="514" t="s">
        <v>1566</v>
      </c>
      <c r="D42" s="42">
        <v>396</v>
      </c>
      <c r="E42" s="42">
        <v>396</v>
      </c>
      <c r="F42" s="104">
        <v>792</v>
      </c>
      <c r="G42" s="42">
        <v>0</v>
      </c>
      <c r="H42" s="42">
        <v>0</v>
      </c>
      <c r="I42" s="104">
        <v>0</v>
      </c>
      <c r="J42" s="42">
        <v>396</v>
      </c>
      <c r="K42" s="42">
        <v>396</v>
      </c>
      <c r="L42" s="104">
        <v>792</v>
      </c>
    </row>
    <row r="43" spans="1:12" ht="24">
      <c r="A43" s="1099"/>
      <c r="B43" s="100">
        <v>33</v>
      </c>
      <c r="C43" s="514" t="s">
        <v>1567</v>
      </c>
      <c r="D43" s="42">
        <v>0</v>
      </c>
      <c r="E43" s="42">
        <v>0</v>
      </c>
      <c r="F43" s="104">
        <v>0</v>
      </c>
      <c r="G43" s="42">
        <v>0</v>
      </c>
      <c r="H43" s="42">
        <v>0</v>
      </c>
      <c r="I43" s="104">
        <v>0</v>
      </c>
      <c r="J43" s="42">
        <v>0</v>
      </c>
      <c r="K43" s="42">
        <v>0</v>
      </c>
      <c r="L43" s="104">
        <v>0</v>
      </c>
    </row>
    <row r="44" spans="1:12">
      <c r="A44" s="1099"/>
      <c r="B44" s="100">
        <v>37</v>
      </c>
      <c r="C44" s="514" t="s">
        <v>1568</v>
      </c>
      <c r="D44" s="42">
        <v>9541</v>
      </c>
      <c r="E44" s="42">
        <v>9522</v>
      </c>
      <c r="F44" s="104">
        <v>19063</v>
      </c>
      <c r="G44" s="42">
        <v>0</v>
      </c>
      <c r="H44" s="42">
        <v>2000</v>
      </c>
      <c r="I44" s="104">
        <v>2000</v>
      </c>
      <c r="J44" s="42">
        <v>9541</v>
      </c>
      <c r="K44" s="42">
        <v>11522</v>
      </c>
      <c r="L44" s="104">
        <v>21063</v>
      </c>
    </row>
    <row r="45" spans="1:12">
      <c r="A45" s="1099"/>
      <c r="B45" s="493" t="s">
        <v>282</v>
      </c>
      <c r="C45" s="71"/>
      <c r="D45" s="104">
        <v>53788</v>
      </c>
      <c r="E45" s="104">
        <v>17452</v>
      </c>
      <c r="F45" s="104">
        <v>71240</v>
      </c>
      <c r="G45" s="104">
        <v>118226</v>
      </c>
      <c r="H45" s="104">
        <v>199920</v>
      </c>
      <c r="I45" s="104">
        <v>318146</v>
      </c>
      <c r="J45" s="104">
        <v>172014</v>
      </c>
      <c r="K45" s="104">
        <v>217372</v>
      </c>
      <c r="L45" s="104">
        <v>389386</v>
      </c>
    </row>
    <row r="46" spans="1:12">
      <c r="A46" s="1099" t="s">
        <v>1569</v>
      </c>
      <c r="B46" s="100">
        <v>19</v>
      </c>
      <c r="C46" s="514" t="s">
        <v>1570</v>
      </c>
      <c r="D46" s="42">
        <v>49</v>
      </c>
      <c r="E46" s="42">
        <v>49</v>
      </c>
      <c r="F46" s="104">
        <v>98</v>
      </c>
      <c r="G46" s="42">
        <v>1</v>
      </c>
      <c r="H46" s="42">
        <v>1</v>
      </c>
      <c r="I46" s="104">
        <v>2</v>
      </c>
      <c r="J46" s="42">
        <v>50</v>
      </c>
      <c r="K46" s="42">
        <v>50</v>
      </c>
      <c r="L46" s="104">
        <v>100</v>
      </c>
    </row>
    <row r="47" spans="1:12">
      <c r="A47" s="1099"/>
      <c r="B47" s="100">
        <v>26</v>
      </c>
      <c r="C47" s="514" t="s">
        <v>1571</v>
      </c>
      <c r="D47" s="42">
        <v>37</v>
      </c>
      <c r="E47" s="42">
        <v>37</v>
      </c>
      <c r="F47" s="104">
        <v>74</v>
      </c>
      <c r="G47" s="42">
        <v>0</v>
      </c>
      <c r="H47" s="42">
        <v>0</v>
      </c>
      <c r="I47" s="104">
        <v>0</v>
      </c>
      <c r="J47" s="42">
        <v>37</v>
      </c>
      <c r="K47" s="42">
        <v>37</v>
      </c>
      <c r="L47" s="104">
        <v>74</v>
      </c>
    </row>
    <row r="48" spans="1:12" ht="24">
      <c r="A48" s="1099"/>
      <c r="B48" s="100">
        <v>31</v>
      </c>
      <c r="C48" s="514" t="s">
        <v>1572</v>
      </c>
      <c r="D48" s="42">
        <v>157</v>
      </c>
      <c r="E48" s="42">
        <v>157</v>
      </c>
      <c r="F48" s="104">
        <v>314</v>
      </c>
      <c r="G48" s="42">
        <v>1</v>
      </c>
      <c r="H48" s="42">
        <v>1</v>
      </c>
      <c r="I48" s="104">
        <v>1</v>
      </c>
      <c r="J48" s="42">
        <v>157</v>
      </c>
      <c r="K48" s="42">
        <v>157</v>
      </c>
      <c r="L48" s="104">
        <v>315</v>
      </c>
    </row>
    <row r="49" spans="1:12">
      <c r="A49" s="1099"/>
      <c r="B49" s="100">
        <v>34</v>
      </c>
      <c r="C49" s="514" t="s">
        <v>1573</v>
      </c>
      <c r="D49" s="42">
        <v>2956</v>
      </c>
      <c r="E49" s="42">
        <v>3026</v>
      </c>
      <c r="F49" s="104">
        <v>5982</v>
      </c>
      <c r="G49" s="42">
        <v>118</v>
      </c>
      <c r="H49" s="42">
        <v>1878</v>
      </c>
      <c r="I49" s="104">
        <v>1996</v>
      </c>
      <c r="J49" s="42">
        <v>3074</v>
      </c>
      <c r="K49" s="42">
        <v>4903</v>
      </c>
      <c r="L49" s="104">
        <v>7977</v>
      </c>
    </row>
    <row r="50" spans="1:12">
      <c r="A50" s="1099"/>
      <c r="B50" s="493" t="s">
        <v>282</v>
      </c>
      <c r="C50" s="71"/>
      <c r="D50" s="104">
        <v>3199</v>
      </c>
      <c r="E50" s="104">
        <v>3269</v>
      </c>
      <c r="F50" s="104">
        <v>6468</v>
      </c>
      <c r="G50" s="104">
        <v>119</v>
      </c>
      <c r="H50" s="104">
        <v>1879</v>
      </c>
      <c r="I50" s="104">
        <v>1999</v>
      </c>
      <c r="J50" s="104">
        <v>3319</v>
      </c>
      <c r="K50" s="104">
        <v>5148</v>
      </c>
      <c r="L50" s="104">
        <v>8467</v>
      </c>
    </row>
    <row r="51" spans="1:12" ht="24">
      <c r="A51" s="1099" t="s">
        <v>1574</v>
      </c>
      <c r="B51" s="100">
        <v>32</v>
      </c>
      <c r="C51" s="514" t="s">
        <v>1575</v>
      </c>
      <c r="D51" s="42">
        <v>0</v>
      </c>
      <c r="E51" s="42">
        <v>0</v>
      </c>
      <c r="F51" s="104">
        <v>1</v>
      </c>
      <c r="G51" s="42">
        <v>77</v>
      </c>
      <c r="H51" s="42">
        <v>77</v>
      </c>
      <c r="I51" s="104">
        <v>154</v>
      </c>
      <c r="J51" s="42">
        <v>77</v>
      </c>
      <c r="K51" s="42">
        <v>77</v>
      </c>
      <c r="L51" s="104">
        <v>155</v>
      </c>
    </row>
    <row r="52" spans="1:12" ht="24">
      <c r="A52" s="1099"/>
      <c r="B52" s="100">
        <v>38</v>
      </c>
      <c r="C52" s="514" t="s">
        <v>1576</v>
      </c>
      <c r="D52" s="42">
        <v>0</v>
      </c>
      <c r="E52" s="42">
        <v>0</v>
      </c>
      <c r="F52" s="104">
        <v>0</v>
      </c>
      <c r="G52" s="42">
        <v>0</v>
      </c>
      <c r="H52" s="42">
        <v>0</v>
      </c>
      <c r="I52" s="104">
        <v>0</v>
      </c>
      <c r="J52" s="42">
        <v>0</v>
      </c>
      <c r="K52" s="42">
        <v>0</v>
      </c>
      <c r="L52" s="104">
        <v>0</v>
      </c>
    </row>
    <row r="53" spans="1:12">
      <c r="A53" s="1099"/>
      <c r="B53" s="100">
        <v>39</v>
      </c>
      <c r="C53" s="514" t="s">
        <v>1577</v>
      </c>
      <c r="D53" s="42">
        <v>4955</v>
      </c>
      <c r="E53" s="42">
        <v>4994</v>
      </c>
      <c r="F53" s="104">
        <v>9949</v>
      </c>
      <c r="G53" s="42">
        <v>522</v>
      </c>
      <c r="H53" s="42">
        <v>519</v>
      </c>
      <c r="I53" s="104">
        <v>1041</v>
      </c>
      <c r="J53" s="42">
        <v>5477</v>
      </c>
      <c r="K53" s="42">
        <v>5513</v>
      </c>
      <c r="L53" s="104">
        <v>10990</v>
      </c>
    </row>
    <row r="54" spans="1:12">
      <c r="A54" s="1099"/>
      <c r="B54" s="493" t="s">
        <v>282</v>
      </c>
      <c r="C54" s="71"/>
      <c r="D54" s="104">
        <v>4955</v>
      </c>
      <c r="E54" s="104">
        <v>4995</v>
      </c>
      <c r="F54" s="104">
        <v>9950</v>
      </c>
      <c r="G54" s="104">
        <v>599</v>
      </c>
      <c r="H54" s="104">
        <v>596</v>
      </c>
      <c r="I54" s="104">
        <v>1195</v>
      </c>
      <c r="J54" s="104">
        <v>5555</v>
      </c>
      <c r="K54" s="104">
        <v>5590</v>
      </c>
      <c r="L54" s="104">
        <v>11145</v>
      </c>
    </row>
    <row r="55" spans="1:12">
      <c r="A55" s="101" t="s">
        <v>282</v>
      </c>
      <c r="B55" s="102"/>
      <c r="C55" s="103"/>
      <c r="D55" s="104">
        <v>253515</v>
      </c>
      <c r="E55" s="104">
        <v>162853</v>
      </c>
      <c r="F55" s="104">
        <v>416369</v>
      </c>
      <c r="G55" s="104">
        <v>899082</v>
      </c>
      <c r="H55" s="104">
        <v>1069601</v>
      </c>
      <c r="I55" s="104">
        <v>1968683</v>
      </c>
      <c r="J55" s="104">
        <v>1152597</v>
      </c>
      <c r="K55" s="104">
        <v>1232455</v>
      </c>
      <c r="L55" s="104">
        <v>2385052</v>
      </c>
    </row>
  </sheetData>
  <mergeCells count="13">
    <mergeCell ref="A46:A50"/>
    <mergeCell ref="A51:A54"/>
    <mergeCell ref="A4:C5"/>
    <mergeCell ref="J4:L4"/>
    <mergeCell ref="A25:A28"/>
    <mergeCell ref="A29:A30"/>
    <mergeCell ref="A31:A34"/>
    <mergeCell ref="A35:A45"/>
    <mergeCell ref="A6:A15"/>
    <mergeCell ref="A16:A21"/>
    <mergeCell ref="A22:A24"/>
    <mergeCell ref="D4:F4"/>
    <mergeCell ref="G4:I4"/>
  </mergeCells>
  <pageMargins left="0.70866141732283472" right="0.19685039370078741" top="0.23" bottom="3.937007874015748E-2" header="0" footer="0.2"/>
  <pageSetup paperSize="9" scale="74" orientation="landscape" cellComments="asDisplayed"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4">
    <tabColor rgb="FF00B050"/>
  </sheetPr>
  <dimension ref="A1:L56"/>
  <sheetViews>
    <sheetView topLeftCell="A31" zoomScaleNormal="100" workbookViewId="0">
      <selection activeCell="D7" sqref="D7:L56"/>
    </sheetView>
  </sheetViews>
  <sheetFormatPr baseColWidth="10" defaultColWidth="11.42578125" defaultRowHeight="15"/>
  <cols>
    <col min="1" max="1" width="28.5703125" style="51" customWidth="1"/>
    <col min="2" max="2" width="4.7109375" style="51" customWidth="1"/>
    <col min="3" max="3" width="35.140625" style="51" customWidth="1"/>
    <col min="4" max="12" width="14" style="51" customWidth="1"/>
    <col min="13" max="16384" width="11.42578125" style="51"/>
  </cols>
  <sheetData>
    <row r="1" spans="1:12">
      <c r="A1" s="56" t="s">
        <v>85</v>
      </c>
      <c r="B1" s="39"/>
    </row>
    <row r="3" spans="1:12">
      <c r="A3" s="99"/>
      <c r="B3" s="99"/>
      <c r="C3" s="99"/>
      <c r="D3" s="99"/>
      <c r="E3" s="99"/>
      <c r="F3" s="99"/>
      <c r="G3" s="99"/>
      <c r="H3" s="99"/>
      <c r="I3" s="99"/>
      <c r="J3" s="99"/>
      <c r="K3" s="39"/>
    </row>
    <row r="4" spans="1:12" ht="15" customHeight="1">
      <c r="A4" s="1103" t="s">
        <v>1386</v>
      </c>
      <c r="B4" s="1104"/>
      <c r="C4" s="1105"/>
      <c r="D4" s="1112" t="s">
        <v>1578</v>
      </c>
      <c r="E4" s="1113"/>
      <c r="F4" s="1114"/>
      <c r="G4" s="1112" t="s">
        <v>1579</v>
      </c>
      <c r="H4" s="1113"/>
      <c r="I4" s="1114"/>
      <c r="J4" s="1059" t="s">
        <v>1580</v>
      </c>
      <c r="K4" s="1059"/>
      <c r="L4" s="1059"/>
    </row>
    <row r="5" spans="1:12">
      <c r="A5" s="1106"/>
      <c r="B5" s="1107"/>
      <c r="C5" s="1108"/>
      <c r="D5" s="1115"/>
      <c r="E5" s="1116"/>
      <c r="F5" s="1117"/>
      <c r="G5" s="1115"/>
      <c r="H5" s="1116"/>
      <c r="I5" s="1117"/>
      <c r="J5" s="1059" t="s">
        <v>1581</v>
      </c>
      <c r="K5" s="1059"/>
      <c r="L5" s="1059"/>
    </row>
    <row r="6" spans="1:12" ht="24">
      <c r="A6" s="1109"/>
      <c r="B6" s="1110"/>
      <c r="C6" s="1111"/>
      <c r="D6" s="497" t="s">
        <v>1388</v>
      </c>
      <c r="E6" s="497" t="s">
        <v>1389</v>
      </c>
      <c r="F6" s="105" t="s">
        <v>343</v>
      </c>
      <c r="G6" s="497" t="s">
        <v>1388</v>
      </c>
      <c r="H6" s="497" t="s">
        <v>1389</v>
      </c>
      <c r="I6" s="105" t="s">
        <v>343</v>
      </c>
      <c r="J6" s="497" t="s">
        <v>1388</v>
      </c>
      <c r="K6" s="497" t="s">
        <v>1389</v>
      </c>
      <c r="L6" s="105" t="s">
        <v>343</v>
      </c>
    </row>
    <row r="7" spans="1:12">
      <c r="A7" s="1099" t="s">
        <v>1529</v>
      </c>
      <c r="B7" s="100">
        <v>1</v>
      </c>
      <c r="C7" s="514" t="s">
        <v>1530</v>
      </c>
      <c r="D7" s="42">
        <v>0</v>
      </c>
      <c r="E7" s="42">
        <v>0</v>
      </c>
      <c r="F7" s="104">
        <v>0</v>
      </c>
      <c r="G7" s="42">
        <v>0</v>
      </c>
      <c r="H7" s="42">
        <v>0</v>
      </c>
      <c r="I7" s="104">
        <v>0</v>
      </c>
      <c r="J7" s="42">
        <v>0</v>
      </c>
      <c r="K7" s="42">
        <v>0</v>
      </c>
      <c r="L7" s="104">
        <v>0</v>
      </c>
    </row>
    <row r="8" spans="1:12">
      <c r="A8" s="1099"/>
      <c r="B8" s="100">
        <v>2</v>
      </c>
      <c r="C8" s="514" t="s">
        <v>1531</v>
      </c>
      <c r="D8" s="42">
        <v>0</v>
      </c>
      <c r="E8" s="42">
        <v>0</v>
      </c>
      <c r="F8" s="104">
        <v>0</v>
      </c>
      <c r="G8" s="42">
        <v>0</v>
      </c>
      <c r="H8" s="42">
        <v>0</v>
      </c>
      <c r="I8" s="104">
        <v>0</v>
      </c>
      <c r="J8" s="42">
        <v>0</v>
      </c>
      <c r="K8" s="42">
        <v>0</v>
      </c>
      <c r="L8" s="104">
        <v>0</v>
      </c>
    </row>
    <row r="9" spans="1:12">
      <c r="A9" s="1099"/>
      <c r="B9" s="100">
        <v>3</v>
      </c>
      <c r="C9" s="514" t="s">
        <v>1532</v>
      </c>
      <c r="D9" s="42">
        <v>0</v>
      </c>
      <c r="E9" s="42">
        <v>832</v>
      </c>
      <c r="F9" s="104">
        <v>832</v>
      </c>
      <c r="G9" s="42">
        <v>0</v>
      </c>
      <c r="H9" s="42">
        <v>0</v>
      </c>
      <c r="I9" s="104">
        <v>0</v>
      </c>
      <c r="J9" s="42">
        <v>0</v>
      </c>
      <c r="K9" s="42">
        <v>0</v>
      </c>
      <c r="L9" s="104">
        <v>0</v>
      </c>
    </row>
    <row r="10" spans="1:12">
      <c r="A10" s="1099"/>
      <c r="B10" s="100">
        <v>4</v>
      </c>
      <c r="C10" s="514" t="s">
        <v>1533</v>
      </c>
      <c r="D10" s="42">
        <v>94700</v>
      </c>
      <c r="E10" s="42">
        <v>107441</v>
      </c>
      <c r="F10" s="104">
        <v>202141</v>
      </c>
      <c r="G10" s="42">
        <v>0</v>
      </c>
      <c r="H10" s="42">
        <v>0</v>
      </c>
      <c r="I10" s="104">
        <v>0</v>
      </c>
      <c r="J10" s="42">
        <v>0</v>
      </c>
      <c r="K10" s="42">
        <v>0</v>
      </c>
      <c r="L10" s="104">
        <v>0</v>
      </c>
    </row>
    <row r="11" spans="1:12" ht="24">
      <c r="A11" s="1099"/>
      <c r="B11" s="100">
        <v>6</v>
      </c>
      <c r="C11" s="514" t="s">
        <v>1534</v>
      </c>
      <c r="D11" s="42">
        <v>40626</v>
      </c>
      <c r="E11" s="42">
        <v>4202</v>
      </c>
      <c r="F11" s="104">
        <v>44827</v>
      </c>
      <c r="G11" s="42">
        <v>0</v>
      </c>
      <c r="H11" s="42">
        <v>0</v>
      </c>
      <c r="I11" s="104">
        <v>0</v>
      </c>
      <c r="J11" s="42">
        <v>0</v>
      </c>
      <c r="K11" s="42">
        <v>0</v>
      </c>
      <c r="L11" s="104">
        <v>0</v>
      </c>
    </row>
    <row r="12" spans="1:12" ht="24">
      <c r="A12" s="1099"/>
      <c r="B12" s="100">
        <v>7</v>
      </c>
      <c r="C12" s="514" t="s">
        <v>1535</v>
      </c>
      <c r="D12" s="42">
        <v>0</v>
      </c>
      <c r="E12" s="42">
        <v>0</v>
      </c>
      <c r="F12" s="104">
        <v>0</v>
      </c>
      <c r="G12" s="42">
        <v>0</v>
      </c>
      <c r="H12" s="42">
        <v>0</v>
      </c>
      <c r="I12" s="104">
        <v>0</v>
      </c>
      <c r="J12" s="42">
        <v>0</v>
      </c>
      <c r="K12" s="42">
        <v>0</v>
      </c>
      <c r="L12" s="104">
        <v>0</v>
      </c>
    </row>
    <row r="13" spans="1:12" ht="24">
      <c r="A13" s="1099"/>
      <c r="B13" s="100">
        <v>12</v>
      </c>
      <c r="C13" s="514" t="s">
        <v>1536</v>
      </c>
      <c r="D13" s="42">
        <v>0</v>
      </c>
      <c r="E13" s="42">
        <v>0</v>
      </c>
      <c r="F13" s="104">
        <v>0</v>
      </c>
      <c r="G13" s="42">
        <v>20250</v>
      </c>
      <c r="H13" s="42">
        <v>21050</v>
      </c>
      <c r="I13" s="104">
        <v>41300</v>
      </c>
      <c r="J13" s="42">
        <v>0</v>
      </c>
      <c r="K13" s="42">
        <v>0</v>
      </c>
      <c r="L13" s="104">
        <v>0</v>
      </c>
    </row>
    <row r="14" spans="1:12" ht="24">
      <c r="A14" s="1099"/>
      <c r="B14" s="100">
        <v>35</v>
      </c>
      <c r="C14" s="514" t="s">
        <v>1537</v>
      </c>
      <c r="D14" s="42">
        <v>0</v>
      </c>
      <c r="E14" s="42">
        <v>0</v>
      </c>
      <c r="F14" s="104">
        <v>0</v>
      </c>
      <c r="G14" s="42">
        <v>0</v>
      </c>
      <c r="H14" s="42">
        <v>0</v>
      </c>
      <c r="I14" s="104">
        <v>0</v>
      </c>
      <c r="J14" s="42">
        <v>0</v>
      </c>
      <c r="K14" s="42">
        <v>0</v>
      </c>
      <c r="L14" s="104">
        <v>0</v>
      </c>
    </row>
    <row r="15" spans="1:12">
      <c r="A15" s="1099"/>
      <c r="B15" s="100">
        <v>51</v>
      </c>
      <c r="C15" s="514" t="s">
        <v>1538</v>
      </c>
      <c r="D15" s="42">
        <v>689865</v>
      </c>
      <c r="E15" s="42">
        <v>759596</v>
      </c>
      <c r="F15" s="104">
        <v>1449461</v>
      </c>
      <c r="G15" s="42">
        <v>0</v>
      </c>
      <c r="H15" s="42">
        <v>0</v>
      </c>
      <c r="I15" s="104">
        <v>0</v>
      </c>
      <c r="J15" s="42">
        <v>1460</v>
      </c>
      <c r="K15" s="42">
        <v>1460</v>
      </c>
      <c r="L15" s="104">
        <v>2921</v>
      </c>
    </row>
    <row r="16" spans="1:12">
      <c r="A16" s="1099"/>
      <c r="B16" s="493" t="s">
        <v>282</v>
      </c>
      <c r="C16" s="71"/>
      <c r="D16" s="104">
        <v>825191</v>
      </c>
      <c r="E16" s="104">
        <v>872070</v>
      </c>
      <c r="F16" s="104">
        <v>1697261</v>
      </c>
      <c r="G16" s="104">
        <v>20250</v>
      </c>
      <c r="H16" s="104">
        <v>21050</v>
      </c>
      <c r="I16" s="104">
        <v>41300</v>
      </c>
      <c r="J16" s="104">
        <v>1460</v>
      </c>
      <c r="K16" s="104">
        <v>1460</v>
      </c>
      <c r="L16" s="104">
        <v>2921</v>
      </c>
    </row>
    <row r="17" spans="1:12">
      <c r="A17" s="1099" t="s">
        <v>1539</v>
      </c>
      <c r="B17" s="100">
        <v>8</v>
      </c>
      <c r="C17" s="514" t="s">
        <v>1540</v>
      </c>
      <c r="D17" s="42">
        <v>0</v>
      </c>
      <c r="E17" s="42">
        <v>0</v>
      </c>
      <c r="F17" s="104">
        <v>0</v>
      </c>
      <c r="G17" s="42">
        <v>0</v>
      </c>
      <c r="H17" s="42">
        <v>0</v>
      </c>
      <c r="I17" s="104">
        <v>0</v>
      </c>
      <c r="J17" s="42">
        <v>0</v>
      </c>
      <c r="K17" s="42">
        <v>0</v>
      </c>
      <c r="L17" s="104">
        <v>0</v>
      </c>
    </row>
    <row r="18" spans="1:12" ht="24">
      <c r="A18" s="1099"/>
      <c r="B18" s="100">
        <v>10</v>
      </c>
      <c r="C18" s="514" t="s">
        <v>1541</v>
      </c>
      <c r="D18" s="42">
        <v>0</v>
      </c>
      <c r="E18" s="42">
        <v>0</v>
      </c>
      <c r="F18" s="104">
        <v>0</v>
      </c>
      <c r="G18" s="42">
        <v>101915</v>
      </c>
      <c r="H18" s="42">
        <v>67828</v>
      </c>
      <c r="I18" s="104">
        <v>169743</v>
      </c>
      <c r="J18" s="42">
        <v>0</v>
      </c>
      <c r="K18" s="42">
        <v>0</v>
      </c>
      <c r="L18" s="104">
        <v>0</v>
      </c>
    </row>
    <row r="19" spans="1:12">
      <c r="A19" s="1099"/>
      <c r="B19" s="100">
        <v>11</v>
      </c>
      <c r="C19" s="514" t="s">
        <v>1542</v>
      </c>
      <c r="D19" s="42">
        <v>0</v>
      </c>
      <c r="E19" s="42">
        <v>0</v>
      </c>
      <c r="F19" s="104">
        <v>0</v>
      </c>
      <c r="G19" s="42">
        <v>0</v>
      </c>
      <c r="H19" s="42">
        <v>0</v>
      </c>
      <c r="I19" s="104">
        <v>0</v>
      </c>
      <c r="J19" s="42">
        <v>0</v>
      </c>
      <c r="K19" s="42">
        <v>0</v>
      </c>
      <c r="L19" s="104">
        <v>0</v>
      </c>
    </row>
    <row r="20" spans="1:12">
      <c r="A20" s="1099"/>
      <c r="B20" s="100">
        <v>13</v>
      </c>
      <c r="C20" s="514" t="s">
        <v>1543</v>
      </c>
      <c r="D20" s="42">
        <v>0</v>
      </c>
      <c r="E20" s="42">
        <v>0</v>
      </c>
      <c r="F20" s="104">
        <v>0</v>
      </c>
      <c r="G20" s="42">
        <v>0</v>
      </c>
      <c r="H20" s="42">
        <v>0</v>
      </c>
      <c r="I20" s="104">
        <v>0</v>
      </c>
      <c r="J20" s="42">
        <v>175</v>
      </c>
      <c r="K20" s="42">
        <v>175</v>
      </c>
      <c r="L20" s="104">
        <v>351</v>
      </c>
    </row>
    <row r="21" spans="1:12" ht="24">
      <c r="A21" s="1099"/>
      <c r="B21" s="100">
        <v>36</v>
      </c>
      <c r="C21" s="514" t="s">
        <v>1544</v>
      </c>
      <c r="D21" s="42">
        <v>0</v>
      </c>
      <c r="E21" s="42">
        <v>0</v>
      </c>
      <c r="F21" s="104">
        <v>0</v>
      </c>
      <c r="G21" s="42">
        <v>0</v>
      </c>
      <c r="H21" s="42">
        <v>0</v>
      </c>
      <c r="I21" s="104">
        <v>0</v>
      </c>
      <c r="J21" s="42">
        <v>9</v>
      </c>
      <c r="K21" s="42">
        <v>9</v>
      </c>
      <c r="L21" s="104">
        <v>18</v>
      </c>
    </row>
    <row r="22" spans="1:12">
      <c r="A22" s="1099"/>
      <c r="B22" s="493" t="s">
        <v>282</v>
      </c>
      <c r="C22" s="71"/>
      <c r="D22" s="104">
        <v>0</v>
      </c>
      <c r="E22" s="104">
        <v>0</v>
      </c>
      <c r="F22" s="104">
        <v>0</v>
      </c>
      <c r="G22" s="104">
        <v>101915</v>
      </c>
      <c r="H22" s="104">
        <v>67828</v>
      </c>
      <c r="I22" s="104">
        <v>169743</v>
      </c>
      <c r="J22" s="104">
        <v>184</v>
      </c>
      <c r="K22" s="104">
        <v>184</v>
      </c>
      <c r="L22" s="104">
        <v>369</v>
      </c>
    </row>
    <row r="23" spans="1:12">
      <c r="A23" s="1099" t="s">
        <v>1545</v>
      </c>
      <c r="B23" s="100">
        <v>25</v>
      </c>
      <c r="C23" s="514" t="s">
        <v>1546</v>
      </c>
      <c r="D23" s="42">
        <v>0</v>
      </c>
      <c r="E23" s="42">
        <v>0</v>
      </c>
      <c r="F23" s="104">
        <v>0</v>
      </c>
      <c r="G23" s="42">
        <v>0</v>
      </c>
      <c r="H23" s="42">
        <v>0</v>
      </c>
      <c r="I23" s="104">
        <v>0</v>
      </c>
      <c r="J23" s="42">
        <v>658</v>
      </c>
      <c r="K23" s="42">
        <v>682</v>
      </c>
      <c r="L23" s="104">
        <v>1340</v>
      </c>
    </row>
    <row r="24" spans="1:12" ht="24">
      <c r="A24" s="1099"/>
      <c r="B24" s="100">
        <v>52</v>
      </c>
      <c r="C24" s="514" t="s">
        <v>1547</v>
      </c>
      <c r="D24" s="42">
        <v>0</v>
      </c>
      <c r="E24" s="42">
        <v>0</v>
      </c>
      <c r="F24" s="104">
        <v>0</v>
      </c>
      <c r="G24" s="42">
        <v>0</v>
      </c>
      <c r="H24" s="42">
        <v>0</v>
      </c>
      <c r="I24" s="104">
        <v>0</v>
      </c>
      <c r="J24" s="42">
        <v>1804</v>
      </c>
      <c r="K24" s="42">
        <v>1902</v>
      </c>
      <c r="L24" s="104">
        <v>3706</v>
      </c>
    </row>
    <row r="25" spans="1:12">
      <c r="A25" s="1099"/>
      <c r="B25" s="493" t="s">
        <v>282</v>
      </c>
      <c r="C25" s="71"/>
      <c r="D25" s="104">
        <v>0</v>
      </c>
      <c r="E25" s="104">
        <v>0</v>
      </c>
      <c r="F25" s="104">
        <v>0</v>
      </c>
      <c r="G25" s="104">
        <v>0</v>
      </c>
      <c r="H25" s="104">
        <v>0</v>
      </c>
      <c r="I25" s="104">
        <v>0</v>
      </c>
      <c r="J25" s="104">
        <v>2462</v>
      </c>
      <c r="K25" s="104">
        <v>2584</v>
      </c>
      <c r="L25" s="104">
        <v>5046</v>
      </c>
    </row>
    <row r="26" spans="1:12">
      <c r="A26" s="1099" t="s">
        <v>1548</v>
      </c>
      <c r="B26" s="100">
        <v>14</v>
      </c>
      <c r="C26" s="514" t="s">
        <v>1549</v>
      </c>
      <c r="D26" s="42">
        <v>0</v>
      </c>
      <c r="E26" s="42">
        <v>0</v>
      </c>
      <c r="F26" s="104">
        <v>0</v>
      </c>
      <c r="G26" s="42">
        <v>0</v>
      </c>
      <c r="H26" s="42">
        <v>0</v>
      </c>
      <c r="I26" s="104">
        <v>0</v>
      </c>
      <c r="J26" s="42">
        <v>0</v>
      </c>
      <c r="K26" s="42">
        <v>0</v>
      </c>
      <c r="L26" s="104">
        <v>0</v>
      </c>
    </row>
    <row r="27" spans="1:12">
      <c r="A27" s="1099"/>
      <c r="B27" s="100">
        <v>15</v>
      </c>
      <c r="C27" s="514" t="s">
        <v>1550</v>
      </c>
      <c r="D27" s="42">
        <v>0</v>
      </c>
      <c r="E27" s="42">
        <v>0</v>
      </c>
      <c r="F27" s="104">
        <v>0</v>
      </c>
      <c r="G27" s="42">
        <v>0</v>
      </c>
      <c r="H27" s="42">
        <v>4500</v>
      </c>
      <c r="I27" s="104">
        <v>4500</v>
      </c>
      <c r="J27" s="42">
        <v>0</v>
      </c>
      <c r="K27" s="42">
        <v>0</v>
      </c>
      <c r="L27" s="104">
        <v>0</v>
      </c>
    </row>
    <row r="28" spans="1:12" ht="24">
      <c r="A28" s="1099"/>
      <c r="B28" s="100">
        <v>16</v>
      </c>
      <c r="C28" s="514" t="s">
        <v>1551</v>
      </c>
      <c r="D28" s="42">
        <v>0</v>
      </c>
      <c r="E28" s="42">
        <v>0</v>
      </c>
      <c r="F28" s="104">
        <v>0</v>
      </c>
      <c r="G28" s="42">
        <v>0</v>
      </c>
      <c r="H28" s="42">
        <v>4000</v>
      </c>
      <c r="I28" s="104">
        <v>4000</v>
      </c>
      <c r="J28" s="42">
        <v>359</v>
      </c>
      <c r="K28" s="42">
        <v>359</v>
      </c>
      <c r="L28" s="104">
        <v>719</v>
      </c>
    </row>
    <row r="29" spans="1:12">
      <c r="A29" s="1099"/>
      <c r="B29" s="493" t="s">
        <v>282</v>
      </c>
      <c r="C29" s="71"/>
      <c r="D29" s="104">
        <v>0</v>
      </c>
      <c r="E29" s="104">
        <v>0</v>
      </c>
      <c r="F29" s="104">
        <v>0</v>
      </c>
      <c r="G29" s="104">
        <v>0</v>
      </c>
      <c r="H29" s="104">
        <v>8500</v>
      </c>
      <c r="I29" s="104">
        <v>8500</v>
      </c>
      <c r="J29" s="104">
        <v>359</v>
      </c>
      <c r="K29" s="104">
        <v>359</v>
      </c>
      <c r="L29" s="104">
        <v>719</v>
      </c>
    </row>
    <row r="30" spans="1:12">
      <c r="A30" s="1099" t="s">
        <v>1552</v>
      </c>
      <c r="B30" s="100">
        <v>17</v>
      </c>
      <c r="C30" s="514" t="s">
        <v>1553</v>
      </c>
      <c r="D30" s="42">
        <v>5023</v>
      </c>
      <c r="E30" s="42">
        <v>15464</v>
      </c>
      <c r="F30" s="104">
        <v>20487</v>
      </c>
      <c r="G30" s="42">
        <v>0</v>
      </c>
      <c r="H30" s="42">
        <v>0</v>
      </c>
      <c r="I30" s="104">
        <v>0</v>
      </c>
      <c r="J30" s="42">
        <v>2028</v>
      </c>
      <c r="K30" s="42">
        <v>2008</v>
      </c>
      <c r="L30" s="104">
        <v>4036</v>
      </c>
    </row>
    <row r="31" spans="1:12">
      <c r="A31" s="1099"/>
      <c r="B31" s="493" t="s">
        <v>282</v>
      </c>
      <c r="C31" s="71"/>
      <c r="D31" s="104">
        <v>5023</v>
      </c>
      <c r="E31" s="104">
        <v>15464</v>
      </c>
      <c r="F31" s="104">
        <v>20487</v>
      </c>
      <c r="G31" s="104">
        <v>0</v>
      </c>
      <c r="H31" s="104">
        <v>0</v>
      </c>
      <c r="I31" s="104">
        <v>0</v>
      </c>
      <c r="J31" s="104">
        <v>2028</v>
      </c>
      <c r="K31" s="104">
        <v>2008</v>
      </c>
      <c r="L31" s="104">
        <v>4036</v>
      </c>
    </row>
    <row r="32" spans="1:12">
      <c r="A32" s="1099" t="s">
        <v>1554</v>
      </c>
      <c r="B32" s="100">
        <v>5</v>
      </c>
      <c r="C32" s="514" t="s">
        <v>1555</v>
      </c>
      <c r="D32" s="42">
        <v>0</v>
      </c>
      <c r="E32" s="42">
        <v>0</v>
      </c>
      <c r="F32" s="104">
        <v>0</v>
      </c>
      <c r="G32" s="42">
        <v>0</v>
      </c>
      <c r="H32" s="42">
        <v>0</v>
      </c>
      <c r="I32" s="104">
        <v>0</v>
      </c>
      <c r="J32" s="42">
        <v>0</v>
      </c>
      <c r="K32" s="42">
        <v>0</v>
      </c>
      <c r="L32" s="104">
        <v>0</v>
      </c>
    </row>
    <row r="33" spans="1:12">
      <c r="A33" s="1099"/>
      <c r="B33" s="100">
        <v>18</v>
      </c>
      <c r="C33" s="514" t="s">
        <v>1556</v>
      </c>
      <c r="D33" s="42">
        <v>0</v>
      </c>
      <c r="E33" s="42">
        <v>0</v>
      </c>
      <c r="F33" s="104">
        <v>0</v>
      </c>
      <c r="G33" s="42">
        <v>0</v>
      </c>
      <c r="H33" s="42">
        <v>0</v>
      </c>
      <c r="I33" s="104">
        <v>0</v>
      </c>
      <c r="J33" s="42">
        <v>0</v>
      </c>
      <c r="K33" s="42">
        <v>0</v>
      </c>
      <c r="L33" s="104">
        <v>0</v>
      </c>
    </row>
    <row r="34" spans="1:12" ht="24">
      <c r="A34" s="1099"/>
      <c r="B34" s="100">
        <v>20</v>
      </c>
      <c r="C34" s="514" t="s">
        <v>1586</v>
      </c>
      <c r="D34" s="42">
        <v>0</v>
      </c>
      <c r="E34" s="42">
        <v>0</v>
      </c>
      <c r="F34" s="104">
        <v>0</v>
      </c>
      <c r="G34" s="42">
        <v>0</v>
      </c>
      <c r="H34" s="42">
        <v>0</v>
      </c>
      <c r="I34" s="104">
        <v>0</v>
      </c>
      <c r="J34" s="42">
        <v>8240</v>
      </c>
      <c r="K34" s="42">
        <v>8240</v>
      </c>
      <c r="L34" s="104">
        <v>16480</v>
      </c>
    </row>
    <row r="35" spans="1:12">
      <c r="A35" s="1099"/>
      <c r="B35" s="493" t="s">
        <v>282</v>
      </c>
      <c r="C35" s="71"/>
      <c r="D35" s="104">
        <v>0</v>
      </c>
      <c r="E35" s="104">
        <v>0</v>
      </c>
      <c r="F35" s="104">
        <v>0</v>
      </c>
      <c r="G35" s="104">
        <v>0</v>
      </c>
      <c r="H35" s="104">
        <v>0</v>
      </c>
      <c r="I35" s="104">
        <v>0</v>
      </c>
      <c r="J35" s="104">
        <v>8240</v>
      </c>
      <c r="K35" s="104">
        <v>8240</v>
      </c>
      <c r="L35" s="104">
        <v>16480</v>
      </c>
    </row>
    <row r="36" spans="1:12" ht="24">
      <c r="A36" s="1099" t="s">
        <v>1558</v>
      </c>
      <c r="B36" s="100">
        <v>21</v>
      </c>
      <c r="C36" s="514" t="s">
        <v>1559</v>
      </c>
      <c r="D36" s="42">
        <v>0</v>
      </c>
      <c r="E36" s="42">
        <v>0</v>
      </c>
      <c r="F36" s="104">
        <v>0</v>
      </c>
      <c r="G36" s="42">
        <v>30395</v>
      </c>
      <c r="H36" s="42">
        <v>36387</v>
      </c>
      <c r="I36" s="104">
        <v>66782</v>
      </c>
      <c r="J36" s="42">
        <v>40</v>
      </c>
      <c r="K36" s="42">
        <v>40</v>
      </c>
      <c r="L36" s="104">
        <v>81</v>
      </c>
    </row>
    <row r="37" spans="1:12">
      <c r="A37" s="1099"/>
      <c r="B37" s="100">
        <v>22</v>
      </c>
      <c r="C37" s="514" t="s">
        <v>1560</v>
      </c>
      <c r="D37" s="42">
        <v>0</v>
      </c>
      <c r="E37" s="42">
        <v>0</v>
      </c>
      <c r="F37" s="104">
        <v>0</v>
      </c>
      <c r="G37" s="42">
        <v>0</v>
      </c>
      <c r="H37" s="42">
        <v>0</v>
      </c>
      <c r="I37" s="104">
        <v>0</v>
      </c>
      <c r="J37" s="42">
        <v>0</v>
      </c>
      <c r="K37" s="42">
        <v>0</v>
      </c>
      <c r="L37" s="104">
        <v>0</v>
      </c>
    </row>
    <row r="38" spans="1:12" ht="24">
      <c r="A38" s="1099"/>
      <c r="B38" s="100">
        <v>23</v>
      </c>
      <c r="C38" s="514" t="s">
        <v>1561</v>
      </c>
      <c r="D38" s="42">
        <v>0</v>
      </c>
      <c r="E38" s="42">
        <v>0</v>
      </c>
      <c r="F38" s="104">
        <v>0</v>
      </c>
      <c r="G38" s="42">
        <v>0</v>
      </c>
      <c r="H38" s="42">
        <v>0</v>
      </c>
      <c r="I38" s="104">
        <v>0</v>
      </c>
      <c r="J38" s="42">
        <v>5</v>
      </c>
      <c r="K38" s="42">
        <v>5</v>
      </c>
      <c r="L38" s="104">
        <v>11</v>
      </c>
    </row>
    <row r="39" spans="1:12" ht="24">
      <c r="A39" s="1099"/>
      <c r="B39" s="100">
        <v>24</v>
      </c>
      <c r="C39" s="514" t="s">
        <v>1562</v>
      </c>
      <c r="D39" s="42">
        <v>0</v>
      </c>
      <c r="E39" s="42">
        <v>0</v>
      </c>
      <c r="F39" s="104">
        <v>0</v>
      </c>
      <c r="G39" s="42">
        <v>0</v>
      </c>
      <c r="H39" s="42">
        <v>0</v>
      </c>
      <c r="I39" s="104">
        <v>0</v>
      </c>
      <c r="J39" s="42">
        <v>838</v>
      </c>
      <c r="K39" s="42">
        <v>893</v>
      </c>
      <c r="L39" s="104">
        <v>1731</v>
      </c>
    </row>
    <row r="40" spans="1:12">
      <c r="A40" s="1099"/>
      <c r="B40" s="100">
        <v>27</v>
      </c>
      <c r="C40" s="514" t="s">
        <v>1563</v>
      </c>
      <c r="D40" s="42">
        <v>0</v>
      </c>
      <c r="E40" s="42">
        <v>0</v>
      </c>
      <c r="F40" s="104">
        <v>0</v>
      </c>
      <c r="G40" s="42">
        <v>0</v>
      </c>
      <c r="H40" s="42">
        <v>0</v>
      </c>
      <c r="I40" s="104">
        <v>0</v>
      </c>
      <c r="J40" s="42">
        <v>278</v>
      </c>
      <c r="K40" s="42">
        <v>332</v>
      </c>
      <c r="L40" s="104">
        <v>609</v>
      </c>
    </row>
    <row r="41" spans="1:12" ht="24">
      <c r="A41" s="1099"/>
      <c r="B41" s="100">
        <v>28</v>
      </c>
      <c r="C41" s="514" t="s">
        <v>1564</v>
      </c>
      <c r="D41" s="42">
        <v>0</v>
      </c>
      <c r="E41" s="42">
        <v>0</v>
      </c>
      <c r="F41" s="104">
        <v>0</v>
      </c>
      <c r="G41" s="42">
        <v>0</v>
      </c>
      <c r="H41" s="42">
        <v>0</v>
      </c>
      <c r="I41" s="104">
        <v>0</v>
      </c>
      <c r="J41" s="42">
        <v>102</v>
      </c>
      <c r="K41" s="42">
        <v>102</v>
      </c>
      <c r="L41" s="104">
        <v>203</v>
      </c>
    </row>
    <row r="42" spans="1:12">
      <c r="A42" s="1099"/>
      <c r="B42" s="100">
        <v>29</v>
      </c>
      <c r="C42" s="514" t="s">
        <v>1565</v>
      </c>
      <c r="D42" s="42">
        <v>130199</v>
      </c>
      <c r="E42" s="42">
        <v>167475</v>
      </c>
      <c r="F42" s="104">
        <v>297674</v>
      </c>
      <c r="G42" s="42">
        <v>0</v>
      </c>
      <c r="H42" s="42">
        <v>0</v>
      </c>
      <c r="I42" s="104">
        <v>0</v>
      </c>
      <c r="J42" s="42">
        <v>219</v>
      </c>
      <c r="K42" s="42">
        <v>219</v>
      </c>
      <c r="L42" s="104">
        <v>439</v>
      </c>
    </row>
    <row r="43" spans="1:12">
      <c r="A43" s="1099"/>
      <c r="B43" s="100">
        <v>30</v>
      </c>
      <c r="C43" s="514" t="s">
        <v>1566</v>
      </c>
      <c r="D43" s="42">
        <v>0</v>
      </c>
      <c r="E43" s="42">
        <v>0</v>
      </c>
      <c r="F43" s="104">
        <v>0</v>
      </c>
      <c r="G43" s="42">
        <v>0</v>
      </c>
      <c r="H43" s="42">
        <v>0</v>
      </c>
      <c r="I43" s="104">
        <v>0</v>
      </c>
      <c r="J43" s="42">
        <v>396</v>
      </c>
      <c r="K43" s="42">
        <v>396</v>
      </c>
      <c r="L43" s="104">
        <v>792</v>
      </c>
    </row>
    <row r="44" spans="1:12" ht="24">
      <c r="A44" s="1099"/>
      <c r="B44" s="100">
        <v>33</v>
      </c>
      <c r="C44" s="514" t="s">
        <v>1567</v>
      </c>
      <c r="D44" s="42">
        <v>0</v>
      </c>
      <c r="E44" s="42">
        <v>0</v>
      </c>
      <c r="F44" s="104">
        <v>0</v>
      </c>
      <c r="G44" s="42">
        <v>0</v>
      </c>
      <c r="H44" s="42">
        <v>0</v>
      </c>
      <c r="I44" s="104">
        <v>0</v>
      </c>
      <c r="J44" s="42">
        <v>0</v>
      </c>
      <c r="K44" s="42">
        <v>0</v>
      </c>
      <c r="L44" s="104">
        <v>0</v>
      </c>
    </row>
    <row r="45" spans="1:12">
      <c r="A45" s="1099"/>
      <c r="B45" s="100">
        <v>37</v>
      </c>
      <c r="C45" s="514" t="s">
        <v>1568</v>
      </c>
      <c r="D45" s="42">
        <v>0</v>
      </c>
      <c r="E45" s="42">
        <v>0</v>
      </c>
      <c r="F45" s="104">
        <v>0</v>
      </c>
      <c r="G45" s="42">
        <v>0</v>
      </c>
      <c r="H45" s="42">
        <v>2000</v>
      </c>
      <c r="I45" s="104">
        <v>2000</v>
      </c>
      <c r="J45" s="42">
        <v>9541</v>
      </c>
      <c r="K45" s="42">
        <v>9522</v>
      </c>
      <c r="L45" s="104">
        <v>19063</v>
      </c>
    </row>
    <row r="46" spans="1:12">
      <c r="A46" s="1099"/>
      <c r="B46" s="493" t="s">
        <v>282</v>
      </c>
      <c r="C46" s="71"/>
      <c r="D46" s="104">
        <v>130199</v>
      </c>
      <c r="E46" s="104">
        <v>167475</v>
      </c>
      <c r="F46" s="104">
        <v>297674</v>
      </c>
      <c r="G46" s="104">
        <v>30395</v>
      </c>
      <c r="H46" s="104">
        <v>38387</v>
      </c>
      <c r="I46" s="104">
        <v>68782</v>
      </c>
      <c r="J46" s="104">
        <v>11420</v>
      </c>
      <c r="K46" s="104">
        <v>11510</v>
      </c>
      <c r="L46" s="104">
        <v>22930</v>
      </c>
    </row>
    <row r="47" spans="1:12">
      <c r="A47" s="1099" t="s">
        <v>1569</v>
      </c>
      <c r="B47" s="100">
        <v>19</v>
      </c>
      <c r="C47" s="514" t="s">
        <v>1570</v>
      </c>
      <c r="D47" s="42">
        <v>0</v>
      </c>
      <c r="E47" s="42">
        <v>0</v>
      </c>
      <c r="F47" s="104">
        <v>0</v>
      </c>
      <c r="G47" s="42">
        <v>0</v>
      </c>
      <c r="H47" s="42">
        <v>0</v>
      </c>
      <c r="I47" s="104">
        <v>0</v>
      </c>
      <c r="J47" s="42">
        <v>50</v>
      </c>
      <c r="K47" s="42">
        <v>50</v>
      </c>
      <c r="L47" s="104">
        <v>100</v>
      </c>
    </row>
    <row r="48" spans="1:12">
      <c r="A48" s="1099"/>
      <c r="B48" s="100">
        <v>26</v>
      </c>
      <c r="C48" s="514" t="s">
        <v>1571</v>
      </c>
      <c r="D48" s="42">
        <v>0</v>
      </c>
      <c r="E48" s="42">
        <v>0</v>
      </c>
      <c r="F48" s="104">
        <v>0</v>
      </c>
      <c r="G48" s="42">
        <v>0</v>
      </c>
      <c r="H48" s="42">
        <v>0</v>
      </c>
      <c r="I48" s="104">
        <v>0</v>
      </c>
      <c r="J48" s="42">
        <v>37</v>
      </c>
      <c r="K48" s="42">
        <v>37</v>
      </c>
      <c r="L48" s="104">
        <v>74</v>
      </c>
    </row>
    <row r="49" spans="1:12" ht="24">
      <c r="A49" s="1099"/>
      <c r="B49" s="100">
        <v>31</v>
      </c>
      <c r="C49" s="514" t="s">
        <v>1572</v>
      </c>
      <c r="D49" s="42">
        <v>0</v>
      </c>
      <c r="E49" s="42">
        <v>0</v>
      </c>
      <c r="F49" s="104">
        <v>0</v>
      </c>
      <c r="G49" s="42">
        <v>0</v>
      </c>
      <c r="H49" s="42">
        <v>0</v>
      </c>
      <c r="I49" s="104">
        <v>0</v>
      </c>
      <c r="J49" s="42">
        <v>157</v>
      </c>
      <c r="K49" s="42">
        <v>157</v>
      </c>
      <c r="L49" s="104">
        <v>315</v>
      </c>
    </row>
    <row r="50" spans="1:12">
      <c r="A50" s="1099"/>
      <c r="B50" s="100">
        <v>34</v>
      </c>
      <c r="C50" s="514" t="s">
        <v>1573</v>
      </c>
      <c r="D50" s="42">
        <v>0</v>
      </c>
      <c r="E50" s="42">
        <v>1760</v>
      </c>
      <c r="F50" s="104">
        <v>1760</v>
      </c>
      <c r="G50" s="42">
        <v>0</v>
      </c>
      <c r="H50" s="42">
        <v>0</v>
      </c>
      <c r="I50" s="104">
        <v>0</v>
      </c>
      <c r="J50" s="42">
        <v>3074</v>
      </c>
      <c r="K50" s="42">
        <v>3143</v>
      </c>
      <c r="L50" s="104">
        <v>6217</v>
      </c>
    </row>
    <row r="51" spans="1:12">
      <c r="A51" s="1099"/>
      <c r="B51" s="493" t="s">
        <v>282</v>
      </c>
      <c r="C51" s="71"/>
      <c r="D51" s="104">
        <v>0</v>
      </c>
      <c r="E51" s="104">
        <v>1760</v>
      </c>
      <c r="F51" s="104">
        <v>1760</v>
      </c>
      <c r="G51" s="104">
        <v>0</v>
      </c>
      <c r="H51" s="104">
        <v>0</v>
      </c>
      <c r="I51" s="104">
        <v>0</v>
      </c>
      <c r="J51" s="104">
        <v>3319</v>
      </c>
      <c r="K51" s="104">
        <v>3388</v>
      </c>
      <c r="L51" s="104">
        <v>6707</v>
      </c>
    </row>
    <row r="52" spans="1:12" ht="24">
      <c r="A52" s="1099" t="s">
        <v>1574</v>
      </c>
      <c r="B52" s="100">
        <v>32</v>
      </c>
      <c r="C52" s="514" t="s">
        <v>1575</v>
      </c>
      <c r="D52" s="42">
        <v>0</v>
      </c>
      <c r="E52" s="42">
        <v>0</v>
      </c>
      <c r="F52" s="104">
        <v>0</v>
      </c>
      <c r="G52" s="42">
        <v>0</v>
      </c>
      <c r="H52" s="42">
        <v>0</v>
      </c>
      <c r="I52" s="104">
        <v>0</v>
      </c>
      <c r="J52" s="42">
        <v>77</v>
      </c>
      <c r="K52" s="42">
        <v>77</v>
      </c>
      <c r="L52" s="104">
        <v>155</v>
      </c>
    </row>
    <row r="53" spans="1:12" ht="24">
      <c r="A53" s="1099"/>
      <c r="B53" s="100">
        <v>38</v>
      </c>
      <c r="C53" s="514" t="s">
        <v>1576</v>
      </c>
      <c r="D53" s="42">
        <v>0</v>
      </c>
      <c r="E53" s="42">
        <v>0</v>
      </c>
      <c r="F53" s="104">
        <v>0</v>
      </c>
      <c r="G53" s="42">
        <v>0</v>
      </c>
      <c r="H53" s="42">
        <v>0</v>
      </c>
      <c r="I53" s="104">
        <v>0</v>
      </c>
      <c r="J53" s="42">
        <v>0</v>
      </c>
      <c r="K53" s="42">
        <v>0</v>
      </c>
      <c r="L53" s="104">
        <v>0</v>
      </c>
    </row>
    <row r="54" spans="1:12">
      <c r="A54" s="1099"/>
      <c r="B54" s="100">
        <v>39</v>
      </c>
      <c r="C54" s="514" t="s">
        <v>1577</v>
      </c>
      <c r="D54" s="42">
        <v>0</v>
      </c>
      <c r="E54" s="42">
        <v>0</v>
      </c>
      <c r="F54" s="104">
        <v>0</v>
      </c>
      <c r="G54" s="42">
        <v>0</v>
      </c>
      <c r="H54" s="42">
        <v>0</v>
      </c>
      <c r="I54" s="104">
        <v>0</v>
      </c>
      <c r="J54" s="42">
        <v>5477</v>
      </c>
      <c r="K54" s="42">
        <v>5513</v>
      </c>
      <c r="L54" s="104">
        <v>10990</v>
      </c>
    </row>
    <row r="55" spans="1:12">
      <c r="A55" s="1099"/>
      <c r="B55" s="493" t="s">
        <v>282</v>
      </c>
      <c r="C55" s="71"/>
      <c r="D55" s="104">
        <v>0</v>
      </c>
      <c r="E55" s="104">
        <v>0</v>
      </c>
      <c r="F55" s="104">
        <v>0</v>
      </c>
      <c r="G55" s="104">
        <v>0</v>
      </c>
      <c r="H55" s="104">
        <v>0</v>
      </c>
      <c r="I55" s="104">
        <v>0</v>
      </c>
      <c r="J55" s="104">
        <v>5555</v>
      </c>
      <c r="K55" s="104">
        <v>5590</v>
      </c>
      <c r="L55" s="104">
        <v>11145</v>
      </c>
    </row>
    <row r="56" spans="1:12">
      <c r="A56" s="101" t="s">
        <v>282</v>
      </c>
      <c r="B56" s="102"/>
      <c r="C56" s="103"/>
      <c r="D56" s="104">
        <v>960413</v>
      </c>
      <c r="E56" s="104">
        <v>1056768</v>
      </c>
      <c r="F56" s="104">
        <v>2017181</v>
      </c>
      <c r="G56" s="104">
        <v>152560</v>
      </c>
      <c r="H56" s="104">
        <v>135765</v>
      </c>
      <c r="I56" s="104">
        <v>288325</v>
      </c>
      <c r="J56" s="104">
        <v>35027</v>
      </c>
      <c r="K56" s="104">
        <v>35325</v>
      </c>
      <c r="L56" s="104">
        <v>70352</v>
      </c>
    </row>
  </sheetData>
  <mergeCells count="14">
    <mergeCell ref="A52:A55"/>
    <mergeCell ref="A4:C6"/>
    <mergeCell ref="G4:I5"/>
    <mergeCell ref="D4:F5"/>
    <mergeCell ref="J4:L4"/>
    <mergeCell ref="J5:L5"/>
    <mergeCell ref="A7:A16"/>
    <mergeCell ref="A17:A22"/>
    <mergeCell ref="A23:A25"/>
    <mergeCell ref="A26:A29"/>
    <mergeCell ref="A30:A31"/>
    <mergeCell ref="A32:A35"/>
    <mergeCell ref="A36:A46"/>
    <mergeCell ref="A47:A51"/>
  </mergeCells>
  <pageMargins left="0.70866141732283472" right="0.19685039370078741" top="0.26" bottom="3.937007874015748E-2" header="0" footer="0.31496062992125984"/>
  <pageSetup paperSize="9" scale="64" orientation="landscape" cellComments="asDisplayed"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45">
    <tabColor rgb="FF00B050"/>
  </sheetPr>
  <dimension ref="A1:L56"/>
  <sheetViews>
    <sheetView topLeftCell="A34" zoomScaleNormal="100" workbookViewId="0">
      <selection activeCell="C29" sqref="C29"/>
    </sheetView>
  </sheetViews>
  <sheetFormatPr baseColWidth="10" defaultColWidth="11.42578125" defaultRowHeight="15"/>
  <cols>
    <col min="1" max="1" width="28.5703125" style="51" customWidth="1"/>
    <col min="2" max="2" width="4.7109375" style="51" customWidth="1"/>
    <col min="3" max="3" width="35.140625" style="51" customWidth="1"/>
    <col min="4" max="12" width="14" style="51" customWidth="1"/>
    <col min="13" max="16384" width="11.42578125" style="51"/>
  </cols>
  <sheetData>
    <row r="1" spans="1:12">
      <c r="A1" s="56" t="s">
        <v>3130</v>
      </c>
      <c r="B1" s="39"/>
    </row>
    <row r="3" spans="1:12">
      <c r="A3" s="99"/>
      <c r="B3" s="99"/>
      <c r="C3" s="99"/>
    </row>
    <row r="4" spans="1:12" ht="15" customHeight="1">
      <c r="A4" s="1103" t="s">
        <v>1386</v>
      </c>
      <c r="B4" s="1104"/>
      <c r="C4" s="1105"/>
      <c r="D4" s="1059" t="s">
        <v>1580</v>
      </c>
      <c r="E4" s="1059"/>
      <c r="F4" s="1059"/>
      <c r="G4" s="1059"/>
      <c r="H4" s="1059"/>
      <c r="I4" s="1059"/>
      <c r="J4" s="1112" t="s">
        <v>1585</v>
      </c>
      <c r="K4" s="1113"/>
      <c r="L4" s="1114"/>
    </row>
    <row r="5" spans="1:12">
      <c r="A5" s="1106"/>
      <c r="B5" s="1107"/>
      <c r="C5" s="1108"/>
      <c r="D5" s="1059" t="s">
        <v>1583</v>
      </c>
      <c r="E5" s="1059"/>
      <c r="F5" s="1059"/>
      <c r="G5" s="1059" t="s">
        <v>1584</v>
      </c>
      <c r="H5" s="1059"/>
      <c r="I5" s="1059"/>
      <c r="J5" s="1115"/>
      <c r="K5" s="1116"/>
      <c r="L5" s="1117"/>
    </row>
    <row r="6" spans="1:12" ht="24">
      <c r="A6" s="1109"/>
      <c r="B6" s="1110"/>
      <c r="C6" s="1111"/>
      <c r="D6" s="497" t="s">
        <v>1388</v>
      </c>
      <c r="E6" s="497" t="s">
        <v>1389</v>
      </c>
      <c r="F6" s="105" t="s">
        <v>343</v>
      </c>
      <c r="G6" s="497" t="s">
        <v>1388</v>
      </c>
      <c r="H6" s="497" t="s">
        <v>1389</v>
      </c>
      <c r="I6" s="105" t="s">
        <v>343</v>
      </c>
      <c r="J6" s="497" t="s">
        <v>1388</v>
      </c>
      <c r="K6" s="497" t="s">
        <v>1389</v>
      </c>
      <c r="L6" s="105" t="s">
        <v>343</v>
      </c>
    </row>
    <row r="7" spans="1:12">
      <c r="A7" s="1099" t="s">
        <v>1529</v>
      </c>
      <c r="B7" s="100">
        <v>1</v>
      </c>
      <c r="C7" s="514" t="s">
        <v>1530</v>
      </c>
      <c r="D7" s="42">
        <v>0</v>
      </c>
      <c r="E7" s="42">
        <v>0</v>
      </c>
      <c r="F7" s="104">
        <v>0</v>
      </c>
      <c r="G7" s="42">
        <v>0</v>
      </c>
      <c r="H7" s="42">
        <v>0</v>
      </c>
      <c r="I7" s="104">
        <v>0</v>
      </c>
      <c r="J7" s="42">
        <v>0</v>
      </c>
      <c r="K7" s="42">
        <v>0</v>
      </c>
      <c r="L7" s="104">
        <v>0</v>
      </c>
    </row>
    <row r="8" spans="1:12">
      <c r="A8" s="1099"/>
      <c r="B8" s="100">
        <v>2</v>
      </c>
      <c r="C8" s="514" t="s">
        <v>1531</v>
      </c>
      <c r="D8" s="42">
        <v>0</v>
      </c>
      <c r="E8" s="42">
        <v>0</v>
      </c>
      <c r="F8" s="104">
        <v>0</v>
      </c>
      <c r="G8" s="42">
        <v>0</v>
      </c>
      <c r="H8" s="42">
        <v>0</v>
      </c>
      <c r="I8" s="104">
        <v>0</v>
      </c>
      <c r="J8" s="42">
        <v>0</v>
      </c>
      <c r="K8" s="42">
        <v>0</v>
      </c>
      <c r="L8" s="104">
        <v>0</v>
      </c>
    </row>
    <row r="9" spans="1:12">
      <c r="A9" s="1099"/>
      <c r="B9" s="100">
        <v>3</v>
      </c>
      <c r="C9" s="514" t="s">
        <v>1532</v>
      </c>
      <c r="D9" s="42">
        <v>0</v>
      </c>
      <c r="E9" s="42">
        <v>0</v>
      </c>
      <c r="F9" s="104">
        <v>0</v>
      </c>
      <c r="G9" s="42">
        <v>0</v>
      </c>
      <c r="H9" s="42">
        <v>0</v>
      </c>
      <c r="I9" s="104">
        <v>0</v>
      </c>
      <c r="J9" s="42">
        <v>0</v>
      </c>
      <c r="K9" s="42">
        <v>832</v>
      </c>
      <c r="L9" s="104">
        <v>832</v>
      </c>
    </row>
    <row r="10" spans="1:12">
      <c r="A10" s="1099"/>
      <c r="B10" s="100">
        <v>4</v>
      </c>
      <c r="C10" s="514" t="s">
        <v>1533</v>
      </c>
      <c r="D10" s="42">
        <v>0</v>
      </c>
      <c r="E10" s="42">
        <v>0</v>
      </c>
      <c r="F10" s="104">
        <v>0</v>
      </c>
      <c r="G10" s="42">
        <v>0</v>
      </c>
      <c r="H10" s="42">
        <v>0</v>
      </c>
      <c r="I10" s="104">
        <v>0</v>
      </c>
      <c r="J10" s="42">
        <v>94700</v>
      </c>
      <c r="K10" s="42">
        <v>107441</v>
      </c>
      <c r="L10" s="104">
        <v>202141</v>
      </c>
    </row>
    <row r="11" spans="1:12" ht="24">
      <c r="A11" s="1099"/>
      <c r="B11" s="100">
        <v>6</v>
      </c>
      <c r="C11" s="514" t="s">
        <v>1534</v>
      </c>
      <c r="D11" s="42">
        <v>0</v>
      </c>
      <c r="E11" s="42">
        <v>0</v>
      </c>
      <c r="F11" s="104">
        <v>0</v>
      </c>
      <c r="G11" s="42">
        <v>0</v>
      </c>
      <c r="H11" s="42">
        <v>0</v>
      </c>
      <c r="I11" s="104">
        <v>0</v>
      </c>
      <c r="J11" s="42">
        <v>40626</v>
      </c>
      <c r="K11" s="42">
        <v>4202</v>
      </c>
      <c r="L11" s="104">
        <v>44827</v>
      </c>
    </row>
    <row r="12" spans="1:12" ht="24">
      <c r="A12" s="1099"/>
      <c r="B12" s="100">
        <v>7</v>
      </c>
      <c r="C12" s="514" t="s">
        <v>1535</v>
      </c>
      <c r="D12" s="42">
        <v>0</v>
      </c>
      <c r="E12" s="42">
        <v>0</v>
      </c>
      <c r="F12" s="104">
        <v>0</v>
      </c>
      <c r="G12" s="42">
        <v>0</v>
      </c>
      <c r="H12" s="42">
        <v>0</v>
      </c>
      <c r="I12" s="104">
        <v>0</v>
      </c>
      <c r="J12" s="42">
        <v>0</v>
      </c>
      <c r="K12" s="42">
        <v>0</v>
      </c>
      <c r="L12" s="104">
        <v>0</v>
      </c>
    </row>
    <row r="13" spans="1:12" ht="24">
      <c r="A13" s="1099"/>
      <c r="B13" s="100">
        <v>12</v>
      </c>
      <c r="C13" s="514" t="s">
        <v>1536</v>
      </c>
      <c r="D13" s="42">
        <v>0</v>
      </c>
      <c r="E13" s="42">
        <v>0</v>
      </c>
      <c r="F13" s="104">
        <v>0</v>
      </c>
      <c r="G13" s="42">
        <v>0</v>
      </c>
      <c r="H13" s="42">
        <v>0</v>
      </c>
      <c r="I13" s="104">
        <v>0</v>
      </c>
      <c r="J13" s="42">
        <v>20250</v>
      </c>
      <c r="K13" s="42">
        <v>21050</v>
      </c>
      <c r="L13" s="104">
        <v>41300</v>
      </c>
    </row>
    <row r="14" spans="1:12" ht="24">
      <c r="A14" s="1099"/>
      <c r="B14" s="100">
        <v>35</v>
      </c>
      <c r="C14" s="514" t="s">
        <v>1537</v>
      </c>
      <c r="D14" s="42">
        <v>0</v>
      </c>
      <c r="E14" s="42">
        <v>0</v>
      </c>
      <c r="F14" s="104">
        <v>0</v>
      </c>
      <c r="G14" s="42">
        <v>0</v>
      </c>
      <c r="H14" s="42">
        <v>0</v>
      </c>
      <c r="I14" s="104">
        <v>0</v>
      </c>
      <c r="J14" s="42">
        <v>0</v>
      </c>
      <c r="K14" s="42">
        <v>0</v>
      </c>
      <c r="L14" s="104">
        <v>0</v>
      </c>
    </row>
    <row r="15" spans="1:12">
      <c r="A15" s="1099"/>
      <c r="B15" s="100">
        <v>51</v>
      </c>
      <c r="C15" s="514" t="s">
        <v>1538</v>
      </c>
      <c r="D15" s="42">
        <v>0</v>
      </c>
      <c r="E15" s="42">
        <v>0</v>
      </c>
      <c r="F15" s="104">
        <v>0</v>
      </c>
      <c r="G15" s="42">
        <v>1460</v>
      </c>
      <c r="H15" s="42">
        <v>1460</v>
      </c>
      <c r="I15" s="104">
        <v>2921</v>
      </c>
      <c r="J15" s="42">
        <v>691325</v>
      </c>
      <c r="K15" s="42">
        <v>761056</v>
      </c>
      <c r="L15" s="104">
        <v>1452381</v>
      </c>
    </row>
    <row r="16" spans="1:12">
      <c r="A16" s="1099"/>
      <c r="B16" s="493" t="s">
        <v>282</v>
      </c>
      <c r="C16" s="71"/>
      <c r="D16" s="104">
        <v>0</v>
      </c>
      <c r="E16" s="104">
        <v>0</v>
      </c>
      <c r="F16" s="104">
        <v>0</v>
      </c>
      <c r="G16" s="104">
        <v>1460</v>
      </c>
      <c r="H16" s="104">
        <v>1460</v>
      </c>
      <c r="I16" s="104">
        <v>2921</v>
      </c>
      <c r="J16" s="104">
        <v>846901</v>
      </c>
      <c r="K16" s="104">
        <v>894580</v>
      </c>
      <c r="L16" s="104">
        <v>1741481</v>
      </c>
    </row>
    <row r="17" spans="1:12">
      <c r="A17" s="1099" t="s">
        <v>1539</v>
      </c>
      <c r="B17" s="100">
        <v>8</v>
      </c>
      <c r="C17" s="514" t="s">
        <v>1540</v>
      </c>
      <c r="D17" s="42">
        <v>0</v>
      </c>
      <c r="E17" s="42">
        <v>0</v>
      </c>
      <c r="F17" s="104">
        <v>0</v>
      </c>
      <c r="G17" s="42">
        <v>0</v>
      </c>
      <c r="H17" s="42">
        <v>0</v>
      </c>
      <c r="I17" s="104">
        <v>0</v>
      </c>
      <c r="J17" s="42">
        <v>0</v>
      </c>
      <c r="K17" s="42">
        <v>0</v>
      </c>
      <c r="L17" s="104">
        <v>0</v>
      </c>
    </row>
    <row r="18" spans="1:12" ht="24">
      <c r="A18" s="1099"/>
      <c r="B18" s="100">
        <v>10</v>
      </c>
      <c r="C18" s="514" t="s">
        <v>1541</v>
      </c>
      <c r="D18" s="42">
        <v>0</v>
      </c>
      <c r="E18" s="42">
        <v>0</v>
      </c>
      <c r="F18" s="104">
        <v>0</v>
      </c>
      <c r="G18" s="42">
        <v>0</v>
      </c>
      <c r="H18" s="42">
        <v>0</v>
      </c>
      <c r="I18" s="104">
        <v>0</v>
      </c>
      <c r="J18" s="42">
        <v>101915</v>
      </c>
      <c r="K18" s="42">
        <v>67828</v>
      </c>
      <c r="L18" s="104">
        <v>169743</v>
      </c>
    </row>
    <row r="19" spans="1:12">
      <c r="A19" s="1099"/>
      <c r="B19" s="100">
        <v>11</v>
      </c>
      <c r="C19" s="514" t="s">
        <v>1542</v>
      </c>
      <c r="D19" s="42">
        <v>0</v>
      </c>
      <c r="E19" s="42">
        <v>0</v>
      </c>
      <c r="F19" s="104">
        <v>0</v>
      </c>
      <c r="G19" s="42">
        <v>0</v>
      </c>
      <c r="H19" s="42">
        <v>0</v>
      </c>
      <c r="I19" s="104">
        <v>0</v>
      </c>
      <c r="J19" s="42">
        <v>0</v>
      </c>
      <c r="K19" s="42">
        <v>0</v>
      </c>
      <c r="L19" s="104">
        <v>0</v>
      </c>
    </row>
    <row r="20" spans="1:12">
      <c r="A20" s="1099"/>
      <c r="B20" s="100">
        <v>13</v>
      </c>
      <c r="C20" s="514" t="s">
        <v>1543</v>
      </c>
      <c r="D20" s="42">
        <v>4597</v>
      </c>
      <c r="E20" s="42">
        <v>4597</v>
      </c>
      <c r="F20" s="104">
        <v>9194</v>
      </c>
      <c r="G20" s="42">
        <v>4772</v>
      </c>
      <c r="H20" s="42">
        <v>4772</v>
      </c>
      <c r="I20" s="104">
        <v>9544</v>
      </c>
      <c r="J20" s="42">
        <v>4772</v>
      </c>
      <c r="K20" s="42">
        <v>4772</v>
      </c>
      <c r="L20" s="104">
        <v>9544</v>
      </c>
    </row>
    <row r="21" spans="1:12" ht="24">
      <c r="A21" s="1099"/>
      <c r="B21" s="100">
        <v>36</v>
      </c>
      <c r="C21" s="514" t="s">
        <v>1544</v>
      </c>
      <c r="D21" s="42">
        <v>0</v>
      </c>
      <c r="E21" s="42">
        <v>0</v>
      </c>
      <c r="F21" s="104">
        <v>0</v>
      </c>
      <c r="G21" s="42">
        <v>9</v>
      </c>
      <c r="H21" s="42">
        <v>9</v>
      </c>
      <c r="I21" s="104">
        <v>18</v>
      </c>
      <c r="J21" s="42">
        <v>9</v>
      </c>
      <c r="K21" s="42">
        <v>9</v>
      </c>
      <c r="L21" s="104">
        <v>18</v>
      </c>
    </row>
    <row r="22" spans="1:12">
      <c r="A22" s="1099"/>
      <c r="B22" s="493" t="s">
        <v>282</v>
      </c>
      <c r="C22" s="71"/>
      <c r="D22" s="104">
        <v>4597</v>
      </c>
      <c r="E22" s="104">
        <v>4597</v>
      </c>
      <c r="F22" s="104">
        <v>9194</v>
      </c>
      <c r="G22" s="104">
        <v>4781</v>
      </c>
      <c r="H22" s="104">
        <v>4781</v>
      </c>
      <c r="I22" s="104">
        <v>9563</v>
      </c>
      <c r="J22" s="104">
        <v>106697</v>
      </c>
      <c r="K22" s="104">
        <v>72609</v>
      </c>
      <c r="L22" s="104">
        <v>179306</v>
      </c>
    </row>
    <row r="23" spans="1:12">
      <c r="A23" s="1099" t="s">
        <v>1545</v>
      </c>
      <c r="B23" s="100">
        <v>25</v>
      </c>
      <c r="C23" s="514" t="s">
        <v>1546</v>
      </c>
      <c r="D23" s="42">
        <v>0</v>
      </c>
      <c r="E23" s="42">
        <v>0</v>
      </c>
      <c r="F23" s="104">
        <v>0</v>
      </c>
      <c r="G23" s="42">
        <v>658</v>
      </c>
      <c r="H23" s="42">
        <v>682</v>
      </c>
      <c r="I23" s="104">
        <v>1340</v>
      </c>
      <c r="J23" s="42">
        <v>658</v>
      </c>
      <c r="K23" s="42">
        <v>682</v>
      </c>
      <c r="L23" s="104">
        <v>1340</v>
      </c>
    </row>
    <row r="24" spans="1:12" ht="24">
      <c r="A24" s="1099"/>
      <c r="B24" s="100">
        <v>52</v>
      </c>
      <c r="C24" s="514" t="s">
        <v>1547</v>
      </c>
      <c r="D24" s="42">
        <v>0</v>
      </c>
      <c r="E24" s="42">
        <v>0</v>
      </c>
      <c r="F24" s="104">
        <v>0</v>
      </c>
      <c r="G24" s="42">
        <v>1804</v>
      </c>
      <c r="H24" s="42">
        <v>1902</v>
      </c>
      <c r="I24" s="104">
        <v>3706</v>
      </c>
      <c r="J24" s="42">
        <v>1804</v>
      </c>
      <c r="K24" s="42">
        <v>1902</v>
      </c>
      <c r="L24" s="104">
        <v>3706</v>
      </c>
    </row>
    <row r="25" spans="1:12">
      <c r="A25" s="1099"/>
      <c r="B25" s="493" t="s">
        <v>282</v>
      </c>
      <c r="C25" s="71"/>
      <c r="D25" s="104">
        <v>0</v>
      </c>
      <c r="E25" s="104">
        <v>0</v>
      </c>
      <c r="F25" s="104">
        <v>0</v>
      </c>
      <c r="G25" s="104">
        <v>2462</v>
      </c>
      <c r="H25" s="104">
        <v>2584</v>
      </c>
      <c r="I25" s="104">
        <v>5046</v>
      </c>
      <c r="J25" s="104">
        <v>2462</v>
      </c>
      <c r="K25" s="104">
        <v>2584</v>
      </c>
      <c r="L25" s="104">
        <v>5046</v>
      </c>
    </row>
    <row r="26" spans="1:12">
      <c r="A26" s="1099" t="s">
        <v>1548</v>
      </c>
      <c r="B26" s="100">
        <v>14</v>
      </c>
      <c r="C26" s="514" t="s">
        <v>1549</v>
      </c>
      <c r="D26" s="42">
        <v>0</v>
      </c>
      <c r="E26" s="42">
        <v>0</v>
      </c>
      <c r="F26" s="104">
        <v>0</v>
      </c>
      <c r="G26" s="42">
        <v>0</v>
      </c>
      <c r="H26" s="42">
        <v>0</v>
      </c>
      <c r="I26" s="104">
        <v>0</v>
      </c>
      <c r="J26" s="42">
        <v>0</v>
      </c>
      <c r="K26" s="42">
        <v>0</v>
      </c>
      <c r="L26" s="104">
        <v>0</v>
      </c>
    </row>
    <row r="27" spans="1:12">
      <c r="A27" s="1099"/>
      <c r="B27" s="100">
        <v>15</v>
      </c>
      <c r="C27" s="514" t="s">
        <v>1550</v>
      </c>
      <c r="D27" s="42">
        <v>0</v>
      </c>
      <c r="E27" s="42">
        <v>0</v>
      </c>
      <c r="F27" s="104">
        <v>0</v>
      </c>
      <c r="G27" s="42">
        <v>0</v>
      </c>
      <c r="H27" s="42">
        <v>0</v>
      </c>
      <c r="I27" s="104">
        <v>0</v>
      </c>
      <c r="J27" s="42">
        <v>0</v>
      </c>
      <c r="K27" s="42">
        <v>4500</v>
      </c>
      <c r="L27" s="104">
        <v>4500</v>
      </c>
    </row>
    <row r="28" spans="1:12" ht="24">
      <c r="A28" s="1099"/>
      <c r="B28" s="100">
        <v>16</v>
      </c>
      <c r="C28" s="514" t="s">
        <v>1551</v>
      </c>
      <c r="D28" s="42">
        <v>0</v>
      </c>
      <c r="E28" s="42">
        <v>0</v>
      </c>
      <c r="F28" s="104">
        <v>0</v>
      </c>
      <c r="G28" s="42">
        <v>359</v>
      </c>
      <c r="H28" s="42">
        <v>359</v>
      </c>
      <c r="I28" s="104">
        <v>719</v>
      </c>
      <c r="J28" s="42">
        <v>359</v>
      </c>
      <c r="K28" s="42">
        <v>4359</v>
      </c>
      <c r="L28" s="104">
        <v>4719</v>
      </c>
    </row>
    <row r="29" spans="1:12">
      <c r="A29" s="1099"/>
      <c r="B29" s="493" t="s">
        <v>282</v>
      </c>
      <c r="C29" s="71"/>
      <c r="D29" s="104">
        <v>0</v>
      </c>
      <c r="E29" s="104">
        <v>0</v>
      </c>
      <c r="F29" s="104">
        <v>0</v>
      </c>
      <c r="G29" s="104">
        <v>359</v>
      </c>
      <c r="H29" s="104">
        <v>359</v>
      </c>
      <c r="I29" s="104">
        <v>719</v>
      </c>
      <c r="J29" s="104">
        <v>359</v>
      </c>
      <c r="K29" s="104">
        <v>8859</v>
      </c>
      <c r="L29" s="104">
        <v>9219</v>
      </c>
    </row>
    <row r="30" spans="1:12">
      <c r="A30" s="1099" t="s">
        <v>1552</v>
      </c>
      <c r="B30" s="100">
        <v>17</v>
      </c>
      <c r="C30" s="514" t="s">
        <v>1553</v>
      </c>
      <c r="D30" s="42">
        <v>0</v>
      </c>
      <c r="E30" s="42">
        <v>0</v>
      </c>
      <c r="F30" s="104">
        <v>0</v>
      </c>
      <c r="G30" s="42">
        <v>2028</v>
      </c>
      <c r="H30" s="42">
        <v>2008</v>
      </c>
      <c r="I30" s="104">
        <v>4036</v>
      </c>
      <c r="J30" s="42">
        <v>7051</v>
      </c>
      <c r="K30" s="42">
        <v>17471</v>
      </c>
      <c r="L30" s="104">
        <v>24523</v>
      </c>
    </row>
    <row r="31" spans="1:12">
      <c r="A31" s="1099"/>
      <c r="B31" s="493" t="s">
        <v>282</v>
      </c>
      <c r="C31" s="71"/>
      <c r="D31" s="104">
        <v>0</v>
      </c>
      <c r="E31" s="104">
        <v>0</v>
      </c>
      <c r="F31" s="104">
        <v>0</v>
      </c>
      <c r="G31" s="104">
        <v>2028</v>
      </c>
      <c r="H31" s="104">
        <v>2008</v>
      </c>
      <c r="I31" s="104">
        <v>4036</v>
      </c>
      <c r="J31" s="104">
        <v>7051</v>
      </c>
      <c r="K31" s="104">
        <v>17471</v>
      </c>
      <c r="L31" s="104">
        <v>24523</v>
      </c>
    </row>
    <row r="32" spans="1:12">
      <c r="A32" s="1099" t="s">
        <v>1554</v>
      </c>
      <c r="B32" s="100">
        <v>5</v>
      </c>
      <c r="C32" s="514" t="s">
        <v>1555</v>
      </c>
      <c r="D32" s="42">
        <v>0</v>
      </c>
      <c r="E32" s="42">
        <v>0</v>
      </c>
      <c r="F32" s="104">
        <v>0</v>
      </c>
      <c r="G32" s="42">
        <v>0</v>
      </c>
      <c r="H32" s="42">
        <v>0</v>
      </c>
      <c r="I32" s="104">
        <v>0</v>
      </c>
      <c r="J32" s="42">
        <v>0</v>
      </c>
      <c r="K32" s="42">
        <v>0</v>
      </c>
      <c r="L32" s="104">
        <v>0</v>
      </c>
    </row>
    <row r="33" spans="1:12">
      <c r="A33" s="1099"/>
      <c r="B33" s="100">
        <v>18</v>
      </c>
      <c r="C33" s="514" t="s">
        <v>1556</v>
      </c>
      <c r="D33" s="42">
        <v>0</v>
      </c>
      <c r="E33" s="42">
        <v>0</v>
      </c>
      <c r="F33" s="104">
        <v>0</v>
      </c>
      <c r="G33" s="42">
        <v>0</v>
      </c>
      <c r="H33" s="42">
        <v>0</v>
      </c>
      <c r="I33" s="104">
        <v>0</v>
      </c>
      <c r="J33" s="42">
        <v>0</v>
      </c>
      <c r="K33" s="42">
        <v>0</v>
      </c>
      <c r="L33" s="104">
        <v>0</v>
      </c>
    </row>
    <row r="34" spans="1:12" ht="24">
      <c r="A34" s="1099"/>
      <c r="B34" s="100">
        <v>20</v>
      </c>
      <c r="C34" s="514" t="s">
        <v>1586</v>
      </c>
      <c r="D34" s="42">
        <v>0</v>
      </c>
      <c r="E34" s="42">
        <v>0</v>
      </c>
      <c r="F34" s="104">
        <v>0</v>
      </c>
      <c r="G34" s="42">
        <v>8240</v>
      </c>
      <c r="H34" s="42">
        <v>8240</v>
      </c>
      <c r="I34" s="104">
        <v>16480</v>
      </c>
      <c r="J34" s="42">
        <v>8240</v>
      </c>
      <c r="K34" s="42">
        <v>8240</v>
      </c>
      <c r="L34" s="104">
        <v>16480</v>
      </c>
    </row>
    <row r="35" spans="1:12">
      <c r="A35" s="1099"/>
      <c r="B35" s="493" t="s">
        <v>282</v>
      </c>
      <c r="C35" s="71"/>
      <c r="D35" s="104">
        <v>0</v>
      </c>
      <c r="E35" s="104">
        <v>0</v>
      </c>
      <c r="F35" s="104">
        <v>0</v>
      </c>
      <c r="G35" s="104">
        <v>8240</v>
      </c>
      <c r="H35" s="104">
        <v>8240</v>
      </c>
      <c r="I35" s="104">
        <v>16480</v>
      </c>
      <c r="J35" s="104">
        <v>8240</v>
      </c>
      <c r="K35" s="104">
        <v>8240</v>
      </c>
      <c r="L35" s="104">
        <v>16480</v>
      </c>
    </row>
    <row r="36" spans="1:12" ht="24">
      <c r="A36" s="1099" t="s">
        <v>1558</v>
      </c>
      <c r="B36" s="100">
        <v>21</v>
      </c>
      <c r="C36" s="514" t="s">
        <v>1559</v>
      </c>
      <c r="D36" s="42">
        <v>0</v>
      </c>
      <c r="E36" s="42">
        <v>0</v>
      </c>
      <c r="F36" s="104">
        <v>0</v>
      </c>
      <c r="G36" s="42">
        <v>40</v>
      </c>
      <c r="H36" s="42">
        <v>40</v>
      </c>
      <c r="I36" s="104">
        <v>81</v>
      </c>
      <c r="J36" s="42">
        <v>30435</v>
      </c>
      <c r="K36" s="42">
        <v>36428</v>
      </c>
      <c r="L36" s="104">
        <v>66863</v>
      </c>
    </row>
    <row r="37" spans="1:12">
      <c r="A37" s="1099"/>
      <c r="B37" s="100">
        <v>22</v>
      </c>
      <c r="C37" s="514" t="s">
        <v>1560</v>
      </c>
      <c r="D37" s="42">
        <v>0</v>
      </c>
      <c r="E37" s="42">
        <v>0</v>
      </c>
      <c r="F37" s="104">
        <v>0</v>
      </c>
      <c r="G37" s="42">
        <v>0</v>
      </c>
      <c r="H37" s="42">
        <v>0</v>
      </c>
      <c r="I37" s="104">
        <v>0</v>
      </c>
      <c r="J37" s="42">
        <v>0</v>
      </c>
      <c r="K37" s="42">
        <v>0</v>
      </c>
      <c r="L37" s="104">
        <v>0</v>
      </c>
    </row>
    <row r="38" spans="1:12" ht="24">
      <c r="A38" s="1099"/>
      <c r="B38" s="100">
        <v>23</v>
      </c>
      <c r="C38" s="514" t="s">
        <v>1561</v>
      </c>
      <c r="D38" s="42">
        <v>0</v>
      </c>
      <c r="E38" s="42">
        <v>0</v>
      </c>
      <c r="F38" s="104">
        <v>0</v>
      </c>
      <c r="G38" s="42">
        <v>5</v>
      </c>
      <c r="H38" s="42">
        <v>5</v>
      </c>
      <c r="I38" s="104">
        <v>11</v>
      </c>
      <c r="J38" s="42">
        <v>5</v>
      </c>
      <c r="K38" s="42">
        <v>5</v>
      </c>
      <c r="L38" s="104">
        <v>11</v>
      </c>
    </row>
    <row r="39" spans="1:12" ht="24">
      <c r="A39" s="1099"/>
      <c r="B39" s="100">
        <v>24</v>
      </c>
      <c r="C39" s="514" t="s">
        <v>1562</v>
      </c>
      <c r="D39" s="42">
        <v>0</v>
      </c>
      <c r="E39" s="42">
        <v>0</v>
      </c>
      <c r="F39" s="104">
        <v>0</v>
      </c>
      <c r="G39" s="42">
        <v>838</v>
      </c>
      <c r="H39" s="42">
        <v>893</v>
      </c>
      <c r="I39" s="104">
        <v>1731</v>
      </c>
      <c r="J39" s="42">
        <v>838</v>
      </c>
      <c r="K39" s="42">
        <v>893</v>
      </c>
      <c r="L39" s="104">
        <v>1731</v>
      </c>
    </row>
    <row r="40" spans="1:12">
      <c r="A40" s="1099"/>
      <c r="B40" s="100">
        <v>27</v>
      </c>
      <c r="C40" s="514" t="s">
        <v>1563</v>
      </c>
      <c r="D40" s="42">
        <v>0</v>
      </c>
      <c r="E40" s="42">
        <v>0</v>
      </c>
      <c r="F40" s="104">
        <v>0</v>
      </c>
      <c r="G40" s="42">
        <v>278</v>
      </c>
      <c r="H40" s="42">
        <v>332</v>
      </c>
      <c r="I40" s="104">
        <v>609</v>
      </c>
      <c r="J40" s="42">
        <v>278</v>
      </c>
      <c r="K40" s="42">
        <v>332</v>
      </c>
      <c r="L40" s="104">
        <v>609</v>
      </c>
    </row>
    <row r="41" spans="1:12" ht="24">
      <c r="A41" s="1099"/>
      <c r="B41" s="100">
        <v>28</v>
      </c>
      <c r="C41" s="514" t="s">
        <v>1564</v>
      </c>
      <c r="D41" s="42">
        <v>0</v>
      </c>
      <c r="E41" s="42">
        <v>0</v>
      </c>
      <c r="F41" s="104">
        <v>0</v>
      </c>
      <c r="G41" s="42">
        <v>102</v>
      </c>
      <c r="H41" s="42">
        <v>102</v>
      </c>
      <c r="I41" s="104">
        <v>203</v>
      </c>
      <c r="J41" s="42">
        <v>102</v>
      </c>
      <c r="K41" s="42">
        <v>102</v>
      </c>
      <c r="L41" s="104">
        <v>203</v>
      </c>
    </row>
    <row r="42" spans="1:12">
      <c r="A42" s="1099"/>
      <c r="B42" s="100">
        <v>29</v>
      </c>
      <c r="C42" s="514" t="s">
        <v>1565</v>
      </c>
      <c r="D42" s="42">
        <v>0</v>
      </c>
      <c r="E42" s="42">
        <v>0</v>
      </c>
      <c r="F42" s="104">
        <v>0</v>
      </c>
      <c r="G42" s="42">
        <v>219</v>
      </c>
      <c r="H42" s="42">
        <v>219</v>
      </c>
      <c r="I42" s="104">
        <v>439</v>
      </c>
      <c r="J42" s="42">
        <v>130419</v>
      </c>
      <c r="K42" s="42">
        <v>167694</v>
      </c>
      <c r="L42" s="104">
        <v>298113</v>
      </c>
    </row>
    <row r="43" spans="1:12">
      <c r="A43" s="1099"/>
      <c r="B43" s="100">
        <v>30</v>
      </c>
      <c r="C43" s="514" t="s">
        <v>1566</v>
      </c>
      <c r="D43" s="42">
        <v>0</v>
      </c>
      <c r="E43" s="42">
        <v>0</v>
      </c>
      <c r="F43" s="104">
        <v>0</v>
      </c>
      <c r="G43" s="42">
        <v>396</v>
      </c>
      <c r="H43" s="42">
        <v>396</v>
      </c>
      <c r="I43" s="104">
        <v>792</v>
      </c>
      <c r="J43" s="42">
        <v>396</v>
      </c>
      <c r="K43" s="42">
        <v>396</v>
      </c>
      <c r="L43" s="104">
        <v>792</v>
      </c>
    </row>
    <row r="44" spans="1:12" ht="24">
      <c r="A44" s="1099"/>
      <c r="B44" s="100">
        <v>33</v>
      </c>
      <c r="C44" s="514" t="s">
        <v>1567</v>
      </c>
      <c r="D44" s="42">
        <v>0</v>
      </c>
      <c r="E44" s="42">
        <v>0</v>
      </c>
      <c r="F44" s="104">
        <v>0</v>
      </c>
      <c r="G44" s="42">
        <v>0</v>
      </c>
      <c r="H44" s="42">
        <v>0</v>
      </c>
      <c r="I44" s="104">
        <v>0</v>
      </c>
      <c r="J44" s="42">
        <v>0</v>
      </c>
      <c r="K44" s="42">
        <v>0</v>
      </c>
      <c r="L44" s="104">
        <v>0</v>
      </c>
    </row>
    <row r="45" spans="1:12">
      <c r="A45" s="1099"/>
      <c r="B45" s="100">
        <v>37</v>
      </c>
      <c r="C45" s="514" t="s">
        <v>1568</v>
      </c>
      <c r="D45" s="42">
        <v>0</v>
      </c>
      <c r="E45" s="42">
        <v>0</v>
      </c>
      <c r="F45" s="104">
        <v>0</v>
      </c>
      <c r="G45" s="42">
        <v>9541</v>
      </c>
      <c r="H45" s="42">
        <v>9522</v>
      </c>
      <c r="I45" s="104">
        <v>19063</v>
      </c>
      <c r="J45" s="42">
        <v>9541</v>
      </c>
      <c r="K45" s="42">
        <v>11522</v>
      </c>
      <c r="L45" s="104">
        <v>21063</v>
      </c>
    </row>
    <row r="46" spans="1:12">
      <c r="A46" s="1099"/>
      <c r="B46" s="493" t="s">
        <v>282</v>
      </c>
      <c r="C46" s="71"/>
      <c r="D46" s="104">
        <v>0</v>
      </c>
      <c r="E46" s="104">
        <v>0</v>
      </c>
      <c r="F46" s="104">
        <v>0</v>
      </c>
      <c r="G46" s="104">
        <v>11420</v>
      </c>
      <c r="H46" s="104">
        <v>11510</v>
      </c>
      <c r="I46" s="104">
        <v>22930</v>
      </c>
      <c r="J46" s="104">
        <v>172014</v>
      </c>
      <c r="K46" s="104">
        <v>217372</v>
      </c>
      <c r="L46" s="104">
        <v>389386</v>
      </c>
    </row>
    <row r="47" spans="1:12">
      <c r="A47" s="1099" t="s">
        <v>1569</v>
      </c>
      <c r="B47" s="100">
        <v>19</v>
      </c>
      <c r="C47" s="514" t="s">
        <v>1570</v>
      </c>
      <c r="D47" s="42">
        <v>0</v>
      </c>
      <c r="E47" s="42">
        <v>0</v>
      </c>
      <c r="F47" s="104">
        <v>0</v>
      </c>
      <c r="G47" s="42">
        <v>50</v>
      </c>
      <c r="H47" s="42">
        <v>50</v>
      </c>
      <c r="I47" s="104">
        <v>100</v>
      </c>
      <c r="J47" s="42">
        <v>50</v>
      </c>
      <c r="K47" s="42">
        <v>50</v>
      </c>
      <c r="L47" s="104">
        <v>100</v>
      </c>
    </row>
    <row r="48" spans="1:12">
      <c r="A48" s="1099"/>
      <c r="B48" s="100">
        <v>26</v>
      </c>
      <c r="C48" s="514" t="s">
        <v>1571</v>
      </c>
      <c r="D48" s="42">
        <v>0</v>
      </c>
      <c r="E48" s="42">
        <v>0</v>
      </c>
      <c r="F48" s="104">
        <v>0</v>
      </c>
      <c r="G48" s="42">
        <v>37</v>
      </c>
      <c r="H48" s="42">
        <v>37</v>
      </c>
      <c r="I48" s="104">
        <v>74</v>
      </c>
      <c r="J48" s="42">
        <v>37</v>
      </c>
      <c r="K48" s="42">
        <v>37</v>
      </c>
      <c r="L48" s="104">
        <v>74</v>
      </c>
    </row>
    <row r="49" spans="1:12" ht="24">
      <c r="A49" s="1099"/>
      <c r="B49" s="100">
        <v>31</v>
      </c>
      <c r="C49" s="514" t="s">
        <v>1572</v>
      </c>
      <c r="D49" s="42">
        <v>0</v>
      </c>
      <c r="E49" s="42">
        <v>0</v>
      </c>
      <c r="F49" s="104">
        <v>0</v>
      </c>
      <c r="G49" s="42">
        <v>157</v>
      </c>
      <c r="H49" s="42">
        <v>157</v>
      </c>
      <c r="I49" s="104">
        <v>315</v>
      </c>
      <c r="J49" s="42">
        <v>157</v>
      </c>
      <c r="K49" s="42">
        <v>157</v>
      </c>
      <c r="L49" s="104">
        <v>315</v>
      </c>
    </row>
    <row r="50" spans="1:12">
      <c r="A50" s="1099"/>
      <c r="B50" s="100">
        <v>34</v>
      </c>
      <c r="C50" s="514" t="s">
        <v>1573</v>
      </c>
      <c r="D50" s="42">
        <v>0</v>
      </c>
      <c r="E50" s="42">
        <v>0</v>
      </c>
      <c r="F50" s="104">
        <v>0</v>
      </c>
      <c r="G50" s="42">
        <v>3074</v>
      </c>
      <c r="H50" s="42">
        <v>3143</v>
      </c>
      <c r="I50" s="104">
        <v>6217</v>
      </c>
      <c r="J50" s="42">
        <v>3074</v>
      </c>
      <c r="K50" s="42">
        <v>4903</v>
      </c>
      <c r="L50" s="104">
        <v>7977</v>
      </c>
    </row>
    <row r="51" spans="1:12">
      <c r="A51" s="1099"/>
      <c r="B51" s="493" t="s">
        <v>282</v>
      </c>
      <c r="C51" s="71"/>
      <c r="D51" s="104">
        <v>0</v>
      </c>
      <c r="E51" s="104">
        <v>0</v>
      </c>
      <c r="F51" s="104">
        <v>0</v>
      </c>
      <c r="G51" s="104">
        <v>3319</v>
      </c>
      <c r="H51" s="104">
        <v>3388</v>
      </c>
      <c r="I51" s="104">
        <v>6707</v>
      </c>
      <c r="J51" s="104">
        <v>3319</v>
      </c>
      <c r="K51" s="104">
        <v>5148</v>
      </c>
      <c r="L51" s="104">
        <v>8467</v>
      </c>
    </row>
    <row r="52" spans="1:12" ht="24">
      <c r="A52" s="1099" t="s">
        <v>1574</v>
      </c>
      <c r="B52" s="100">
        <v>32</v>
      </c>
      <c r="C52" s="514" t="s">
        <v>1575</v>
      </c>
      <c r="D52" s="42">
        <v>0</v>
      </c>
      <c r="E52" s="42">
        <v>0</v>
      </c>
      <c r="F52" s="104">
        <v>0</v>
      </c>
      <c r="G52" s="42">
        <v>77</v>
      </c>
      <c r="H52" s="42">
        <v>77</v>
      </c>
      <c r="I52" s="104">
        <v>155</v>
      </c>
      <c r="J52" s="42">
        <v>77</v>
      </c>
      <c r="K52" s="42">
        <v>77</v>
      </c>
      <c r="L52" s="104">
        <v>155</v>
      </c>
    </row>
    <row r="53" spans="1:12" ht="24">
      <c r="A53" s="1099"/>
      <c r="B53" s="100">
        <v>38</v>
      </c>
      <c r="C53" s="514" t="s">
        <v>1576</v>
      </c>
      <c r="D53" s="42">
        <v>0</v>
      </c>
      <c r="E53" s="42">
        <v>0</v>
      </c>
      <c r="F53" s="104">
        <v>0</v>
      </c>
      <c r="G53" s="42">
        <v>0</v>
      </c>
      <c r="H53" s="42">
        <v>0</v>
      </c>
      <c r="I53" s="104">
        <v>0</v>
      </c>
      <c r="J53" s="42">
        <v>0</v>
      </c>
      <c r="K53" s="42">
        <v>0</v>
      </c>
      <c r="L53" s="104">
        <v>0</v>
      </c>
    </row>
    <row r="54" spans="1:12">
      <c r="A54" s="1099"/>
      <c r="B54" s="100">
        <v>39</v>
      </c>
      <c r="C54" s="514" t="s">
        <v>1577</v>
      </c>
      <c r="D54" s="42">
        <v>0</v>
      </c>
      <c r="E54" s="42">
        <v>0</v>
      </c>
      <c r="F54" s="104">
        <v>0</v>
      </c>
      <c r="G54" s="42">
        <v>5477</v>
      </c>
      <c r="H54" s="42">
        <v>5513</v>
      </c>
      <c r="I54" s="104">
        <v>10990</v>
      </c>
      <c r="J54" s="42">
        <v>5477</v>
      </c>
      <c r="K54" s="42">
        <v>5513</v>
      </c>
      <c r="L54" s="104">
        <v>10990</v>
      </c>
    </row>
    <row r="55" spans="1:12">
      <c r="A55" s="1099"/>
      <c r="B55" s="493" t="s">
        <v>282</v>
      </c>
      <c r="C55" s="71"/>
      <c r="D55" s="104">
        <v>0</v>
      </c>
      <c r="E55" s="104">
        <v>0</v>
      </c>
      <c r="F55" s="104">
        <v>0</v>
      </c>
      <c r="G55" s="104">
        <v>5555</v>
      </c>
      <c r="H55" s="104">
        <v>5590</v>
      </c>
      <c r="I55" s="104">
        <v>11145</v>
      </c>
      <c r="J55" s="104">
        <v>5555</v>
      </c>
      <c r="K55" s="104">
        <v>5590</v>
      </c>
      <c r="L55" s="104">
        <v>11145</v>
      </c>
    </row>
    <row r="56" spans="1:12">
      <c r="A56" s="101" t="s">
        <v>282</v>
      </c>
      <c r="B56" s="102"/>
      <c r="C56" s="103"/>
      <c r="D56" s="104">
        <v>4597</v>
      </c>
      <c r="E56" s="104">
        <v>4597</v>
      </c>
      <c r="F56" s="104">
        <v>9194</v>
      </c>
      <c r="G56" s="104">
        <v>39624</v>
      </c>
      <c r="H56" s="104">
        <v>39921</v>
      </c>
      <c r="I56" s="104">
        <v>79546</v>
      </c>
      <c r="J56" s="104">
        <v>1152597</v>
      </c>
      <c r="K56" s="104">
        <v>1232455</v>
      </c>
      <c r="L56" s="104">
        <v>2385052</v>
      </c>
    </row>
  </sheetData>
  <mergeCells count="14">
    <mergeCell ref="A47:A51"/>
    <mergeCell ref="A52:A55"/>
    <mergeCell ref="A4:C6"/>
    <mergeCell ref="A17:A22"/>
    <mergeCell ref="A23:A25"/>
    <mergeCell ref="A26:A29"/>
    <mergeCell ref="A30:A31"/>
    <mergeCell ref="A32:A35"/>
    <mergeCell ref="A7:A16"/>
    <mergeCell ref="D5:F5"/>
    <mergeCell ref="G5:I5"/>
    <mergeCell ref="J4:L5"/>
    <mergeCell ref="D4:I4"/>
    <mergeCell ref="A36:A46"/>
  </mergeCells>
  <pageMargins left="0.47" right="0.19685039370078741" top="3.937007874015748E-2" bottom="3.937007874015748E-2" header="0" footer="0.31496062992125984"/>
  <pageSetup paperSize="9" scale="59" orientation="landscape" cellComments="asDisplayed"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6">
    <tabColor rgb="FF00B050"/>
  </sheetPr>
  <dimension ref="A1:M144"/>
  <sheetViews>
    <sheetView topLeftCell="A114" workbookViewId="0">
      <selection activeCell="B126" sqref="B126:E136"/>
    </sheetView>
  </sheetViews>
  <sheetFormatPr baseColWidth="10" defaultColWidth="33.5703125" defaultRowHeight="15"/>
  <cols>
    <col min="1" max="1" width="17.42578125" style="51" customWidth="1"/>
    <col min="2" max="2" width="33.5703125" style="51"/>
    <col min="3" max="3" width="14.5703125" style="51" customWidth="1"/>
    <col min="4" max="4" width="15.42578125" style="51" customWidth="1"/>
    <col min="5" max="5" width="15.28515625" style="51" customWidth="1"/>
    <col min="6" max="16384" width="33.5703125" style="51"/>
  </cols>
  <sheetData>
    <row r="1" spans="1:13" ht="18.75">
      <c r="A1" s="53" t="s">
        <v>1587</v>
      </c>
      <c r="D1" s="50"/>
      <c r="E1" s="50"/>
      <c r="F1" s="50"/>
    </row>
    <row r="2" spans="1:13">
      <c r="C2" s="50"/>
      <c r="D2" s="50"/>
      <c r="E2" s="50"/>
      <c r="F2" s="50"/>
    </row>
    <row r="3" spans="1:13">
      <c r="C3" s="39"/>
      <c r="D3" s="39"/>
      <c r="E3" s="39"/>
      <c r="F3" s="50"/>
    </row>
    <row r="4" spans="1:13" ht="31.5" customHeight="1">
      <c r="A4" s="1118" t="s">
        <v>1386</v>
      </c>
      <c r="B4" s="1118"/>
      <c r="C4" s="537" t="s">
        <v>1388</v>
      </c>
      <c r="D4" s="537" t="s">
        <v>1389</v>
      </c>
      <c r="E4" s="538" t="s">
        <v>1039</v>
      </c>
      <c r="F4" s="50"/>
    </row>
    <row r="5" spans="1:13" ht="15" customHeight="1">
      <c r="A5" s="1065" t="s">
        <v>1818</v>
      </c>
      <c r="B5" s="518" t="s">
        <v>1438</v>
      </c>
      <c r="C5" s="520">
        <v>0</v>
      </c>
      <c r="D5" s="520">
        <v>0</v>
      </c>
      <c r="E5" s="521">
        <v>0</v>
      </c>
      <c r="F5" s="72"/>
      <c r="G5" s="60"/>
      <c r="H5" s="60"/>
      <c r="I5" s="60"/>
      <c r="J5" s="60"/>
      <c r="K5" s="60"/>
      <c r="L5" s="60"/>
      <c r="M5" s="60"/>
    </row>
    <row r="6" spans="1:13">
      <c r="A6" s="1066"/>
      <c r="B6" s="518" t="s">
        <v>1393</v>
      </c>
      <c r="C6" s="520">
        <v>0</v>
      </c>
      <c r="D6" s="520">
        <v>0</v>
      </c>
      <c r="E6" s="521">
        <v>0</v>
      </c>
      <c r="F6" s="72"/>
      <c r="G6" s="60"/>
      <c r="H6" s="60"/>
      <c r="I6" s="60"/>
      <c r="J6" s="60"/>
      <c r="K6" s="60"/>
      <c r="L6" s="60"/>
      <c r="M6" s="60"/>
    </row>
    <row r="7" spans="1:13">
      <c r="A7" s="1066"/>
      <c r="B7" s="518" t="s">
        <v>1452</v>
      </c>
      <c r="C7" s="520">
        <v>0</v>
      </c>
      <c r="D7" s="520">
        <v>0</v>
      </c>
      <c r="E7" s="521">
        <v>0</v>
      </c>
      <c r="F7" s="72"/>
      <c r="G7" s="60"/>
      <c r="H7" s="60"/>
      <c r="I7" s="60"/>
      <c r="J7" s="60"/>
      <c r="K7" s="60"/>
      <c r="L7" s="60"/>
      <c r="M7" s="60"/>
    </row>
    <row r="8" spans="1:13">
      <c r="A8" s="1066"/>
      <c r="B8" s="518" t="s">
        <v>1399</v>
      </c>
      <c r="C8" s="520">
        <v>0</v>
      </c>
      <c r="D8" s="520">
        <v>0</v>
      </c>
      <c r="E8" s="521">
        <v>0</v>
      </c>
      <c r="F8" s="72"/>
      <c r="G8" s="60"/>
      <c r="H8" s="60"/>
      <c r="I8" s="60"/>
      <c r="J8" s="60"/>
      <c r="K8" s="60"/>
      <c r="L8" s="60"/>
      <c r="M8" s="60"/>
    </row>
    <row r="9" spans="1:13">
      <c r="A9" s="1066"/>
      <c r="B9" s="518" t="s">
        <v>1410</v>
      </c>
      <c r="C9" s="520">
        <v>17882</v>
      </c>
      <c r="D9" s="520">
        <v>21160</v>
      </c>
      <c r="E9" s="521">
        <v>39043</v>
      </c>
      <c r="F9" s="72"/>
      <c r="G9" s="60"/>
      <c r="H9" s="60"/>
      <c r="I9" s="60"/>
      <c r="J9" s="60"/>
      <c r="K9" s="60"/>
      <c r="L9" s="60"/>
      <c r="M9" s="60"/>
    </row>
    <row r="10" spans="1:13">
      <c r="A10" s="1066"/>
      <c r="B10" s="518" t="s">
        <v>1466</v>
      </c>
      <c r="C10" s="520">
        <v>0</v>
      </c>
      <c r="D10" s="520">
        <v>0</v>
      </c>
      <c r="E10" s="521">
        <v>0</v>
      </c>
      <c r="F10" s="72"/>
      <c r="G10" s="60"/>
      <c r="H10" s="60"/>
      <c r="I10" s="60"/>
      <c r="J10" s="60"/>
      <c r="K10" s="60"/>
      <c r="L10" s="60"/>
      <c r="M10" s="60"/>
    </row>
    <row r="11" spans="1:13">
      <c r="A11" s="1066"/>
      <c r="B11" s="518" t="s">
        <v>1463</v>
      </c>
      <c r="C11" s="520">
        <v>8058</v>
      </c>
      <c r="D11" s="520">
        <v>8063</v>
      </c>
      <c r="E11" s="521">
        <v>16122</v>
      </c>
      <c r="F11" s="72"/>
      <c r="G11" s="60"/>
      <c r="H11" s="60"/>
      <c r="I11" s="60"/>
      <c r="J11" s="60"/>
      <c r="K11" s="60"/>
      <c r="L11" s="60"/>
      <c r="M11" s="60"/>
    </row>
    <row r="12" spans="1:13">
      <c r="A12" s="1066"/>
      <c r="B12" s="518" t="s">
        <v>1430</v>
      </c>
      <c r="C12" s="520">
        <v>0</v>
      </c>
      <c r="D12" s="520">
        <v>0</v>
      </c>
      <c r="E12" s="521">
        <v>0</v>
      </c>
      <c r="F12" s="72"/>
      <c r="G12" s="60"/>
      <c r="H12" s="60"/>
      <c r="I12" s="60"/>
      <c r="J12" s="60"/>
      <c r="K12" s="60"/>
      <c r="L12" s="60"/>
      <c r="M12" s="60"/>
    </row>
    <row r="13" spans="1:13">
      <c r="A13" s="1066"/>
      <c r="B13" s="518" t="s">
        <v>1465</v>
      </c>
      <c r="C13" s="520">
        <v>0</v>
      </c>
      <c r="D13" s="520">
        <v>0</v>
      </c>
      <c r="E13" s="521">
        <v>0</v>
      </c>
      <c r="F13" s="72"/>
      <c r="G13" s="60"/>
      <c r="H13" s="60"/>
      <c r="I13" s="60"/>
      <c r="J13" s="60"/>
      <c r="K13" s="60"/>
      <c r="L13" s="60"/>
      <c r="M13" s="60"/>
    </row>
    <row r="14" spans="1:13">
      <c r="A14" s="1066"/>
      <c r="B14" s="518" t="s">
        <v>2449</v>
      </c>
      <c r="C14" s="520">
        <v>0</v>
      </c>
      <c r="D14" s="520">
        <v>0</v>
      </c>
      <c r="E14" s="521">
        <v>0</v>
      </c>
      <c r="F14" s="60"/>
      <c r="G14" s="60"/>
      <c r="H14" s="60"/>
      <c r="I14" s="60"/>
      <c r="J14" s="60"/>
      <c r="K14" s="60"/>
      <c r="L14" s="60"/>
      <c r="M14" s="60"/>
    </row>
    <row r="15" spans="1:13">
      <c r="A15" s="1066"/>
      <c r="B15" s="518" t="s">
        <v>1460</v>
      </c>
      <c r="C15" s="520">
        <v>0</v>
      </c>
      <c r="D15" s="520">
        <v>0</v>
      </c>
      <c r="E15" s="521">
        <v>0</v>
      </c>
      <c r="F15" s="60"/>
      <c r="G15" s="60"/>
      <c r="H15" s="60"/>
      <c r="I15" s="60"/>
      <c r="J15" s="60"/>
      <c r="K15" s="60"/>
      <c r="L15" s="60"/>
      <c r="M15" s="60"/>
    </row>
    <row r="16" spans="1:13">
      <c r="A16" s="1066"/>
      <c r="B16" s="518" t="s">
        <v>2448</v>
      </c>
      <c r="C16" s="520">
        <v>0</v>
      </c>
      <c r="D16" s="520">
        <v>0</v>
      </c>
      <c r="E16" s="521">
        <v>0</v>
      </c>
      <c r="F16" s="60"/>
      <c r="G16" s="60"/>
      <c r="H16" s="60"/>
      <c r="I16" s="60"/>
      <c r="J16" s="60"/>
      <c r="K16" s="60"/>
      <c r="L16" s="60"/>
      <c r="M16" s="60"/>
    </row>
    <row r="17" spans="1:13">
      <c r="A17" s="1066"/>
      <c r="B17" s="518" t="s">
        <v>1427</v>
      </c>
      <c r="C17" s="520">
        <v>0</v>
      </c>
      <c r="D17" s="520">
        <v>0</v>
      </c>
      <c r="E17" s="521">
        <v>0</v>
      </c>
      <c r="F17" s="60"/>
      <c r="G17" s="60"/>
      <c r="H17" s="60"/>
      <c r="I17" s="60"/>
      <c r="J17" s="60"/>
      <c r="K17" s="60"/>
      <c r="L17" s="60"/>
      <c r="M17" s="60"/>
    </row>
    <row r="18" spans="1:13">
      <c r="A18" s="1066"/>
      <c r="B18" s="518" t="s">
        <v>1391</v>
      </c>
      <c r="C18" s="520">
        <v>0</v>
      </c>
      <c r="D18" s="520">
        <v>0</v>
      </c>
      <c r="E18" s="521">
        <v>0</v>
      </c>
      <c r="F18" s="60"/>
      <c r="G18" s="60"/>
      <c r="H18" s="60"/>
      <c r="I18" s="60"/>
      <c r="J18" s="60"/>
      <c r="K18" s="60"/>
      <c r="L18" s="60"/>
      <c r="M18" s="60"/>
    </row>
    <row r="19" spans="1:13">
      <c r="A19" s="1066"/>
      <c r="B19" s="518" t="s">
        <v>1461</v>
      </c>
      <c r="C19" s="520">
        <v>0</v>
      </c>
      <c r="D19" s="520">
        <v>0</v>
      </c>
      <c r="E19" s="521">
        <v>0</v>
      </c>
      <c r="F19" s="60"/>
      <c r="G19" s="60"/>
      <c r="H19" s="60"/>
      <c r="I19" s="60"/>
      <c r="J19" s="60"/>
      <c r="K19" s="60"/>
      <c r="L19" s="60"/>
      <c r="M19" s="60"/>
    </row>
    <row r="20" spans="1:13">
      <c r="A20" s="1066"/>
      <c r="B20" s="518" t="s">
        <v>1459</v>
      </c>
      <c r="C20" s="520">
        <v>3515</v>
      </c>
      <c r="D20" s="520">
        <v>3504</v>
      </c>
      <c r="E20" s="521">
        <v>7019</v>
      </c>
      <c r="F20" s="60"/>
      <c r="G20" s="60"/>
      <c r="H20" s="60"/>
      <c r="I20" s="60"/>
      <c r="J20" s="60"/>
      <c r="K20" s="60"/>
      <c r="L20" s="60"/>
      <c r="M20" s="60"/>
    </row>
    <row r="21" spans="1:13">
      <c r="A21" s="1066"/>
      <c r="B21" s="518" t="s">
        <v>1462</v>
      </c>
      <c r="C21" s="520">
        <v>0</v>
      </c>
      <c r="D21" s="520">
        <v>0</v>
      </c>
      <c r="E21" s="521">
        <v>0</v>
      </c>
      <c r="F21" s="60"/>
      <c r="G21" s="60"/>
      <c r="H21" s="60"/>
      <c r="I21" s="60"/>
      <c r="J21" s="60"/>
      <c r="K21" s="60"/>
      <c r="L21" s="60"/>
      <c r="M21" s="60"/>
    </row>
    <row r="22" spans="1:13">
      <c r="A22" s="1066"/>
      <c r="B22" s="518" t="s">
        <v>1394</v>
      </c>
      <c r="C22" s="520">
        <v>0</v>
      </c>
      <c r="D22" s="520">
        <v>0</v>
      </c>
      <c r="E22" s="521">
        <v>0</v>
      </c>
      <c r="F22" s="60"/>
      <c r="G22" s="60"/>
      <c r="H22" s="60"/>
      <c r="I22" s="60"/>
      <c r="J22" s="60"/>
      <c r="K22" s="60"/>
      <c r="L22" s="60"/>
      <c r="M22" s="60"/>
    </row>
    <row r="23" spans="1:13">
      <c r="A23" s="1066"/>
      <c r="B23" s="518" t="s">
        <v>1469</v>
      </c>
      <c r="C23" s="520">
        <v>0</v>
      </c>
      <c r="D23" s="520">
        <v>0</v>
      </c>
      <c r="E23" s="521">
        <v>0</v>
      </c>
      <c r="F23" s="60"/>
      <c r="G23" s="60"/>
      <c r="H23" s="60"/>
      <c r="I23" s="60"/>
      <c r="J23" s="60"/>
      <c r="K23" s="60"/>
      <c r="L23" s="60"/>
      <c r="M23" s="60"/>
    </row>
    <row r="24" spans="1:13">
      <c r="A24" s="1066"/>
      <c r="B24" s="518" t="s">
        <v>1397</v>
      </c>
      <c r="C24" s="520">
        <v>33850</v>
      </c>
      <c r="D24" s="520">
        <v>33845</v>
      </c>
      <c r="E24" s="521">
        <v>67695</v>
      </c>
      <c r="F24" s="60"/>
      <c r="G24" s="60"/>
      <c r="H24" s="60"/>
      <c r="I24" s="60"/>
      <c r="J24" s="60"/>
      <c r="K24" s="60"/>
      <c r="L24" s="60"/>
      <c r="M24" s="60"/>
    </row>
    <row r="25" spans="1:13" ht="24">
      <c r="A25" s="1066"/>
      <c r="B25" s="518" t="s">
        <v>1464</v>
      </c>
      <c r="C25" s="520">
        <v>0</v>
      </c>
      <c r="D25" s="520">
        <v>0</v>
      </c>
      <c r="E25" s="521">
        <v>0</v>
      </c>
      <c r="F25" s="60"/>
      <c r="G25" s="60"/>
      <c r="H25" s="60"/>
      <c r="I25" s="60"/>
      <c r="J25" s="60"/>
      <c r="K25" s="60"/>
      <c r="L25" s="60"/>
      <c r="M25" s="60"/>
    </row>
    <row r="26" spans="1:13">
      <c r="A26" s="1066"/>
      <c r="B26" s="518" t="s">
        <v>1468</v>
      </c>
      <c r="C26" s="520">
        <v>0</v>
      </c>
      <c r="D26" s="520">
        <v>0</v>
      </c>
      <c r="E26" s="521">
        <v>0</v>
      </c>
      <c r="F26" s="60"/>
      <c r="G26" s="60"/>
      <c r="H26" s="60"/>
      <c r="I26" s="60"/>
      <c r="J26" s="60"/>
      <c r="K26" s="60"/>
      <c r="L26" s="60"/>
      <c r="M26" s="60"/>
    </row>
    <row r="27" spans="1:13">
      <c r="A27" s="1066"/>
      <c r="B27" s="518" t="s">
        <v>1396</v>
      </c>
      <c r="C27" s="520">
        <v>0</v>
      </c>
      <c r="D27" s="520">
        <v>0</v>
      </c>
      <c r="E27" s="521">
        <v>0</v>
      </c>
      <c r="F27" s="60"/>
      <c r="G27" s="60"/>
      <c r="H27" s="60"/>
      <c r="I27" s="60"/>
      <c r="J27" s="60"/>
      <c r="K27" s="60"/>
      <c r="L27" s="60"/>
      <c r="M27" s="60"/>
    </row>
    <row r="28" spans="1:13">
      <c r="A28" s="1066"/>
      <c r="B28" s="518" t="s">
        <v>654</v>
      </c>
      <c r="C28" s="520">
        <v>129</v>
      </c>
      <c r="D28" s="520">
        <v>129</v>
      </c>
      <c r="E28" s="521">
        <v>258</v>
      </c>
      <c r="F28" s="60"/>
      <c r="G28" s="60"/>
      <c r="H28" s="60"/>
      <c r="I28" s="60"/>
      <c r="J28" s="60"/>
      <c r="K28" s="60"/>
      <c r="L28" s="60"/>
      <c r="M28" s="60"/>
    </row>
    <row r="29" spans="1:13">
      <c r="A29" s="1066"/>
      <c r="B29" s="518" t="s">
        <v>1395</v>
      </c>
      <c r="C29" s="520">
        <v>0</v>
      </c>
      <c r="D29" s="520">
        <v>0</v>
      </c>
      <c r="E29" s="521">
        <v>0</v>
      </c>
      <c r="F29" s="60"/>
      <c r="G29" s="60"/>
      <c r="H29" s="60"/>
      <c r="I29" s="60"/>
      <c r="J29" s="60"/>
      <c r="K29" s="60"/>
      <c r="L29" s="60"/>
      <c r="M29" s="60"/>
    </row>
    <row r="30" spans="1:13">
      <c r="A30" s="1066"/>
      <c r="B30" s="518" t="s">
        <v>1470</v>
      </c>
      <c r="C30" s="520">
        <v>0</v>
      </c>
      <c r="D30" s="520">
        <v>0</v>
      </c>
      <c r="E30" s="521">
        <v>0</v>
      </c>
      <c r="F30" s="60"/>
      <c r="G30" s="60"/>
      <c r="H30" s="60"/>
      <c r="I30" s="60"/>
      <c r="J30" s="60"/>
      <c r="K30" s="60"/>
      <c r="L30" s="60"/>
      <c r="M30" s="60"/>
    </row>
    <row r="31" spans="1:13">
      <c r="A31" s="1066"/>
      <c r="B31" s="518" t="s">
        <v>1425</v>
      </c>
      <c r="C31" s="520">
        <v>0</v>
      </c>
      <c r="D31" s="520">
        <v>0</v>
      </c>
      <c r="E31" s="521">
        <v>0</v>
      </c>
      <c r="F31" s="60"/>
      <c r="G31" s="60"/>
      <c r="H31" s="60"/>
      <c r="I31" s="60"/>
      <c r="J31" s="60"/>
      <c r="K31" s="60"/>
      <c r="L31" s="60"/>
      <c r="M31" s="60"/>
    </row>
    <row r="32" spans="1:13">
      <c r="A32" s="1066"/>
      <c r="B32" s="518" t="s">
        <v>1398</v>
      </c>
      <c r="C32" s="520">
        <v>0</v>
      </c>
      <c r="D32" s="520">
        <v>0</v>
      </c>
      <c r="E32" s="521">
        <v>0</v>
      </c>
      <c r="F32" s="60"/>
      <c r="G32" s="60"/>
      <c r="H32" s="60"/>
      <c r="I32" s="60"/>
      <c r="J32" s="60"/>
      <c r="K32" s="60"/>
      <c r="L32" s="60"/>
      <c r="M32" s="60"/>
    </row>
    <row r="33" spans="1:13">
      <c r="A33" s="1066"/>
      <c r="B33" s="518" t="s">
        <v>1392</v>
      </c>
      <c r="C33" s="520">
        <v>0</v>
      </c>
      <c r="D33" s="520">
        <v>0</v>
      </c>
      <c r="E33" s="521">
        <v>0</v>
      </c>
      <c r="F33" s="60"/>
      <c r="G33" s="60"/>
      <c r="H33" s="60"/>
      <c r="I33" s="60"/>
      <c r="J33" s="60"/>
      <c r="K33" s="60"/>
      <c r="L33" s="60"/>
      <c r="M33" s="60"/>
    </row>
    <row r="34" spans="1:13">
      <c r="A34" s="1066"/>
      <c r="B34" s="518" t="s">
        <v>1467</v>
      </c>
      <c r="C34" s="520">
        <v>0</v>
      </c>
      <c r="D34" s="520">
        <v>0</v>
      </c>
      <c r="E34" s="521">
        <v>0</v>
      </c>
      <c r="F34" s="60"/>
      <c r="G34" s="60"/>
      <c r="H34" s="60"/>
      <c r="I34" s="60"/>
      <c r="J34" s="60"/>
      <c r="K34" s="60"/>
      <c r="L34" s="60"/>
      <c r="M34" s="60"/>
    </row>
    <row r="35" spans="1:13">
      <c r="A35" s="1067"/>
      <c r="B35" s="757"/>
      <c r="C35" s="533">
        <v>63435</v>
      </c>
      <c r="D35" s="533">
        <v>66701</v>
      </c>
      <c r="E35" s="533">
        <v>130136</v>
      </c>
      <c r="F35" s="60"/>
      <c r="G35" s="60"/>
      <c r="H35" s="60"/>
      <c r="I35" s="60"/>
      <c r="J35" s="60"/>
      <c r="K35" s="60"/>
      <c r="L35" s="60"/>
      <c r="M35" s="60"/>
    </row>
    <row r="36" spans="1:13" ht="15" customHeight="1">
      <c r="A36" s="1065" t="s">
        <v>1819</v>
      </c>
      <c r="B36" s="518" t="s">
        <v>1422</v>
      </c>
      <c r="C36" s="520">
        <v>0</v>
      </c>
      <c r="D36" s="520">
        <v>0</v>
      </c>
      <c r="E36" s="521">
        <v>0</v>
      </c>
      <c r="F36" s="60"/>
      <c r="G36" s="60"/>
      <c r="H36" s="60"/>
      <c r="I36" s="60"/>
      <c r="J36" s="60"/>
      <c r="K36" s="60"/>
      <c r="L36" s="60"/>
      <c r="M36" s="60"/>
    </row>
    <row r="37" spans="1:13">
      <c r="A37" s="1066"/>
      <c r="B37" s="518" t="s">
        <v>1421</v>
      </c>
      <c r="C37" s="520">
        <v>0</v>
      </c>
      <c r="D37" s="520">
        <v>0</v>
      </c>
      <c r="E37" s="521">
        <v>0</v>
      </c>
      <c r="F37" s="60"/>
      <c r="G37" s="60"/>
      <c r="H37" s="60"/>
      <c r="I37" s="60"/>
      <c r="J37" s="60"/>
      <c r="K37" s="60"/>
      <c r="L37" s="60"/>
      <c r="M37" s="60"/>
    </row>
    <row r="38" spans="1:13">
      <c r="A38" s="1066"/>
      <c r="B38" s="518" t="s">
        <v>1452</v>
      </c>
      <c r="C38" s="520">
        <v>0</v>
      </c>
      <c r="D38" s="520">
        <v>0</v>
      </c>
      <c r="E38" s="521">
        <v>0</v>
      </c>
      <c r="F38" s="60"/>
      <c r="G38" s="60"/>
      <c r="H38" s="60"/>
      <c r="I38" s="60"/>
      <c r="J38" s="60"/>
      <c r="K38" s="60"/>
      <c r="L38" s="60"/>
      <c r="M38" s="60"/>
    </row>
    <row r="39" spans="1:13">
      <c r="A39" s="1066"/>
      <c r="B39" s="518" t="s">
        <v>1419</v>
      </c>
      <c r="C39" s="520">
        <v>0</v>
      </c>
      <c r="D39" s="520">
        <v>0</v>
      </c>
      <c r="E39" s="521">
        <v>0</v>
      </c>
      <c r="F39" s="60"/>
      <c r="G39" s="60"/>
      <c r="H39" s="60"/>
      <c r="I39" s="60"/>
      <c r="J39" s="60"/>
      <c r="K39" s="60"/>
      <c r="L39" s="60"/>
      <c r="M39" s="60"/>
    </row>
    <row r="40" spans="1:13">
      <c r="A40" s="1066"/>
      <c r="B40" s="518" t="s">
        <v>1410</v>
      </c>
      <c r="C40" s="520">
        <v>0</v>
      </c>
      <c r="D40" s="520">
        <v>0</v>
      </c>
      <c r="E40" s="521">
        <v>0</v>
      </c>
      <c r="F40" s="60"/>
      <c r="G40" s="60"/>
      <c r="H40" s="60"/>
      <c r="I40" s="60"/>
      <c r="J40" s="60"/>
      <c r="K40" s="60"/>
      <c r="L40" s="60"/>
      <c r="M40" s="60"/>
    </row>
    <row r="41" spans="1:13">
      <c r="A41" s="1066"/>
      <c r="B41" s="518" t="s">
        <v>1409</v>
      </c>
      <c r="C41" s="520">
        <v>0</v>
      </c>
      <c r="D41" s="520">
        <v>0</v>
      </c>
      <c r="E41" s="521">
        <v>0</v>
      </c>
      <c r="F41" s="60"/>
      <c r="G41" s="60"/>
      <c r="H41" s="60"/>
      <c r="I41" s="60"/>
      <c r="J41" s="60"/>
      <c r="K41" s="60"/>
      <c r="L41" s="60"/>
      <c r="M41" s="60"/>
    </row>
    <row r="42" spans="1:13">
      <c r="A42" s="1066"/>
      <c r="B42" s="518" t="s">
        <v>1406</v>
      </c>
      <c r="C42" s="520">
        <v>0</v>
      </c>
      <c r="D42" s="520">
        <v>0</v>
      </c>
      <c r="E42" s="521">
        <v>0</v>
      </c>
      <c r="F42" s="60"/>
      <c r="G42" s="60"/>
      <c r="H42" s="60"/>
      <c r="I42" s="60"/>
      <c r="J42" s="60"/>
      <c r="K42" s="60"/>
      <c r="L42" s="60"/>
      <c r="M42" s="60"/>
    </row>
    <row r="43" spans="1:13">
      <c r="A43" s="1066"/>
      <c r="B43" s="518" t="s">
        <v>1407</v>
      </c>
      <c r="C43" s="520">
        <v>0</v>
      </c>
      <c r="D43" s="520">
        <v>0</v>
      </c>
      <c r="E43" s="521">
        <v>0</v>
      </c>
      <c r="F43" s="60"/>
      <c r="G43" s="60"/>
      <c r="H43" s="60"/>
      <c r="I43" s="60"/>
      <c r="J43" s="60"/>
      <c r="K43" s="60"/>
      <c r="L43" s="60"/>
      <c r="M43" s="60"/>
    </row>
    <row r="44" spans="1:13">
      <c r="A44" s="1066"/>
      <c r="B44" s="518" t="s">
        <v>1401</v>
      </c>
      <c r="C44" s="520">
        <v>0</v>
      </c>
      <c r="D44" s="520">
        <v>0</v>
      </c>
      <c r="E44" s="521">
        <v>0</v>
      </c>
      <c r="F44" s="60"/>
      <c r="G44" s="60"/>
      <c r="H44" s="60"/>
      <c r="I44" s="60"/>
      <c r="J44" s="60"/>
      <c r="K44" s="60"/>
      <c r="L44" s="60"/>
      <c r="M44" s="60"/>
    </row>
    <row r="45" spans="1:13">
      <c r="A45" s="1066"/>
      <c r="B45" s="518" t="s">
        <v>1411</v>
      </c>
      <c r="C45" s="520">
        <v>0</v>
      </c>
      <c r="D45" s="520">
        <v>0</v>
      </c>
      <c r="E45" s="521">
        <v>0</v>
      </c>
      <c r="F45" s="60"/>
      <c r="G45" s="60"/>
      <c r="H45" s="60"/>
      <c r="I45" s="60"/>
      <c r="J45" s="60"/>
      <c r="K45" s="60"/>
      <c r="L45" s="60"/>
      <c r="M45" s="60"/>
    </row>
    <row r="46" spans="1:13">
      <c r="A46" s="1066"/>
      <c r="B46" s="518" t="s">
        <v>1423</v>
      </c>
      <c r="C46" s="520">
        <v>0</v>
      </c>
      <c r="D46" s="520">
        <v>0</v>
      </c>
      <c r="E46" s="521">
        <v>0</v>
      </c>
      <c r="F46" s="60"/>
      <c r="G46" s="60"/>
      <c r="H46" s="60"/>
      <c r="I46" s="60"/>
      <c r="J46" s="60"/>
      <c r="K46" s="60"/>
      <c r="L46" s="60"/>
      <c r="M46" s="60"/>
    </row>
    <row r="47" spans="1:13">
      <c r="A47" s="1066"/>
      <c r="B47" s="518" t="s">
        <v>1413</v>
      </c>
      <c r="C47" s="520">
        <v>0</v>
      </c>
      <c r="D47" s="520">
        <v>0</v>
      </c>
      <c r="E47" s="521">
        <v>0</v>
      </c>
      <c r="F47" s="60"/>
      <c r="G47" s="60"/>
      <c r="H47" s="60"/>
      <c r="I47" s="60"/>
      <c r="J47" s="60"/>
      <c r="K47" s="60"/>
      <c r="L47" s="60"/>
      <c r="M47" s="60"/>
    </row>
    <row r="48" spans="1:13">
      <c r="A48" s="1066"/>
      <c r="B48" s="518" t="s">
        <v>1402</v>
      </c>
      <c r="C48" s="520">
        <v>0</v>
      </c>
      <c r="D48" s="520">
        <v>0</v>
      </c>
      <c r="E48" s="521">
        <v>0</v>
      </c>
      <c r="F48" s="60"/>
      <c r="G48" s="60"/>
      <c r="H48" s="60"/>
      <c r="I48" s="60"/>
      <c r="J48" s="60"/>
      <c r="K48" s="60"/>
      <c r="L48" s="60"/>
      <c r="M48" s="60"/>
    </row>
    <row r="49" spans="1:13">
      <c r="A49" s="1066"/>
      <c r="B49" s="518" t="s">
        <v>1415</v>
      </c>
      <c r="C49" s="520">
        <v>0</v>
      </c>
      <c r="D49" s="520">
        <v>0</v>
      </c>
      <c r="E49" s="521">
        <v>0</v>
      </c>
      <c r="F49" s="60"/>
      <c r="G49" s="60"/>
      <c r="H49" s="60"/>
      <c r="I49" s="60"/>
      <c r="J49" s="60"/>
      <c r="K49" s="60"/>
      <c r="L49" s="60"/>
      <c r="M49" s="60"/>
    </row>
    <row r="50" spans="1:13">
      <c r="A50" s="1066"/>
      <c r="B50" s="518" t="s">
        <v>1412</v>
      </c>
      <c r="C50" s="520">
        <v>0</v>
      </c>
      <c r="D50" s="520">
        <v>0</v>
      </c>
      <c r="E50" s="521">
        <v>0</v>
      </c>
      <c r="F50" s="60"/>
      <c r="G50" s="60"/>
      <c r="H50" s="60"/>
      <c r="I50" s="60"/>
      <c r="J50" s="60"/>
      <c r="K50" s="60"/>
      <c r="L50" s="60"/>
      <c r="M50" s="60"/>
    </row>
    <row r="51" spans="1:13">
      <c r="A51" s="1066"/>
      <c r="B51" s="518" t="s">
        <v>1883</v>
      </c>
      <c r="C51" s="520">
        <v>0</v>
      </c>
      <c r="D51" s="520">
        <v>0</v>
      </c>
      <c r="E51" s="521">
        <v>0</v>
      </c>
      <c r="F51" s="60"/>
      <c r="G51" s="60"/>
      <c r="H51" s="60"/>
      <c r="I51" s="60"/>
      <c r="J51" s="60"/>
      <c r="K51" s="60"/>
      <c r="L51" s="60"/>
      <c r="M51" s="60"/>
    </row>
    <row r="52" spans="1:13">
      <c r="A52" s="1066"/>
      <c r="B52" s="518" t="s">
        <v>1404</v>
      </c>
      <c r="C52" s="520">
        <v>0</v>
      </c>
      <c r="D52" s="520">
        <v>0</v>
      </c>
      <c r="E52" s="521">
        <v>0</v>
      </c>
      <c r="F52" s="60"/>
      <c r="G52" s="60"/>
      <c r="H52" s="60"/>
      <c r="I52" s="60"/>
      <c r="J52" s="60"/>
      <c r="K52" s="60"/>
      <c r="L52" s="60"/>
      <c r="M52" s="60"/>
    </row>
    <row r="53" spans="1:13" ht="24">
      <c r="A53" s="1066"/>
      <c r="B53" s="518" t="s">
        <v>1405</v>
      </c>
      <c r="C53" s="520">
        <v>0</v>
      </c>
      <c r="D53" s="520">
        <v>0</v>
      </c>
      <c r="E53" s="521">
        <v>0</v>
      </c>
      <c r="F53" s="60"/>
      <c r="G53" s="60"/>
      <c r="H53" s="60"/>
      <c r="I53" s="60"/>
      <c r="J53" s="60"/>
      <c r="K53" s="60"/>
      <c r="L53" s="60"/>
      <c r="M53" s="60"/>
    </row>
    <row r="54" spans="1:13">
      <c r="A54" s="1066"/>
      <c r="B54" s="518" t="s">
        <v>1417</v>
      </c>
      <c r="C54" s="520">
        <v>0</v>
      </c>
      <c r="D54" s="520">
        <v>0</v>
      </c>
      <c r="E54" s="521">
        <v>0</v>
      </c>
      <c r="F54" s="60"/>
      <c r="G54" s="60"/>
      <c r="H54" s="60"/>
      <c r="I54" s="60"/>
      <c r="J54" s="60"/>
      <c r="K54" s="60"/>
      <c r="L54" s="60"/>
      <c r="M54" s="60"/>
    </row>
    <row r="55" spans="1:13">
      <c r="A55" s="1066"/>
      <c r="B55" s="518" t="s">
        <v>1418</v>
      </c>
      <c r="C55" s="520">
        <v>0</v>
      </c>
      <c r="D55" s="520">
        <v>0</v>
      </c>
      <c r="E55" s="521">
        <v>0</v>
      </c>
      <c r="F55" s="60"/>
      <c r="G55" s="60"/>
      <c r="H55" s="60"/>
      <c r="I55" s="60"/>
      <c r="J55" s="60"/>
      <c r="K55" s="60"/>
      <c r="L55" s="60"/>
      <c r="M55" s="60"/>
    </row>
    <row r="56" spans="1:13">
      <c r="A56" s="1066"/>
      <c r="B56" s="518" t="s">
        <v>1416</v>
      </c>
      <c r="C56" s="520">
        <v>0</v>
      </c>
      <c r="D56" s="520">
        <v>0</v>
      </c>
      <c r="E56" s="521">
        <v>0</v>
      </c>
      <c r="F56" s="60"/>
      <c r="G56" s="60"/>
      <c r="H56" s="60"/>
      <c r="I56" s="60"/>
      <c r="J56" s="60"/>
      <c r="K56" s="60"/>
      <c r="L56" s="60"/>
      <c r="M56" s="60"/>
    </row>
    <row r="57" spans="1:13">
      <c r="A57" s="1066"/>
      <c r="B57" s="518" t="s">
        <v>1408</v>
      </c>
      <c r="C57" s="520">
        <v>0</v>
      </c>
      <c r="D57" s="520">
        <v>0</v>
      </c>
      <c r="E57" s="521">
        <v>0</v>
      </c>
      <c r="F57" s="60"/>
      <c r="G57" s="60"/>
      <c r="H57" s="60"/>
      <c r="I57" s="60"/>
      <c r="J57" s="60"/>
      <c r="K57" s="60"/>
      <c r="L57" s="60"/>
      <c r="M57" s="60"/>
    </row>
    <row r="58" spans="1:13">
      <c r="A58" s="1066"/>
      <c r="B58" s="518" t="s">
        <v>1414</v>
      </c>
      <c r="C58" s="520">
        <v>0</v>
      </c>
      <c r="D58" s="520">
        <v>0</v>
      </c>
      <c r="E58" s="521">
        <v>0</v>
      </c>
      <c r="F58" s="60"/>
      <c r="G58" s="60"/>
      <c r="H58" s="60"/>
      <c r="I58" s="60"/>
      <c r="J58" s="60"/>
      <c r="K58" s="60"/>
      <c r="L58" s="60"/>
      <c r="M58" s="60"/>
    </row>
    <row r="59" spans="1:13">
      <c r="A59" s="1066"/>
      <c r="B59" s="518" t="s">
        <v>1425</v>
      </c>
      <c r="C59" s="520">
        <v>0</v>
      </c>
      <c r="D59" s="520">
        <v>0</v>
      </c>
      <c r="E59" s="521">
        <v>0</v>
      </c>
      <c r="F59" s="60"/>
      <c r="G59" s="60"/>
      <c r="H59" s="60"/>
      <c r="I59" s="60"/>
      <c r="J59" s="60"/>
      <c r="K59" s="60"/>
      <c r="L59" s="60"/>
      <c r="M59" s="60"/>
    </row>
    <row r="60" spans="1:13">
      <c r="A60" s="1066"/>
      <c r="B60" s="518" t="s">
        <v>1424</v>
      </c>
      <c r="C60" s="520">
        <v>0</v>
      </c>
      <c r="D60" s="520">
        <v>0</v>
      </c>
      <c r="E60" s="521">
        <v>0</v>
      </c>
      <c r="F60" s="60"/>
      <c r="G60" s="60"/>
      <c r="H60" s="60"/>
      <c r="I60" s="60"/>
      <c r="J60" s="60"/>
      <c r="K60" s="60"/>
      <c r="L60" s="60"/>
      <c r="M60" s="60"/>
    </row>
    <row r="61" spans="1:13">
      <c r="A61" s="1067"/>
      <c r="B61" s="757"/>
      <c r="C61" s="533">
        <v>0</v>
      </c>
      <c r="D61" s="533">
        <v>0</v>
      </c>
      <c r="E61" s="533">
        <v>0</v>
      </c>
      <c r="F61" s="60"/>
      <c r="G61" s="60"/>
      <c r="H61" s="60"/>
      <c r="I61" s="60"/>
      <c r="J61" s="60"/>
      <c r="K61" s="60"/>
      <c r="L61" s="60"/>
      <c r="M61" s="60"/>
    </row>
    <row r="62" spans="1:13" ht="15" customHeight="1">
      <c r="A62" s="1065" t="s">
        <v>1820</v>
      </c>
      <c r="B62" s="518" t="s">
        <v>1455</v>
      </c>
      <c r="C62" s="520">
        <v>0</v>
      </c>
      <c r="D62" s="520">
        <v>0</v>
      </c>
      <c r="E62" s="521">
        <v>0</v>
      </c>
      <c r="F62" s="60"/>
      <c r="G62" s="60"/>
      <c r="H62" s="60"/>
      <c r="I62" s="60"/>
      <c r="J62" s="60"/>
      <c r="K62" s="60"/>
      <c r="L62" s="60"/>
      <c r="M62" s="60"/>
    </row>
    <row r="63" spans="1:13">
      <c r="A63" s="1066"/>
      <c r="B63" s="518" t="s">
        <v>1453</v>
      </c>
      <c r="C63" s="520">
        <v>0</v>
      </c>
      <c r="D63" s="520">
        <v>0</v>
      </c>
      <c r="E63" s="521">
        <v>0</v>
      </c>
      <c r="F63" s="60"/>
      <c r="G63" s="60"/>
      <c r="H63" s="60"/>
      <c r="I63" s="60"/>
      <c r="J63" s="60"/>
      <c r="K63" s="60"/>
      <c r="L63" s="60"/>
      <c r="M63" s="60"/>
    </row>
    <row r="64" spans="1:13">
      <c r="A64" s="1066"/>
      <c r="B64" s="518" t="s">
        <v>1454</v>
      </c>
      <c r="C64" s="520">
        <v>0</v>
      </c>
      <c r="D64" s="520">
        <v>0</v>
      </c>
      <c r="E64" s="521">
        <v>0</v>
      </c>
      <c r="F64" s="60"/>
      <c r="G64" s="60"/>
      <c r="H64" s="60"/>
      <c r="I64" s="60"/>
      <c r="J64" s="60"/>
      <c r="K64" s="60"/>
      <c r="L64" s="60"/>
      <c r="M64" s="60"/>
    </row>
    <row r="65" spans="1:13">
      <c r="A65" s="1066"/>
      <c r="B65" s="518" t="s">
        <v>1474</v>
      </c>
      <c r="C65" s="520">
        <v>0</v>
      </c>
      <c r="D65" s="520">
        <v>0</v>
      </c>
      <c r="E65" s="521">
        <v>0</v>
      </c>
      <c r="F65" s="60"/>
      <c r="G65" s="60"/>
      <c r="H65" s="60"/>
      <c r="I65" s="60"/>
      <c r="J65" s="60"/>
      <c r="K65" s="60"/>
      <c r="L65" s="60"/>
      <c r="M65" s="60"/>
    </row>
    <row r="66" spans="1:13">
      <c r="A66" s="1066"/>
      <c r="B66" s="518" t="s">
        <v>1458</v>
      </c>
      <c r="C66" s="520">
        <v>0</v>
      </c>
      <c r="D66" s="520">
        <v>0</v>
      </c>
      <c r="E66" s="521">
        <v>0</v>
      </c>
      <c r="F66" s="60"/>
      <c r="G66" s="60"/>
      <c r="H66" s="60"/>
      <c r="I66" s="60"/>
      <c r="J66" s="60"/>
      <c r="K66" s="60"/>
      <c r="L66" s="60"/>
      <c r="M66" s="60"/>
    </row>
    <row r="67" spans="1:13">
      <c r="A67" s="1066"/>
      <c r="B67" s="518" t="s">
        <v>1438</v>
      </c>
      <c r="C67" s="520">
        <v>0</v>
      </c>
      <c r="D67" s="520">
        <v>0</v>
      </c>
      <c r="E67" s="521">
        <v>0</v>
      </c>
      <c r="F67" s="60"/>
      <c r="G67" s="60"/>
      <c r="H67" s="60"/>
      <c r="I67" s="60"/>
      <c r="J67" s="60"/>
      <c r="K67" s="60"/>
      <c r="L67" s="60"/>
      <c r="M67" s="60"/>
    </row>
    <row r="68" spans="1:13">
      <c r="A68" s="1066"/>
      <c r="B68" s="518" t="s">
        <v>1393</v>
      </c>
      <c r="C68" s="520">
        <v>0</v>
      </c>
      <c r="D68" s="520">
        <v>0</v>
      </c>
      <c r="E68" s="521">
        <v>0</v>
      </c>
      <c r="F68" s="60"/>
      <c r="G68" s="60"/>
      <c r="H68" s="60"/>
      <c r="I68" s="60"/>
      <c r="J68" s="60"/>
      <c r="K68" s="60"/>
      <c r="L68" s="60"/>
      <c r="M68" s="60"/>
    </row>
    <row r="69" spans="1:13">
      <c r="A69" s="1066"/>
      <c r="B69" s="518" t="s">
        <v>1422</v>
      </c>
      <c r="C69" s="520">
        <v>0</v>
      </c>
      <c r="D69" s="520">
        <v>0</v>
      </c>
      <c r="E69" s="521">
        <v>0</v>
      </c>
      <c r="F69" s="60"/>
      <c r="G69" s="60"/>
      <c r="H69" s="60"/>
      <c r="I69" s="60"/>
      <c r="J69" s="60"/>
      <c r="K69" s="60"/>
      <c r="L69" s="60"/>
      <c r="M69" s="60"/>
    </row>
    <row r="70" spans="1:13">
      <c r="A70" s="1066"/>
      <c r="B70" s="518" t="s">
        <v>1421</v>
      </c>
      <c r="C70" s="520">
        <v>0</v>
      </c>
      <c r="D70" s="520">
        <v>0</v>
      </c>
      <c r="E70" s="521">
        <v>0</v>
      </c>
      <c r="F70" s="60"/>
      <c r="G70" s="60"/>
      <c r="H70" s="60"/>
      <c r="I70" s="60"/>
      <c r="J70" s="60"/>
      <c r="K70" s="60"/>
      <c r="L70" s="60"/>
      <c r="M70" s="60"/>
    </row>
    <row r="71" spans="1:13" ht="24">
      <c r="A71" s="1066"/>
      <c r="B71" s="518" t="s">
        <v>1451</v>
      </c>
      <c r="C71" s="520">
        <v>0</v>
      </c>
      <c r="D71" s="520">
        <v>0</v>
      </c>
      <c r="E71" s="521">
        <v>0</v>
      </c>
      <c r="F71" s="60"/>
      <c r="G71" s="60"/>
      <c r="H71" s="60"/>
      <c r="I71" s="60"/>
      <c r="J71" s="60"/>
      <c r="K71" s="60"/>
      <c r="L71" s="60"/>
      <c r="M71" s="60"/>
    </row>
    <row r="72" spans="1:13">
      <c r="A72" s="1066"/>
      <c r="B72" s="518" t="s">
        <v>1452</v>
      </c>
      <c r="C72" s="520">
        <v>0</v>
      </c>
      <c r="D72" s="520">
        <v>0</v>
      </c>
      <c r="E72" s="521">
        <v>0</v>
      </c>
      <c r="F72" s="60"/>
      <c r="G72" s="60"/>
      <c r="H72" s="60"/>
      <c r="I72" s="60"/>
      <c r="J72" s="60"/>
      <c r="K72" s="60"/>
      <c r="L72" s="60"/>
      <c r="M72" s="60"/>
    </row>
    <row r="73" spans="1:13">
      <c r="A73" s="1066"/>
      <c r="B73" s="518" t="s">
        <v>1399</v>
      </c>
      <c r="C73" s="520">
        <v>0</v>
      </c>
      <c r="D73" s="520">
        <v>0</v>
      </c>
      <c r="E73" s="521">
        <v>0</v>
      </c>
      <c r="F73" s="60"/>
      <c r="G73" s="60"/>
      <c r="H73" s="60"/>
      <c r="I73" s="60"/>
      <c r="J73" s="60"/>
      <c r="K73" s="60"/>
      <c r="L73" s="60"/>
      <c r="M73" s="60"/>
    </row>
    <row r="74" spans="1:13" ht="15" customHeight="1">
      <c r="A74" s="1066"/>
      <c r="B74" s="518" t="s">
        <v>1419</v>
      </c>
      <c r="C74" s="520">
        <v>0</v>
      </c>
      <c r="D74" s="520">
        <v>0</v>
      </c>
      <c r="E74" s="521">
        <v>0</v>
      </c>
      <c r="F74" s="60"/>
      <c r="G74" s="60"/>
      <c r="H74" s="60"/>
      <c r="I74" s="60"/>
      <c r="J74" s="60"/>
      <c r="K74" s="60"/>
      <c r="L74" s="60"/>
      <c r="M74" s="60"/>
    </row>
    <row r="75" spans="1:13">
      <c r="A75" s="1076"/>
      <c r="B75" s="527" t="s">
        <v>1435</v>
      </c>
      <c r="C75" s="528">
        <v>0</v>
      </c>
      <c r="D75" s="528">
        <v>222</v>
      </c>
      <c r="E75" s="529">
        <v>222</v>
      </c>
      <c r="F75" s="60"/>
      <c r="G75" s="60"/>
      <c r="H75" s="60"/>
      <c r="I75" s="60"/>
      <c r="J75" s="60"/>
      <c r="K75" s="60"/>
      <c r="L75" s="60"/>
      <c r="M75" s="60"/>
    </row>
    <row r="76" spans="1:13">
      <c r="A76" s="1076"/>
      <c r="B76" s="527" t="s">
        <v>1434</v>
      </c>
      <c r="C76" s="528">
        <v>0</v>
      </c>
      <c r="D76" s="528">
        <v>0</v>
      </c>
      <c r="E76" s="529">
        <v>0</v>
      </c>
      <c r="F76" s="60"/>
      <c r="G76" s="60"/>
      <c r="H76" s="60"/>
      <c r="I76" s="60"/>
      <c r="J76" s="60"/>
      <c r="K76" s="60"/>
      <c r="L76" s="60"/>
      <c r="M76" s="60"/>
    </row>
    <row r="77" spans="1:13">
      <c r="A77" s="1076"/>
      <c r="B77" s="527" t="s">
        <v>1410</v>
      </c>
      <c r="C77" s="528">
        <v>0</v>
      </c>
      <c r="D77" s="528">
        <v>0</v>
      </c>
      <c r="E77" s="529">
        <v>0</v>
      </c>
      <c r="F77" s="60"/>
      <c r="G77" s="60"/>
      <c r="H77" s="60"/>
      <c r="I77" s="60"/>
      <c r="J77" s="60"/>
      <c r="K77" s="60"/>
      <c r="L77" s="60"/>
      <c r="M77" s="60"/>
    </row>
    <row r="78" spans="1:13">
      <c r="A78" s="1076"/>
      <c r="B78" s="527" t="s">
        <v>1433</v>
      </c>
      <c r="C78" s="528">
        <v>0</v>
      </c>
      <c r="D78" s="528">
        <v>0</v>
      </c>
      <c r="E78" s="529">
        <v>0</v>
      </c>
      <c r="F78" s="60"/>
      <c r="G78" s="60"/>
      <c r="H78" s="60"/>
      <c r="I78" s="60"/>
      <c r="J78" s="60"/>
      <c r="K78" s="60"/>
      <c r="L78" s="60"/>
      <c r="M78" s="60"/>
    </row>
    <row r="79" spans="1:13">
      <c r="A79" s="1076"/>
      <c r="B79" s="527" t="s">
        <v>1429</v>
      </c>
      <c r="C79" s="528">
        <v>0</v>
      </c>
      <c r="D79" s="528">
        <v>0</v>
      </c>
      <c r="E79" s="529">
        <v>0</v>
      </c>
      <c r="F79" s="60"/>
      <c r="G79" s="60"/>
      <c r="H79" s="60"/>
      <c r="I79" s="60"/>
      <c r="J79" s="60"/>
      <c r="K79" s="60"/>
      <c r="L79" s="60"/>
      <c r="M79" s="60"/>
    </row>
    <row r="80" spans="1:13">
      <c r="A80" s="1076"/>
      <c r="B80" s="527" t="s">
        <v>1463</v>
      </c>
      <c r="C80" s="528">
        <v>0</v>
      </c>
      <c r="D80" s="528">
        <v>0</v>
      </c>
      <c r="E80" s="529">
        <v>0</v>
      </c>
      <c r="F80" s="60"/>
      <c r="G80" s="60"/>
      <c r="H80" s="60"/>
      <c r="I80" s="60"/>
      <c r="J80" s="60"/>
      <c r="K80" s="60"/>
      <c r="L80" s="60"/>
      <c r="M80" s="60"/>
    </row>
    <row r="81" spans="1:13">
      <c r="A81" s="1076"/>
      <c r="B81" s="527" t="s">
        <v>1430</v>
      </c>
      <c r="C81" s="528">
        <v>0</v>
      </c>
      <c r="D81" s="528">
        <v>0</v>
      </c>
      <c r="E81" s="529">
        <v>0</v>
      </c>
      <c r="F81" s="60"/>
      <c r="G81" s="60"/>
      <c r="H81" s="60"/>
      <c r="I81" s="60"/>
      <c r="J81" s="60"/>
      <c r="K81" s="60"/>
      <c r="L81" s="60"/>
      <c r="M81" s="60"/>
    </row>
    <row r="82" spans="1:13">
      <c r="A82" s="1076"/>
      <c r="B82" s="527" t="s">
        <v>1420</v>
      </c>
      <c r="C82" s="528">
        <v>0</v>
      </c>
      <c r="D82" s="528">
        <v>0</v>
      </c>
      <c r="E82" s="529">
        <v>0</v>
      </c>
      <c r="F82" s="60"/>
      <c r="G82" s="60"/>
      <c r="H82" s="60"/>
      <c r="I82" s="60"/>
      <c r="J82" s="60"/>
      <c r="K82" s="60"/>
      <c r="L82" s="60"/>
      <c r="M82" s="60"/>
    </row>
    <row r="83" spans="1:13">
      <c r="A83" s="1076"/>
      <c r="B83" s="527" t="s">
        <v>1406</v>
      </c>
      <c r="C83" s="528">
        <v>0</v>
      </c>
      <c r="D83" s="528">
        <v>0</v>
      </c>
      <c r="E83" s="529">
        <v>0</v>
      </c>
      <c r="F83" s="60"/>
      <c r="G83" s="60"/>
      <c r="H83" s="60"/>
      <c r="I83" s="60"/>
      <c r="J83" s="60"/>
      <c r="K83" s="60"/>
      <c r="L83" s="60"/>
      <c r="M83" s="60"/>
    </row>
    <row r="84" spans="1:13">
      <c r="A84" s="1076"/>
      <c r="B84" s="527" t="s">
        <v>1432</v>
      </c>
      <c r="C84" s="528">
        <v>0</v>
      </c>
      <c r="D84" s="528">
        <v>0</v>
      </c>
      <c r="E84" s="529">
        <v>0</v>
      </c>
      <c r="F84" s="60"/>
      <c r="G84" s="60"/>
      <c r="H84" s="60"/>
      <c r="I84" s="60"/>
      <c r="J84" s="60"/>
      <c r="K84" s="60"/>
      <c r="L84" s="60"/>
      <c r="M84" s="60"/>
    </row>
    <row r="85" spans="1:13">
      <c r="A85" s="1076"/>
      <c r="B85" s="527" t="s">
        <v>1431</v>
      </c>
      <c r="C85" s="528">
        <v>0</v>
      </c>
      <c r="D85" s="528">
        <v>0</v>
      </c>
      <c r="E85" s="529">
        <v>0</v>
      </c>
      <c r="F85" s="60"/>
      <c r="G85" s="60"/>
      <c r="H85" s="60"/>
      <c r="I85" s="60"/>
      <c r="J85" s="60"/>
      <c r="K85" s="60"/>
      <c r="L85" s="60"/>
      <c r="M85" s="60"/>
    </row>
    <row r="86" spans="1:13">
      <c r="A86" s="1076"/>
      <c r="B86" s="527" t="s">
        <v>1471</v>
      </c>
      <c r="C86" s="528">
        <v>0</v>
      </c>
      <c r="D86" s="528">
        <v>0</v>
      </c>
      <c r="E86" s="529">
        <v>0</v>
      </c>
      <c r="F86" s="60"/>
      <c r="G86" s="60"/>
      <c r="H86" s="60"/>
      <c r="I86" s="60"/>
      <c r="J86" s="60"/>
      <c r="K86" s="60"/>
      <c r="L86" s="60"/>
      <c r="M86" s="60"/>
    </row>
    <row r="87" spans="1:13">
      <c r="A87" s="1076"/>
      <c r="B87" s="527" t="s">
        <v>1407</v>
      </c>
      <c r="C87" s="528">
        <v>0</v>
      </c>
      <c r="D87" s="528">
        <v>0</v>
      </c>
      <c r="E87" s="529">
        <v>0</v>
      </c>
      <c r="F87" s="60"/>
      <c r="G87" s="60"/>
      <c r="H87" s="60"/>
      <c r="I87" s="60"/>
      <c r="J87" s="60"/>
      <c r="K87" s="60"/>
      <c r="L87" s="60"/>
      <c r="M87" s="60"/>
    </row>
    <row r="88" spans="1:13">
      <c r="A88" s="1076"/>
      <c r="B88" s="527" t="s">
        <v>1465</v>
      </c>
      <c r="C88" s="528">
        <v>0</v>
      </c>
      <c r="D88" s="528">
        <v>0</v>
      </c>
      <c r="E88" s="529">
        <v>0</v>
      </c>
      <c r="F88" s="60"/>
      <c r="G88" s="60"/>
      <c r="H88" s="60"/>
      <c r="I88" s="60"/>
      <c r="J88" s="60"/>
      <c r="K88" s="60"/>
      <c r="L88" s="60"/>
      <c r="M88" s="60"/>
    </row>
    <row r="89" spans="1:13">
      <c r="A89" s="1076"/>
      <c r="B89" s="527" t="s">
        <v>1401</v>
      </c>
      <c r="C89" s="528">
        <v>0</v>
      </c>
      <c r="D89" s="528">
        <v>0</v>
      </c>
      <c r="E89" s="529">
        <v>0</v>
      </c>
      <c r="F89" s="60"/>
      <c r="G89" s="60"/>
      <c r="H89" s="60"/>
      <c r="I89" s="60"/>
      <c r="J89" s="60"/>
      <c r="K89" s="60"/>
      <c r="L89" s="60"/>
      <c r="M89" s="60"/>
    </row>
    <row r="90" spans="1:13">
      <c r="A90" s="1076"/>
      <c r="B90" s="527" t="s">
        <v>1411</v>
      </c>
      <c r="C90" s="528">
        <v>0</v>
      </c>
      <c r="D90" s="528">
        <v>0</v>
      </c>
      <c r="E90" s="529">
        <v>0</v>
      </c>
      <c r="F90" s="60"/>
      <c r="G90" s="60"/>
      <c r="H90" s="60"/>
      <c r="I90" s="60"/>
      <c r="J90" s="60"/>
      <c r="K90" s="60"/>
      <c r="L90" s="60"/>
      <c r="M90" s="60"/>
    </row>
    <row r="91" spans="1:13">
      <c r="A91" s="1076"/>
      <c r="B91" s="527" t="s">
        <v>1457</v>
      </c>
      <c r="C91" s="528">
        <v>0</v>
      </c>
      <c r="D91" s="528">
        <v>0</v>
      </c>
      <c r="E91" s="529">
        <v>0</v>
      </c>
      <c r="F91" s="60"/>
      <c r="G91" s="60"/>
      <c r="H91" s="60"/>
      <c r="I91" s="60"/>
      <c r="J91" s="60"/>
      <c r="K91" s="60"/>
      <c r="L91" s="60"/>
      <c r="M91" s="60"/>
    </row>
    <row r="92" spans="1:13">
      <c r="A92" s="1076"/>
      <c r="B92" s="527" t="s">
        <v>1423</v>
      </c>
      <c r="C92" s="528">
        <v>0</v>
      </c>
      <c r="D92" s="528">
        <v>0</v>
      </c>
      <c r="E92" s="529">
        <v>0</v>
      </c>
      <c r="F92" s="60"/>
      <c r="G92" s="60"/>
      <c r="H92" s="60"/>
      <c r="I92" s="60"/>
      <c r="J92" s="60"/>
      <c r="K92" s="60"/>
      <c r="L92" s="60"/>
      <c r="M92" s="60"/>
    </row>
    <row r="93" spans="1:13">
      <c r="A93" s="1076"/>
      <c r="B93" s="527" t="s">
        <v>1456</v>
      </c>
      <c r="C93" s="528">
        <v>0</v>
      </c>
      <c r="D93" s="528">
        <v>0</v>
      </c>
      <c r="E93" s="529">
        <v>0</v>
      </c>
      <c r="F93" s="60"/>
      <c r="G93" s="60"/>
      <c r="H93" s="60"/>
      <c r="I93" s="60"/>
      <c r="J93" s="60"/>
      <c r="K93" s="60"/>
      <c r="L93" s="60"/>
      <c r="M93" s="60"/>
    </row>
    <row r="94" spans="1:13">
      <c r="A94" s="1076"/>
      <c r="B94" s="527" t="s">
        <v>1436</v>
      </c>
      <c r="C94" s="528">
        <v>0</v>
      </c>
      <c r="D94" s="528">
        <v>0</v>
      </c>
      <c r="E94" s="529">
        <v>0</v>
      </c>
      <c r="F94" s="60"/>
      <c r="G94" s="60"/>
      <c r="H94" s="60"/>
      <c r="I94" s="60"/>
      <c r="J94" s="60"/>
      <c r="K94" s="60"/>
      <c r="L94" s="60"/>
      <c r="M94" s="60"/>
    </row>
    <row r="95" spans="1:13">
      <c r="A95" s="1076"/>
      <c r="B95" s="527" t="s">
        <v>1446</v>
      </c>
      <c r="C95" s="528">
        <v>0</v>
      </c>
      <c r="D95" s="528">
        <v>0</v>
      </c>
      <c r="E95" s="529">
        <v>0</v>
      </c>
      <c r="F95" s="60"/>
      <c r="G95" s="60"/>
      <c r="H95" s="60"/>
      <c r="I95" s="60"/>
      <c r="J95" s="60"/>
      <c r="K95" s="60"/>
      <c r="L95" s="60"/>
      <c r="M95" s="60"/>
    </row>
    <row r="96" spans="1:13">
      <c r="A96" s="1076"/>
      <c r="B96" s="527" t="s">
        <v>1442</v>
      </c>
      <c r="C96" s="528">
        <v>0</v>
      </c>
      <c r="D96" s="528">
        <v>0</v>
      </c>
      <c r="E96" s="529">
        <v>0</v>
      </c>
      <c r="F96" s="60"/>
      <c r="G96" s="60"/>
      <c r="H96" s="60"/>
      <c r="I96" s="60"/>
      <c r="J96" s="60"/>
      <c r="K96" s="60"/>
      <c r="L96" s="60"/>
      <c r="M96" s="60"/>
    </row>
    <row r="97" spans="1:13">
      <c r="A97" s="1076"/>
      <c r="B97" s="527" t="s">
        <v>2449</v>
      </c>
      <c r="C97" s="528">
        <v>0</v>
      </c>
      <c r="D97" s="528">
        <v>0</v>
      </c>
      <c r="E97" s="529">
        <v>0</v>
      </c>
      <c r="F97" s="60"/>
      <c r="G97" s="60"/>
      <c r="H97" s="60"/>
      <c r="I97" s="60"/>
      <c r="J97" s="60"/>
      <c r="K97" s="60"/>
      <c r="L97" s="60"/>
      <c r="M97" s="60"/>
    </row>
    <row r="98" spans="1:13">
      <c r="A98" s="1076"/>
      <c r="B98" s="527" t="s">
        <v>1413</v>
      </c>
      <c r="C98" s="528">
        <v>0</v>
      </c>
      <c r="D98" s="528">
        <v>0</v>
      </c>
      <c r="E98" s="529">
        <v>0</v>
      </c>
      <c r="F98" s="60"/>
      <c r="G98" s="60"/>
      <c r="H98" s="60"/>
      <c r="I98" s="60"/>
      <c r="J98" s="60"/>
      <c r="K98" s="60"/>
      <c r="L98" s="60"/>
      <c r="M98" s="60"/>
    </row>
    <row r="99" spans="1:13">
      <c r="A99" s="1076"/>
      <c r="B99" s="527" t="s">
        <v>1441</v>
      </c>
      <c r="C99" s="528">
        <v>0</v>
      </c>
      <c r="D99" s="528">
        <v>0</v>
      </c>
      <c r="E99" s="529">
        <v>0</v>
      </c>
      <c r="F99" s="60"/>
      <c r="G99" s="60"/>
      <c r="H99" s="60"/>
      <c r="I99" s="60"/>
      <c r="J99" s="60"/>
      <c r="K99" s="60"/>
      <c r="L99" s="60"/>
      <c r="M99" s="60"/>
    </row>
    <row r="100" spans="1:13" ht="24">
      <c r="A100" s="1076"/>
      <c r="B100" s="527" t="s">
        <v>1449</v>
      </c>
      <c r="C100" s="528">
        <v>0</v>
      </c>
      <c r="D100" s="528">
        <v>0</v>
      </c>
      <c r="E100" s="529">
        <v>0</v>
      </c>
      <c r="F100" s="60"/>
      <c r="G100" s="60"/>
      <c r="H100" s="60"/>
      <c r="I100" s="60"/>
      <c r="J100" s="60"/>
      <c r="K100" s="60"/>
      <c r="L100" s="60"/>
      <c r="M100" s="60"/>
    </row>
    <row r="101" spans="1:13">
      <c r="A101" s="1076"/>
      <c r="B101" s="527" t="s">
        <v>1450</v>
      </c>
      <c r="C101" s="528">
        <v>0</v>
      </c>
      <c r="D101" s="528">
        <v>0</v>
      </c>
      <c r="E101" s="529">
        <v>0</v>
      </c>
      <c r="F101" s="60"/>
      <c r="G101" s="60"/>
      <c r="H101" s="60"/>
      <c r="I101" s="60"/>
      <c r="J101" s="60"/>
      <c r="K101" s="60"/>
      <c r="L101" s="60"/>
      <c r="M101" s="60"/>
    </row>
    <row r="102" spans="1:13">
      <c r="A102" s="1076"/>
      <c r="B102" s="527" t="s">
        <v>1444</v>
      </c>
      <c r="C102" s="528">
        <v>0</v>
      </c>
      <c r="D102" s="528">
        <v>0</v>
      </c>
      <c r="E102" s="529">
        <v>0</v>
      </c>
      <c r="F102" s="60"/>
      <c r="G102" s="60"/>
      <c r="H102" s="60"/>
      <c r="I102" s="60"/>
      <c r="J102" s="60"/>
      <c r="K102" s="60"/>
      <c r="L102" s="60"/>
      <c r="M102" s="60"/>
    </row>
    <row r="103" spans="1:13">
      <c r="A103" s="1076"/>
      <c r="B103" s="527" t="s">
        <v>2625</v>
      </c>
      <c r="C103" s="528">
        <v>0</v>
      </c>
      <c r="D103" s="528">
        <v>0</v>
      </c>
      <c r="E103" s="529">
        <v>0</v>
      </c>
      <c r="F103" s="60"/>
      <c r="G103" s="60"/>
      <c r="H103" s="60"/>
      <c r="I103" s="60"/>
      <c r="J103" s="60"/>
      <c r="K103" s="60"/>
      <c r="L103" s="60"/>
      <c r="M103" s="60"/>
    </row>
    <row r="104" spans="1:13">
      <c r="A104" s="1076"/>
      <c r="B104" s="527" t="s">
        <v>1402</v>
      </c>
      <c r="C104" s="528">
        <v>0</v>
      </c>
      <c r="D104" s="528">
        <v>0</v>
      </c>
      <c r="E104" s="529">
        <v>0</v>
      </c>
      <c r="F104" s="60"/>
      <c r="G104" s="60"/>
      <c r="H104" s="60"/>
      <c r="I104" s="60"/>
      <c r="J104" s="60"/>
      <c r="K104" s="60"/>
      <c r="L104" s="60"/>
      <c r="M104" s="60"/>
    </row>
    <row r="105" spans="1:13">
      <c r="A105" s="1076"/>
      <c r="B105" s="527" t="s">
        <v>1443</v>
      </c>
      <c r="C105" s="528">
        <v>0</v>
      </c>
      <c r="D105" s="528">
        <v>0</v>
      </c>
      <c r="E105" s="529">
        <v>0</v>
      </c>
      <c r="F105" s="60"/>
      <c r="G105" s="60"/>
      <c r="H105" s="60"/>
      <c r="I105" s="60"/>
      <c r="J105" s="60"/>
      <c r="K105" s="60"/>
      <c r="L105" s="60"/>
      <c r="M105" s="60"/>
    </row>
    <row r="106" spans="1:13">
      <c r="A106" s="1076"/>
      <c r="B106" s="527" t="s">
        <v>1415</v>
      </c>
      <c r="C106" s="528">
        <v>0</v>
      </c>
      <c r="D106" s="528">
        <v>0</v>
      </c>
      <c r="E106" s="529">
        <v>0</v>
      </c>
      <c r="F106" s="60"/>
      <c r="G106" s="60"/>
      <c r="H106" s="60"/>
      <c r="I106" s="60"/>
      <c r="J106" s="60"/>
      <c r="K106" s="60"/>
      <c r="L106" s="60"/>
      <c r="M106" s="60"/>
    </row>
    <row r="107" spans="1:13">
      <c r="A107" s="1076"/>
      <c r="B107" s="527" t="s">
        <v>1439</v>
      </c>
      <c r="C107" s="528">
        <v>0</v>
      </c>
      <c r="D107" s="528">
        <v>0</v>
      </c>
      <c r="E107" s="529">
        <v>0</v>
      </c>
      <c r="F107" s="60"/>
      <c r="G107" s="60"/>
      <c r="H107" s="60"/>
      <c r="I107" s="60"/>
      <c r="J107" s="60"/>
      <c r="K107" s="60"/>
      <c r="L107" s="60"/>
      <c r="M107" s="60"/>
    </row>
    <row r="108" spans="1:13">
      <c r="A108" s="1076"/>
      <c r="B108" s="527" t="s">
        <v>1412</v>
      </c>
      <c r="C108" s="528">
        <v>0</v>
      </c>
      <c r="D108" s="528">
        <v>0</v>
      </c>
      <c r="E108" s="529">
        <v>0</v>
      </c>
      <c r="F108" s="60"/>
      <c r="G108" s="60"/>
      <c r="H108" s="60"/>
      <c r="I108" s="60"/>
      <c r="J108" s="60"/>
      <c r="K108" s="60"/>
      <c r="L108" s="60"/>
      <c r="M108" s="60"/>
    </row>
    <row r="109" spans="1:13">
      <c r="A109" s="1076"/>
      <c r="B109" s="527" t="s">
        <v>1460</v>
      </c>
      <c r="C109" s="528">
        <v>0</v>
      </c>
      <c r="D109" s="528">
        <v>0</v>
      </c>
      <c r="E109" s="529">
        <v>0</v>
      </c>
      <c r="F109" s="60"/>
      <c r="G109" s="60"/>
      <c r="H109" s="60"/>
      <c r="I109" s="60"/>
      <c r="J109" s="60"/>
      <c r="K109" s="60"/>
      <c r="L109" s="60"/>
      <c r="M109" s="60"/>
    </row>
    <row r="110" spans="1:13">
      <c r="A110" s="1076"/>
      <c r="B110" s="527" t="s">
        <v>1427</v>
      </c>
      <c r="C110" s="528">
        <v>0</v>
      </c>
      <c r="D110" s="528">
        <v>0</v>
      </c>
      <c r="E110" s="529">
        <v>0</v>
      </c>
      <c r="F110" s="60"/>
      <c r="G110" s="60"/>
      <c r="H110" s="60"/>
      <c r="I110" s="60"/>
      <c r="J110" s="60"/>
      <c r="K110" s="60"/>
      <c r="L110" s="60"/>
      <c r="M110" s="60"/>
    </row>
    <row r="111" spans="1:13">
      <c r="A111" s="1076"/>
      <c r="B111" s="527" t="s">
        <v>1391</v>
      </c>
      <c r="C111" s="528">
        <v>0</v>
      </c>
      <c r="D111" s="528">
        <v>0</v>
      </c>
      <c r="E111" s="529">
        <v>0</v>
      </c>
      <c r="F111" s="60"/>
      <c r="G111" s="60"/>
      <c r="H111" s="60"/>
      <c r="I111" s="60"/>
      <c r="J111" s="60"/>
      <c r="K111" s="60"/>
      <c r="L111" s="60"/>
      <c r="M111" s="60"/>
    </row>
    <row r="112" spans="1:13">
      <c r="A112" s="1076"/>
      <c r="B112" s="527" t="s">
        <v>1459</v>
      </c>
      <c r="C112" s="528">
        <v>0</v>
      </c>
      <c r="D112" s="528">
        <v>0</v>
      </c>
      <c r="E112" s="529">
        <v>0</v>
      </c>
      <c r="F112" s="60"/>
      <c r="G112" s="60"/>
      <c r="H112" s="60"/>
      <c r="I112" s="60"/>
      <c r="J112" s="60"/>
      <c r="K112" s="60"/>
      <c r="L112" s="60"/>
      <c r="M112" s="60"/>
    </row>
    <row r="113" spans="1:13">
      <c r="A113" s="1076"/>
      <c r="B113" s="527" t="s">
        <v>1472</v>
      </c>
      <c r="C113" s="528">
        <v>0</v>
      </c>
      <c r="D113" s="528">
        <v>0</v>
      </c>
      <c r="E113" s="529">
        <v>0</v>
      </c>
      <c r="F113" s="60"/>
      <c r="G113" s="60"/>
      <c r="H113" s="60"/>
      <c r="I113" s="60"/>
      <c r="J113" s="60"/>
      <c r="K113" s="60"/>
      <c r="L113" s="60"/>
      <c r="M113" s="60"/>
    </row>
    <row r="114" spans="1:13">
      <c r="A114" s="1076"/>
      <c r="B114" s="527" t="s">
        <v>1445</v>
      </c>
      <c r="C114" s="528">
        <v>0</v>
      </c>
      <c r="D114" s="528">
        <v>0</v>
      </c>
      <c r="E114" s="529">
        <v>0</v>
      </c>
      <c r="F114" s="60"/>
      <c r="G114" s="60"/>
      <c r="H114" s="60"/>
      <c r="I114" s="60"/>
      <c r="J114" s="60"/>
      <c r="K114" s="60"/>
      <c r="L114" s="60"/>
      <c r="M114" s="60"/>
    </row>
    <row r="115" spans="1:13">
      <c r="A115" s="1076"/>
      <c r="B115" s="527" t="s">
        <v>1473</v>
      </c>
      <c r="C115" s="528">
        <v>0</v>
      </c>
      <c r="D115" s="528">
        <v>0</v>
      </c>
      <c r="E115" s="529">
        <v>0</v>
      </c>
      <c r="F115" s="60"/>
      <c r="G115" s="60"/>
      <c r="H115" s="60"/>
      <c r="I115" s="60"/>
      <c r="J115" s="60"/>
      <c r="K115" s="60"/>
      <c r="L115" s="60"/>
      <c r="M115" s="60"/>
    </row>
    <row r="116" spans="1:13">
      <c r="A116" s="1076"/>
      <c r="B116" s="527" t="s">
        <v>1394</v>
      </c>
      <c r="C116" s="528">
        <v>0</v>
      </c>
      <c r="D116" s="528">
        <v>0</v>
      </c>
      <c r="E116" s="529">
        <v>0</v>
      </c>
      <c r="F116" s="60"/>
      <c r="G116" s="60"/>
      <c r="H116" s="60"/>
      <c r="I116" s="60"/>
      <c r="J116" s="60"/>
      <c r="K116" s="60"/>
      <c r="L116" s="60"/>
      <c r="M116" s="60"/>
    </row>
    <row r="117" spans="1:13">
      <c r="A117" s="1076"/>
      <c r="B117" s="527" t="s">
        <v>1469</v>
      </c>
      <c r="C117" s="528">
        <v>0</v>
      </c>
      <c r="D117" s="528">
        <v>0</v>
      </c>
      <c r="E117" s="529">
        <v>0</v>
      </c>
      <c r="F117" s="60"/>
      <c r="G117" s="60"/>
      <c r="H117" s="60"/>
      <c r="I117" s="60"/>
      <c r="J117" s="60"/>
      <c r="K117" s="60"/>
      <c r="L117" s="60"/>
      <c r="M117" s="60"/>
    </row>
    <row r="118" spans="1:13">
      <c r="A118" s="1076"/>
      <c r="B118" s="527" t="s">
        <v>1397</v>
      </c>
      <c r="C118" s="528">
        <v>0</v>
      </c>
      <c r="D118" s="528">
        <v>0</v>
      </c>
      <c r="E118" s="529">
        <v>0</v>
      </c>
      <c r="F118" s="60"/>
      <c r="G118" s="60"/>
      <c r="H118" s="60"/>
      <c r="I118" s="60"/>
      <c r="J118" s="60"/>
      <c r="K118" s="60"/>
      <c r="L118" s="60"/>
      <c r="M118" s="60"/>
    </row>
    <row r="119" spans="1:13">
      <c r="A119" s="1076"/>
      <c r="B119" s="527" t="s">
        <v>1883</v>
      </c>
      <c r="C119" s="528">
        <v>0</v>
      </c>
      <c r="D119" s="528">
        <v>0</v>
      </c>
      <c r="E119" s="529">
        <v>0</v>
      </c>
      <c r="F119" s="60"/>
      <c r="G119" s="60"/>
      <c r="H119" s="60"/>
      <c r="I119" s="60"/>
      <c r="J119" s="60"/>
      <c r="K119" s="60"/>
      <c r="L119" s="60"/>
      <c r="M119" s="60"/>
    </row>
    <row r="120" spans="1:13">
      <c r="A120" s="1076"/>
      <c r="B120" s="527" t="s">
        <v>1448</v>
      </c>
      <c r="C120" s="528">
        <v>0</v>
      </c>
      <c r="D120" s="528">
        <v>0</v>
      </c>
      <c r="E120" s="529">
        <v>0</v>
      </c>
      <c r="F120" s="60"/>
      <c r="G120" s="60"/>
      <c r="H120" s="60"/>
      <c r="I120" s="60"/>
      <c r="J120" s="60"/>
      <c r="K120" s="60"/>
      <c r="L120" s="60"/>
      <c r="M120" s="60"/>
    </row>
    <row r="121" spans="1:13">
      <c r="A121" s="1076"/>
      <c r="B121" s="527" t="s">
        <v>1404</v>
      </c>
      <c r="C121" s="528">
        <v>0</v>
      </c>
      <c r="D121" s="528">
        <v>0</v>
      </c>
      <c r="E121" s="529">
        <v>0</v>
      </c>
      <c r="F121" s="60"/>
      <c r="G121" s="60"/>
      <c r="H121" s="60"/>
      <c r="I121" s="60"/>
      <c r="J121" s="60"/>
      <c r="K121" s="60"/>
      <c r="L121" s="60"/>
      <c r="M121" s="60"/>
    </row>
    <row r="122" spans="1:13" ht="24">
      <c r="A122" s="1076"/>
      <c r="B122" s="527" t="s">
        <v>1405</v>
      </c>
      <c r="C122" s="528">
        <v>0</v>
      </c>
      <c r="D122" s="528">
        <v>0</v>
      </c>
      <c r="E122" s="529">
        <v>0</v>
      </c>
      <c r="F122" s="60"/>
      <c r="G122" s="60"/>
      <c r="H122" s="60"/>
      <c r="I122" s="60"/>
      <c r="J122" s="60"/>
      <c r="K122" s="60"/>
      <c r="L122" s="60"/>
      <c r="M122" s="60"/>
    </row>
    <row r="123" spans="1:13">
      <c r="A123" s="1076"/>
      <c r="B123" s="527" t="s">
        <v>1417</v>
      </c>
      <c r="C123" s="528">
        <v>0</v>
      </c>
      <c r="D123" s="528">
        <v>0</v>
      </c>
      <c r="E123" s="529">
        <v>0</v>
      </c>
      <c r="F123" s="60"/>
      <c r="G123" s="60"/>
      <c r="H123" s="60"/>
      <c r="I123" s="60"/>
      <c r="J123" s="60"/>
      <c r="K123" s="60"/>
      <c r="L123" s="60"/>
      <c r="M123" s="60"/>
    </row>
    <row r="124" spans="1:13">
      <c r="A124" s="1076"/>
      <c r="B124" s="527" t="s">
        <v>1468</v>
      </c>
      <c r="C124" s="528">
        <v>0</v>
      </c>
      <c r="D124" s="528">
        <v>0</v>
      </c>
      <c r="E124" s="529">
        <v>0</v>
      </c>
      <c r="F124" s="60"/>
      <c r="G124" s="60"/>
      <c r="H124" s="60"/>
      <c r="I124" s="60"/>
      <c r="J124" s="60"/>
      <c r="K124" s="60"/>
      <c r="L124" s="60"/>
      <c r="M124" s="60"/>
    </row>
    <row r="125" spans="1:13">
      <c r="A125" s="1076"/>
      <c r="B125" s="527" t="s">
        <v>1396</v>
      </c>
      <c r="C125" s="528">
        <v>0</v>
      </c>
      <c r="D125" s="528">
        <v>0</v>
      </c>
      <c r="E125" s="529">
        <v>0</v>
      </c>
      <c r="F125" s="60"/>
      <c r="G125" s="60"/>
      <c r="H125" s="60"/>
      <c r="I125" s="60"/>
      <c r="J125" s="60"/>
      <c r="K125" s="60"/>
      <c r="L125" s="60"/>
      <c r="M125" s="60"/>
    </row>
    <row r="126" spans="1:13">
      <c r="A126" s="1076"/>
      <c r="B126" s="527" t="s">
        <v>1395</v>
      </c>
      <c r="C126" s="528">
        <v>0</v>
      </c>
      <c r="D126" s="528">
        <v>0</v>
      </c>
      <c r="E126" s="529">
        <v>0</v>
      </c>
      <c r="F126" s="60"/>
      <c r="G126" s="60"/>
      <c r="H126" s="60"/>
      <c r="I126" s="60"/>
      <c r="J126" s="60"/>
      <c r="K126" s="60"/>
      <c r="L126" s="60"/>
      <c r="M126" s="60"/>
    </row>
    <row r="127" spans="1:13">
      <c r="A127" s="1076"/>
      <c r="B127" s="527" t="s">
        <v>1470</v>
      </c>
      <c r="C127" s="528">
        <v>0</v>
      </c>
      <c r="D127" s="528">
        <v>0</v>
      </c>
      <c r="E127" s="529">
        <v>0</v>
      </c>
      <c r="F127" s="60"/>
      <c r="G127" s="60"/>
      <c r="H127" s="60"/>
      <c r="I127" s="60"/>
      <c r="J127" s="60"/>
      <c r="K127" s="60"/>
      <c r="L127" s="60"/>
      <c r="M127" s="60"/>
    </row>
    <row r="128" spans="1:13">
      <c r="A128" s="1076"/>
      <c r="B128" s="527" t="s">
        <v>1447</v>
      </c>
      <c r="C128" s="528">
        <v>0</v>
      </c>
      <c r="D128" s="528">
        <v>0</v>
      </c>
      <c r="E128" s="529">
        <v>0</v>
      </c>
      <c r="F128" s="60"/>
      <c r="G128" s="60"/>
      <c r="H128" s="60"/>
      <c r="I128" s="60"/>
      <c r="J128" s="60"/>
      <c r="K128" s="60"/>
      <c r="L128" s="60"/>
      <c r="M128" s="60"/>
    </row>
    <row r="129" spans="1:13">
      <c r="A129" s="1076"/>
      <c r="B129" s="527" t="s">
        <v>1414</v>
      </c>
      <c r="C129" s="528">
        <v>0</v>
      </c>
      <c r="D129" s="528">
        <v>0</v>
      </c>
      <c r="E129" s="529">
        <v>0</v>
      </c>
      <c r="F129" s="60"/>
      <c r="G129" s="60"/>
      <c r="H129" s="60"/>
      <c r="I129" s="60"/>
      <c r="J129" s="60"/>
      <c r="K129" s="60"/>
      <c r="L129" s="60"/>
      <c r="M129" s="60"/>
    </row>
    <row r="130" spans="1:13">
      <c r="A130" s="1076"/>
      <c r="B130" s="527" t="s">
        <v>1437</v>
      </c>
      <c r="C130" s="528">
        <v>0</v>
      </c>
      <c r="D130" s="528">
        <v>0</v>
      </c>
      <c r="E130" s="529">
        <v>0</v>
      </c>
      <c r="F130" s="60"/>
      <c r="G130" s="60"/>
      <c r="H130" s="60"/>
      <c r="I130" s="60"/>
      <c r="J130" s="60"/>
      <c r="K130" s="60"/>
      <c r="L130" s="60"/>
      <c r="M130" s="60"/>
    </row>
    <row r="131" spans="1:13">
      <c r="A131" s="1076"/>
      <c r="B131" s="527" t="s">
        <v>1440</v>
      </c>
      <c r="C131" s="528">
        <v>0</v>
      </c>
      <c r="D131" s="528">
        <v>0</v>
      </c>
      <c r="E131" s="529">
        <v>0</v>
      </c>
      <c r="F131" s="60"/>
      <c r="G131" s="60"/>
      <c r="H131" s="60"/>
      <c r="I131" s="60"/>
      <c r="J131" s="60"/>
      <c r="K131" s="60"/>
      <c r="L131" s="60"/>
      <c r="M131" s="60"/>
    </row>
    <row r="132" spans="1:13">
      <c r="A132" s="1076"/>
      <c r="B132" s="527" t="s">
        <v>1425</v>
      </c>
      <c r="C132" s="528">
        <v>0</v>
      </c>
      <c r="D132" s="528">
        <v>0</v>
      </c>
      <c r="E132" s="529">
        <v>0</v>
      </c>
      <c r="F132" s="60"/>
      <c r="G132" s="60"/>
      <c r="H132" s="60"/>
      <c r="I132" s="60"/>
      <c r="J132" s="60"/>
      <c r="K132" s="60"/>
      <c r="L132" s="60"/>
      <c r="M132" s="60"/>
    </row>
    <row r="133" spans="1:13">
      <c r="A133" s="1076"/>
      <c r="B133" s="527" t="s">
        <v>1424</v>
      </c>
      <c r="C133" s="528">
        <v>0</v>
      </c>
      <c r="D133" s="528">
        <v>0</v>
      </c>
      <c r="E133" s="529">
        <v>0</v>
      </c>
      <c r="F133" s="60"/>
      <c r="G133" s="60"/>
      <c r="H133" s="60"/>
      <c r="I133" s="60"/>
      <c r="J133" s="60"/>
      <c r="K133" s="60"/>
      <c r="L133" s="60"/>
      <c r="M133" s="60"/>
    </row>
    <row r="134" spans="1:13">
      <c r="A134" s="1076"/>
      <c r="B134" s="527" t="s">
        <v>1428</v>
      </c>
      <c r="C134" s="528">
        <v>0</v>
      </c>
      <c r="D134" s="528">
        <v>0</v>
      </c>
      <c r="E134" s="529">
        <v>0</v>
      </c>
      <c r="F134" s="60"/>
      <c r="G134" s="60"/>
      <c r="H134" s="60"/>
      <c r="I134" s="60"/>
      <c r="J134" s="60"/>
      <c r="K134" s="60"/>
      <c r="L134" s="60"/>
      <c r="M134" s="60"/>
    </row>
    <row r="135" spans="1:13">
      <c r="A135" s="1077"/>
      <c r="B135" s="758"/>
      <c r="C135" s="759">
        <v>0</v>
      </c>
      <c r="D135" s="759">
        <v>222</v>
      </c>
      <c r="E135" s="759">
        <v>222</v>
      </c>
      <c r="F135" s="60"/>
      <c r="G135" s="60"/>
      <c r="H135" s="60"/>
      <c r="I135" s="60"/>
      <c r="J135" s="60"/>
      <c r="K135" s="60"/>
      <c r="L135" s="60"/>
      <c r="M135" s="60"/>
    </row>
    <row r="136" spans="1:13">
      <c r="A136" s="534" t="s">
        <v>282</v>
      </c>
      <c r="B136" s="758"/>
      <c r="C136" s="760">
        <v>63435</v>
      </c>
      <c r="D136" s="760">
        <v>66923</v>
      </c>
      <c r="E136" s="760">
        <v>130358</v>
      </c>
      <c r="F136" s="60"/>
      <c r="G136" s="60"/>
      <c r="H136" s="60"/>
      <c r="I136" s="60"/>
      <c r="J136" s="60"/>
      <c r="K136" s="60"/>
      <c r="L136" s="60"/>
      <c r="M136" s="60"/>
    </row>
    <row r="137" spans="1:13">
      <c r="C137" s="60"/>
      <c r="D137" s="60"/>
      <c r="E137" s="60"/>
      <c r="F137" s="60"/>
      <c r="G137" s="60"/>
      <c r="H137" s="60"/>
      <c r="I137" s="60"/>
      <c r="J137" s="60"/>
      <c r="K137" s="60"/>
      <c r="L137" s="60"/>
      <c r="M137" s="60"/>
    </row>
    <row r="138" spans="1:13">
      <c r="C138" s="60"/>
      <c r="D138" s="60"/>
      <c r="E138" s="60"/>
      <c r="F138" s="60"/>
      <c r="G138" s="60"/>
      <c r="H138" s="60"/>
      <c r="I138" s="60"/>
      <c r="J138" s="60"/>
      <c r="K138" s="60"/>
      <c r="L138" s="60"/>
      <c r="M138" s="60"/>
    </row>
    <row r="139" spans="1:13">
      <c r="C139" s="60"/>
      <c r="D139" s="60"/>
      <c r="E139" s="60"/>
      <c r="F139" s="60"/>
      <c r="G139" s="60"/>
      <c r="H139" s="60"/>
      <c r="I139" s="60"/>
      <c r="J139" s="60"/>
      <c r="K139" s="60"/>
      <c r="L139" s="60"/>
      <c r="M139" s="60"/>
    </row>
    <row r="140" spans="1:13">
      <c r="C140" s="60"/>
      <c r="D140" s="60"/>
      <c r="E140" s="60"/>
      <c r="F140" s="60"/>
      <c r="G140" s="60"/>
      <c r="H140" s="60"/>
      <c r="I140" s="60"/>
      <c r="J140" s="60"/>
      <c r="K140" s="60"/>
      <c r="L140" s="60"/>
      <c r="M140" s="60"/>
    </row>
    <row r="141" spans="1:13">
      <c r="C141" s="60"/>
      <c r="D141" s="60"/>
      <c r="E141" s="60"/>
      <c r="F141" s="60"/>
      <c r="G141" s="60"/>
      <c r="H141" s="60"/>
      <c r="I141" s="60"/>
      <c r="J141" s="60"/>
      <c r="K141" s="60"/>
      <c r="L141" s="60"/>
      <c r="M141" s="60"/>
    </row>
    <row r="142" spans="1:13">
      <c r="C142" s="60"/>
      <c r="D142" s="60"/>
      <c r="E142" s="60"/>
      <c r="F142" s="60"/>
      <c r="G142" s="60"/>
      <c r="H142" s="60"/>
      <c r="I142" s="60"/>
      <c r="J142" s="60"/>
      <c r="K142" s="60"/>
      <c r="L142" s="60"/>
      <c r="M142" s="60"/>
    </row>
    <row r="143" spans="1:13">
      <c r="C143" s="60"/>
      <c r="D143" s="60"/>
      <c r="E143" s="60"/>
      <c r="F143" s="60"/>
      <c r="G143" s="60"/>
      <c r="H143" s="60"/>
      <c r="I143" s="60"/>
      <c r="J143" s="60"/>
      <c r="K143" s="60"/>
      <c r="L143" s="60"/>
      <c r="M143" s="60"/>
    </row>
    <row r="144" spans="1:13">
      <c r="C144" s="60"/>
      <c r="D144" s="60"/>
      <c r="E144" s="60"/>
      <c r="F144" s="60"/>
      <c r="G144" s="60"/>
      <c r="H144" s="60"/>
      <c r="I144" s="60"/>
      <c r="J144" s="60"/>
      <c r="K144" s="60"/>
      <c r="L144" s="60"/>
      <c r="M144" s="60"/>
    </row>
  </sheetData>
  <mergeCells count="4">
    <mergeCell ref="A4:B4"/>
    <mergeCell ref="A5:A35"/>
    <mergeCell ref="A36:A61"/>
    <mergeCell ref="A62:A135"/>
  </mergeCells>
  <pageMargins left="0.7" right="0.19685039370078738" top="3.9370078740157487E-2" bottom="3.9370078740157487E-2" header="0"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47">
    <tabColor rgb="FF00B050"/>
  </sheetPr>
  <dimension ref="A1:L144"/>
  <sheetViews>
    <sheetView workbookViewId="0">
      <selection activeCell="G32" sqref="G32"/>
    </sheetView>
  </sheetViews>
  <sheetFormatPr baseColWidth="10" defaultColWidth="11.42578125" defaultRowHeight="15"/>
  <cols>
    <col min="1" max="1" width="34.140625" style="51" customWidth="1"/>
    <col min="2" max="11" width="20.7109375" style="51" customWidth="1"/>
    <col min="12" max="16384" width="11.42578125" style="51"/>
  </cols>
  <sheetData>
    <row r="1" spans="1:12" ht="18.75">
      <c r="A1" s="53" t="s">
        <v>88</v>
      </c>
      <c r="B1" s="50"/>
      <c r="C1" s="50"/>
      <c r="D1" s="50"/>
    </row>
    <row r="2" spans="1:12">
      <c r="A2" s="50"/>
      <c r="B2" s="50"/>
      <c r="C2" s="50"/>
      <c r="D2" s="50"/>
    </row>
    <row r="3" spans="1:12">
      <c r="A3" s="39"/>
      <c r="B3" s="39"/>
      <c r="C3" s="50"/>
      <c r="D3" s="50"/>
    </row>
    <row r="4" spans="1:12">
      <c r="A4" s="496" t="s">
        <v>1588</v>
      </c>
      <c r="B4" s="494" t="s">
        <v>1589</v>
      </c>
      <c r="C4" s="50"/>
      <c r="D4" s="50"/>
    </row>
    <row r="5" spans="1:12">
      <c r="A5" s="111" t="s">
        <v>1590</v>
      </c>
      <c r="B5" s="42">
        <v>136491</v>
      </c>
      <c r="C5" s="72"/>
      <c r="D5" s="72"/>
      <c r="E5" s="60"/>
      <c r="F5" s="60"/>
      <c r="G5" s="60"/>
      <c r="H5" s="60"/>
      <c r="I5" s="60"/>
      <c r="J5" s="60"/>
      <c r="K5" s="60"/>
      <c r="L5" s="60"/>
    </row>
    <row r="6" spans="1:12">
      <c r="A6" s="111" t="s">
        <v>1591</v>
      </c>
      <c r="B6" s="42">
        <v>29465</v>
      </c>
      <c r="C6" s="72"/>
      <c r="D6" s="72"/>
      <c r="E6" s="60"/>
      <c r="F6" s="60"/>
      <c r="G6" s="60"/>
      <c r="H6" s="60"/>
      <c r="I6" s="60"/>
      <c r="J6" s="60"/>
      <c r="K6" s="60"/>
      <c r="L6" s="60"/>
    </row>
    <row r="7" spans="1:12">
      <c r="A7" s="111" t="s">
        <v>1592</v>
      </c>
      <c r="B7" s="42">
        <v>0</v>
      </c>
      <c r="C7" s="72"/>
      <c r="D7" s="72"/>
      <c r="E7" s="60"/>
      <c r="F7" s="60"/>
      <c r="G7" s="60"/>
      <c r="H7" s="60"/>
      <c r="I7" s="60"/>
      <c r="J7" s="60"/>
      <c r="K7" s="60"/>
      <c r="L7" s="60"/>
    </row>
    <row r="8" spans="1:12">
      <c r="A8" s="111" t="s">
        <v>1593</v>
      </c>
      <c r="B8" s="42">
        <v>0</v>
      </c>
      <c r="C8" s="72"/>
      <c r="D8" s="72"/>
      <c r="E8" s="60"/>
      <c r="F8" s="60"/>
      <c r="G8" s="60"/>
      <c r="H8" s="60"/>
      <c r="I8" s="60"/>
      <c r="J8" s="60"/>
      <c r="K8" s="60"/>
      <c r="L8" s="60"/>
    </row>
    <row r="9" spans="1:12">
      <c r="A9" s="111" t="s">
        <v>1594</v>
      </c>
      <c r="B9" s="42">
        <v>3794</v>
      </c>
      <c r="C9" s="72"/>
      <c r="D9" s="72"/>
      <c r="E9" s="60"/>
      <c r="F9" s="60"/>
      <c r="G9" s="60"/>
      <c r="H9" s="60"/>
      <c r="I9" s="60"/>
      <c r="J9" s="60"/>
      <c r="K9" s="60"/>
      <c r="L9" s="60"/>
    </row>
    <row r="10" spans="1:12">
      <c r="A10" s="110" t="s">
        <v>282</v>
      </c>
      <c r="B10" s="104">
        <v>169749</v>
      </c>
      <c r="C10" s="72"/>
      <c r="D10" s="72"/>
      <c r="E10" s="60"/>
      <c r="F10" s="60"/>
      <c r="G10" s="60"/>
      <c r="H10" s="60"/>
      <c r="I10" s="60"/>
      <c r="J10" s="60"/>
      <c r="K10" s="60"/>
      <c r="L10" s="60"/>
    </row>
    <row r="11" spans="1:12">
      <c r="A11" s="50"/>
      <c r="B11" s="72"/>
      <c r="C11" s="72"/>
      <c r="D11" s="72"/>
      <c r="E11" s="60"/>
      <c r="F11" s="60"/>
      <c r="G11" s="60"/>
      <c r="H11" s="60"/>
      <c r="I11" s="60"/>
      <c r="J11" s="60"/>
      <c r="K11" s="60"/>
      <c r="L11" s="60"/>
    </row>
    <row r="12" spans="1:12">
      <c r="A12" s="50"/>
      <c r="B12" s="72"/>
      <c r="C12" s="72"/>
      <c r="D12" s="72"/>
      <c r="E12" s="60"/>
      <c r="F12" s="60"/>
      <c r="G12" s="60"/>
      <c r="H12" s="60"/>
      <c r="I12" s="60"/>
      <c r="J12" s="60"/>
      <c r="K12" s="60"/>
      <c r="L12" s="60"/>
    </row>
    <row r="13" spans="1:12">
      <c r="A13" s="50"/>
      <c r="B13" s="72"/>
      <c r="C13" s="72"/>
      <c r="D13" s="72"/>
      <c r="E13" s="60"/>
      <c r="F13" s="60"/>
      <c r="G13" s="60"/>
      <c r="H13" s="60"/>
      <c r="I13" s="60"/>
      <c r="J13" s="60"/>
      <c r="K13" s="60"/>
      <c r="L13" s="60"/>
    </row>
    <row r="14" spans="1:12">
      <c r="A14" s="50"/>
      <c r="B14" s="72"/>
      <c r="C14" s="72"/>
      <c r="D14" s="72"/>
      <c r="E14" s="60"/>
      <c r="F14" s="60"/>
      <c r="G14" s="60"/>
      <c r="H14" s="60"/>
      <c r="I14" s="60"/>
      <c r="J14" s="60"/>
      <c r="K14" s="60"/>
      <c r="L14" s="60"/>
    </row>
    <row r="15" spans="1:12">
      <c r="A15" s="50"/>
      <c r="B15" s="72"/>
      <c r="C15" s="72"/>
      <c r="D15" s="72"/>
      <c r="E15" s="60"/>
      <c r="F15" s="60"/>
      <c r="G15" s="60"/>
      <c r="H15" s="60"/>
      <c r="I15" s="60"/>
      <c r="J15" s="60"/>
      <c r="K15" s="60"/>
      <c r="L15" s="60"/>
    </row>
    <row r="16" spans="1:12">
      <c r="A16" s="50"/>
      <c r="B16" s="72"/>
      <c r="C16" s="72"/>
      <c r="D16" s="72"/>
      <c r="E16" s="60"/>
      <c r="F16" s="60"/>
      <c r="G16" s="60"/>
      <c r="H16" s="60"/>
      <c r="I16" s="60"/>
      <c r="J16" s="60"/>
      <c r="K16" s="60"/>
      <c r="L16" s="60"/>
    </row>
    <row r="17" spans="1:12">
      <c r="A17" s="50"/>
      <c r="B17" s="72"/>
      <c r="C17" s="72"/>
      <c r="D17" s="72"/>
      <c r="E17" s="60"/>
      <c r="F17" s="60"/>
      <c r="G17" s="60"/>
      <c r="H17" s="60"/>
      <c r="I17" s="60"/>
      <c r="J17" s="60"/>
      <c r="K17" s="60"/>
      <c r="L17" s="60"/>
    </row>
    <row r="18" spans="1:12">
      <c r="A18" s="50"/>
      <c r="B18" s="72"/>
      <c r="C18" s="72"/>
      <c r="D18" s="72"/>
      <c r="E18" s="60"/>
      <c r="F18" s="60"/>
      <c r="G18" s="60"/>
      <c r="H18" s="60"/>
      <c r="I18" s="60"/>
      <c r="J18" s="60"/>
      <c r="K18" s="60"/>
      <c r="L18" s="60"/>
    </row>
    <row r="19" spans="1:12">
      <c r="A19" s="50"/>
      <c r="B19" s="72"/>
      <c r="C19" s="72"/>
      <c r="D19" s="72"/>
      <c r="E19" s="60"/>
      <c r="F19" s="60"/>
      <c r="G19" s="60"/>
      <c r="H19" s="60"/>
      <c r="I19" s="60"/>
      <c r="J19" s="60"/>
      <c r="K19" s="60"/>
      <c r="L19" s="60"/>
    </row>
    <row r="20" spans="1:12">
      <c r="B20" s="60"/>
      <c r="C20" s="60"/>
      <c r="D20" s="60"/>
      <c r="E20" s="60"/>
      <c r="F20" s="60"/>
      <c r="G20" s="60"/>
      <c r="H20" s="60"/>
      <c r="I20" s="60"/>
      <c r="J20" s="60"/>
      <c r="K20" s="60"/>
      <c r="L20" s="60"/>
    </row>
    <row r="21" spans="1:12">
      <c r="B21" s="60"/>
      <c r="C21" s="60"/>
      <c r="D21" s="60"/>
      <c r="E21" s="60"/>
      <c r="F21" s="60"/>
      <c r="G21" s="60"/>
      <c r="H21" s="60"/>
      <c r="I21" s="60"/>
      <c r="J21" s="60"/>
      <c r="K21" s="60"/>
      <c r="L21" s="60"/>
    </row>
    <row r="22" spans="1:12">
      <c r="B22" s="60"/>
      <c r="C22" s="60"/>
      <c r="D22" s="60"/>
      <c r="E22" s="60"/>
      <c r="F22" s="60"/>
      <c r="G22" s="60"/>
      <c r="H22" s="60"/>
      <c r="I22" s="60"/>
      <c r="J22" s="60"/>
      <c r="K22" s="60"/>
      <c r="L22" s="60"/>
    </row>
    <row r="23" spans="1:12">
      <c r="B23" s="60"/>
      <c r="C23" s="60"/>
      <c r="D23" s="60"/>
      <c r="E23" s="60"/>
      <c r="F23" s="60"/>
      <c r="G23" s="60"/>
      <c r="H23" s="60"/>
      <c r="I23" s="60"/>
      <c r="J23" s="60"/>
      <c r="K23" s="60"/>
      <c r="L23" s="60"/>
    </row>
    <row r="24" spans="1:12">
      <c r="B24" s="60"/>
      <c r="C24" s="60"/>
      <c r="D24" s="60"/>
      <c r="E24" s="60"/>
      <c r="F24" s="60"/>
      <c r="G24" s="60"/>
      <c r="H24" s="60"/>
      <c r="I24" s="60"/>
      <c r="J24" s="60"/>
      <c r="K24" s="60"/>
      <c r="L24" s="60"/>
    </row>
    <row r="25" spans="1:12">
      <c r="B25" s="60"/>
      <c r="C25" s="60"/>
      <c r="D25" s="60"/>
      <c r="E25" s="60"/>
      <c r="F25" s="60"/>
      <c r="G25" s="60"/>
      <c r="H25" s="60"/>
      <c r="I25" s="60"/>
      <c r="J25" s="60"/>
      <c r="K25" s="60"/>
      <c r="L25" s="60"/>
    </row>
    <row r="26" spans="1:12">
      <c r="B26" s="60"/>
      <c r="C26" s="60"/>
      <c r="D26" s="60"/>
      <c r="E26" s="60"/>
      <c r="F26" s="60"/>
      <c r="G26" s="60"/>
      <c r="H26" s="60"/>
      <c r="I26" s="60"/>
      <c r="J26" s="60"/>
      <c r="K26" s="60"/>
      <c r="L26" s="60"/>
    </row>
    <row r="27" spans="1:12">
      <c r="B27" s="60"/>
      <c r="C27" s="60"/>
      <c r="D27" s="60"/>
      <c r="E27" s="60"/>
      <c r="F27" s="60"/>
      <c r="G27" s="60"/>
      <c r="H27" s="60"/>
      <c r="I27" s="60"/>
      <c r="J27" s="60"/>
      <c r="K27" s="60"/>
      <c r="L27" s="60"/>
    </row>
    <row r="28" spans="1:12">
      <c r="B28" s="60"/>
      <c r="C28" s="60"/>
      <c r="D28" s="60"/>
      <c r="E28" s="60"/>
      <c r="F28" s="60"/>
      <c r="G28" s="60"/>
      <c r="H28" s="60"/>
      <c r="I28" s="60"/>
      <c r="J28" s="60"/>
      <c r="K28" s="60"/>
      <c r="L28" s="60"/>
    </row>
    <row r="29" spans="1:12">
      <c r="B29" s="60"/>
      <c r="C29" s="60"/>
      <c r="D29" s="60"/>
      <c r="E29" s="60"/>
      <c r="F29" s="60"/>
      <c r="G29" s="60"/>
      <c r="H29" s="60"/>
      <c r="I29" s="60"/>
      <c r="J29" s="60"/>
      <c r="K29" s="60"/>
      <c r="L29" s="60"/>
    </row>
    <row r="30" spans="1:12">
      <c r="B30" s="60"/>
      <c r="C30" s="60"/>
      <c r="D30" s="60"/>
      <c r="E30" s="60"/>
      <c r="F30" s="60"/>
      <c r="G30" s="60"/>
      <c r="H30" s="60"/>
      <c r="I30" s="60"/>
      <c r="J30" s="60"/>
      <c r="K30" s="60"/>
      <c r="L30" s="60"/>
    </row>
    <row r="31" spans="1:12">
      <c r="B31" s="60"/>
      <c r="C31" s="60"/>
      <c r="D31" s="60"/>
      <c r="E31" s="60"/>
      <c r="F31" s="60"/>
      <c r="G31" s="60"/>
      <c r="H31" s="60"/>
      <c r="I31" s="60"/>
      <c r="J31" s="60"/>
      <c r="K31" s="60"/>
      <c r="L31" s="60"/>
    </row>
    <row r="32" spans="1:12">
      <c r="B32" s="60"/>
      <c r="C32" s="60"/>
      <c r="D32" s="60"/>
      <c r="E32" s="60"/>
      <c r="F32" s="60"/>
      <c r="G32" s="60"/>
      <c r="H32" s="60"/>
      <c r="I32" s="60"/>
      <c r="J32" s="60"/>
      <c r="K32" s="60"/>
      <c r="L32" s="60"/>
    </row>
    <row r="33" spans="2:12">
      <c r="B33" s="60"/>
      <c r="C33" s="60"/>
      <c r="D33" s="60"/>
      <c r="E33" s="60"/>
      <c r="F33" s="60"/>
      <c r="G33" s="60"/>
      <c r="H33" s="60"/>
      <c r="I33" s="60"/>
      <c r="J33" s="60"/>
      <c r="K33" s="60"/>
      <c r="L33" s="60"/>
    </row>
    <row r="34" spans="2:12">
      <c r="B34" s="60"/>
      <c r="C34" s="60"/>
      <c r="D34" s="60"/>
      <c r="E34" s="60"/>
      <c r="F34" s="60"/>
      <c r="G34" s="60"/>
      <c r="H34" s="60"/>
      <c r="I34" s="60"/>
      <c r="J34" s="60"/>
      <c r="K34" s="60"/>
      <c r="L34" s="60"/>
    </row>
    <row r="35" spans="2:12">
      <c r="B35" s="60"/>
      <c r="C35" s="60"/>
      <c r="D35" s="60"/>
      <c r="E35" s="60"/>
      <c r="F35" s="60"/>
      <c r="G35" s="60"/>
      <c r="H35" s="60"/>
      <c r="I35" s="60"/>
      <c r="J35" s="60"/>
      <c r="K35" s="60"/>
      <c r="L35" s="60"/>
    </row>
    <row r="36" spans="2:12">
      <c r="B36" s="60"/>
      <c r="C36" s="60"/>
      <c r="D36" s="60"/>
      <c r="E36" s="60"/>
      <c r="F36" s="60"/>
      <c r="G36" s="60"/>
      <c r="H36" s="60"/>
      <c r="I36" s="60"/>
      <c r="J36" s="60"/>
      <c r="K36" s="60"/>
      <c r="L36" s="60"/>
    </row>
    <row r="37" spans="2:12">
      <c r="B37" s="60"/>
      <c r="C37" s="60"/>
      <c r="D37" s="60"/>
      <c r="E37" s="60"/>
      <c r="F37" s="60"/>
      <c r="G37" s="60"/>
      <c r="H37" s="60"/>
      <c r="I37" s="60"/>
      <c r="J37" s="60"/>
      <c r="K37" s="60"/>
      <c r="L37" s="60"/>
    </row>
    <row r="38" spans="2:12">
      <c r="B38" s="60"/>
      <c r="C38" s="60"/>
      <c r="D38" s="60"/>
      <c r="E38" s="60"/>
      <c r="F38" s="60"/>
      <c r="G38" s="60"/>
      <c r="H38" s="60"/>
      <c r="I38" s="60"/>
      <c r="J38" s="60"/>
      <c r="K38" s="60"/>
      <c r="L38" s="60"/>
    </row>
    <row r="39" spans="2:12">
      <c r="B39" s="60"/>
      <c r="C39" s="60"/>
      <c r="D39" s="60"/>
      <c r="E39" s="60"/>
      <c r="F39" s="60"/>
      <c r="G39" s="60"/>
      <c r="H39" s="60"/>
      <c r="I39" s="60"/>
      <c r="J39" s="60"/>
      <c r="K39" s="60"/>
      <c r="L39" s="60"/>
    </row>
    <row r="40" spans="2:12">
      <c r="B40" s="60"/>
      <c r="C40" s="60"/>
      <c r="D40" s="60"/>
      <c r="E40" s="60"/>
      <c r="F40" s="60"/>
      <c r="G40" s="60"/>
      <c r="H40" s="60"/>
      <c r="I40" s="60"/>
      <c r="J40" s="60"/>
      <c r="K40" s="60"/>
      <c r="L40" s="60"/>
    </row>
    <row r="41" spans="2:12">
      <c r="B41" s="60"/>
      <c r="C41" s="60"/>
      <c r="D41" s="60"/>
      <c r="E41" s="60"/>
      <c r="F41" s="60"/>
      <c r="G41" s="60"/>
      <c r="H41" s="60"/>
      <c r="I41" s="60"/>
      <c r="J41" s="60"/>
      <c r="K41" s="60"/>
      <c r="L41" s="60"/>
    </row>
    <row r="42" spans="2:12">
      <c r="B42" s="60"/>
      <c r="C42" s="60"/>
      <c r="D42" s="60"/>
      <c r="E42" s="60"/>
      <c r="F42" s="60"/>
      <c r="G42" s="60"/>
      <c r="H42" s="60"/>
      <c r="I42" s="60"/>
      <c r="J42" s="60"/>
      <c r="K42" s="60"/>
      <c r="L42" s="60"/>
    </row>
    <row r="43" spans="2:12">
      <c r="B43" s="60"/>
      <c r="C43" s="60"/>
      <c r="D43" s="60"/>
      <c r="E43" s="60"/>
      <c r="F43" s="60"/>
      <c r="G43" s="60"/>
      <c r="H43" s="60"/>
      <c r="I43" s="60"/>
      <c r="J43" s="60"/>
      <c r="K43" s="60"/>
      <c r="L43" s="60"/>
    </row>
    <row r="44" spans="2:12">
      <c r="B44" s="60"/>
      <c r="C44" s="60"/>
      <c r="D44" s="60"/>
      <c r="E44" s="60"/>
      <c r="F44" s="60"/>
      <c r="G44" s="60"/>
      <c r="H44" s="60"/>
      <c r="I44" s="60"/>
      <c r="J44" s="60"/>
      <c r="K44" s="60"/>
      <c r="L44" s="60"/>
    </row>
    <row r="45" spans="2:12">
      <c r="B45" s="60"/>
      <c r="C45" s="60"/>
      <c r="D45" s="60"/>
      <c r="E45" s="60"/>
      <c r="F45" s="60"/>
      <c r="G45" s="60"/>
      <c r="H45" s="60"/>
      <c r="I45" s="60"/>
      <c r="J45" s="60"/>
      <c r="K45" s="60"/>
      <c r="L45" s="60"/>
    </row>
    <row r="46" spans="2:12">
      <c r="B46" s="60"/>
      <c r="C46" s="60"/>
      <c r="D46" s="60"/>
      <c r="E46" s="60"/>
      <c r="F46" s="60"/>
      <c r="G46" s="60"/>
      <c r="H46" s="60"/>
      <c r="I46" s="60"/>
      <c r="J46" s="60"/>
      <c r="K46" s="60"/>
      <c r="L46" s="60"/>
    </row>
    <row r="47" spans="2:12">
      <c r="B47" s="60"/>
      <c r="C47" s="60"/>
      <c r="D47" s="60"/>
      <c r="E47" s="60"/>
      <c r="F47" s="60"/>
      <c r="G47" s="60"/>
      <c r="H47" s="60"/>
      <c r="I47" s="60"/>
      <c r="J47" s="60"/>
      <c r="K47" s="60"/>
      <c r="L47" s="60"/>
    </row>
    <row r="48" spans="2:12">
      <c r="B48" s="60"/>
      <c r="C48" s="60"/>
      <c r="D48" s="60"/>
      <c r="E48" s="60"/>
      <c r="F48" s="60"/>
      <c r="G48" s="60"/>
      <c r="H48" s="60"/>
      <c r="I48" s="60"/>
      <c r="J48" s="60"/>
      <c r="K48" s="60"/>
      <c r="L48" s="60"/>
    </row>
    <row r="49" spans="2:12">
      <c r="B49" s="60"/>
      <c r="C49" s="60"/>
      <c r="D49" s="60"/>
      <c r="E49" s="60"/>
      <c r="F49" s="60"/>
      <c r="G49" s="60"/>
      <c r="H49" s="60"/>
      <c r="I49" s="60"/>
      <c r="J49" s="60"/>
      <c r="K49" s="60"/>
      <c r="L49" s="60"/>
    </row>
    <row r="50" spans="2:12">
      <c r="B50" s="60"/>
      <c r="C50" s="60"/>
      <c r="D50" s="60"/>
      <c r="E50" s="60"/>
      <c r="F50" s="60"/>
      <c r="G50" s="60"/>
      <c r="H50" s="60"/>
      <c r="I50" s="60"/>
      <c r="J50" s="60"/>
      <c r="K50" s="60"/>
      <c r="L50" s="60"/>
    </row>
    <row r="51" spans="2:12">
      <c r="B51" s="60"/>
      <c r="C51" s="60"/>
      <c r="D51" s="60"/>
      <c r="E51" s="60"/>
      <c r="F51" s="60"/>
      <c r="G51" s="60"/>
      <c r="H51" s="60"/>
      <c r="I51" s="60"/>
      <c r="J51" s="60"/>
      <c r="K51" s="60"/>
      <c r="L51" s="60"/>
    </row>
    <row r="52" spans="2:12">
      <c r="B52" s="60"/>
      <c r="C52" s="60"/>
      <c r="D52" s="60"/>
      <c r="E52" s="60"/>
      <c r="F52" s="60"/>
      <c r="G52" s="60"/>
      <c r="H52" s="60"/>
      <c r="I52" s="60"/>
      <c r="J52" s="60"/>
      <c r="K52" s="60"/>
      <c r="L52" s="60"/>
    </row>
    <row r="53" spans="2:12">
      <c r="B53" s="60"/>
      <c r="C53" s="60"/>
      <c r="D53" s="60"/>
      <c r="E53" s="60"/>
      <c r="F53" s="60"/>
      <c r="G53" s="60"/>
      <c r="H53" s="60"/>
      <c r="I53" s="60"/>
      <c r="J53" s="60"/>
      <c r="K53" s="60"/>
      <c r="L53" s="60"/>
    </row>
    <row r="54" spans="2:12">
      <c r="B54" s="60"/>
      <c r="C54" s="60"/>
      <c r="D54" s="60"/>
      <c r="E54" s="60"/>
      <c r="F54" s="60"/>
      <c r="G54" s="60"/>
      <c r="H54" s="60"/>
      <c r="I54" s="60"/>
      <c r="J54" s="60"/>
      <c r="K54" s="60"/>
      <c r="L54" s="60"/>
    </row>
    <row r="55" spans="2:12">
      <c r="B55" s="60"/>
      <c r="C55" s="60"/>
      <c r="D55" s="60"/>
      <c r="E55" s="60"/>
      <c r="F55" s="60"/>
      <c r="G55" s="60"/>
      <c r="H55" s="60"/>
      <c r="I55" s="60"/>
      <c r="J55" s="60"/>
      <c r="K55" s="60"/>
      <c r="L55" s="60"/>
    </row>
    <row r="56" spans="2:12">
      <c r="B56" s="60"/>
      <c r="C56" s="60"/>
      <c r="D56" s="60"/>
      <c r="E56" s="60"/>
      <c r="F56" s="60"/>
      <c r="G56" s="60"/>
      <c r="H56" s="60"/>
      <c r="I56" s="60"/>
      <c r="J56" s="60"/>
      <c r="K56" s="60"/>
      <c r="L56" s="60"/>
    </row>
    <row r="57" spans="2:12">
      <c r="B57" s="60"/>
      <c r="C57" s="60"/>
      <c r="D57" s="60"/>
      <c r="E57" s="60"/>
      <c r="F57" s="60"/>
      <c r="G57" s="60"/>
      <c r="H57" s="60"/>
      <c r="I57" s="60"/>
      <c r="J57" s="60"/>
      <c r="K57" s="60"/>
      <c r="L57" s="60"/>
    </row>
    <row r="58" spans="2:12">
      <c r="B58" s="60"/>
      <c r="C58" s="60"/>
      <c r="D58" s="60"/>
      <c r="E58" s="60"/>
      <c r="F58" s="60"/>
      <c r="G58" s="60"/>
      <c r="H58" s="60"/>
      <c r="I58" s="60"/>
      <c r="J58" s="60"/>
      <c r="K58" s="60"/>
      <c r="L58" s="60"/>
    </row>
    <row r="59" spans="2:12">
      <c r="B59" s="60"/>
      <c r="C59" s="60"/>
      <c r="D59" s="60"/>
      <c r="E59" s="60"/>
      <c r="F59" s="60"/>
      <c r="G59" s="60"/>
      <c r="H59" s="60"/>
      <c r="I59" s="60"/>
      <c r="J59" s="60"/>
      <c r="K59" s="60"/>
      <c r="L59" s="60"/>
    </row>
    <row r="60" spans="2:12">
      <c r="B60" s="60"/>
      <c r="C60" s="60"/>
      <c r="D60" s="60"/>
      <c r="E60" s="60"/>
      <c r="F60" s="60"/>
      <c r="G60" s="60"/>
      <c r="H60" s="60"/>
      <c r="I60" s="60"/>
      <c r="J60" s="60"/>
      <c r="K60" s="60"/>
      <c r="L60" s="60"/>
    </row>
    <row r="61" spans="2:12">
      <c r="B61" s="60"/>
      <c r="C61" s="60"/>
      <c r="D61" s="60"/>
      <c r="E61" s="60"/>
      <c r="F61" s="60"/>
      <c r="G61" s="60"/>
      <c r="H61" s="60"/>
      <c r="I61" s="60"/>
      <c r="J61" s="60"/>
      <c r="K61" s="60"/>
      <c r="L61" s="60"/>
    </row>
    <row r="62" spans="2:12">
      <c r="B62" s="60"/>
      <c r="C62" s="60"/>
      <c r="D62" s="60"/>
      <c r="E62" s="60"/>
      <c r="F62" s="60"/>
      <c r="G62" s="60"/>
      <c r="H62" s="60"/>
      <c r="I62" s="60"/>
      <c r="J62" s="60"/>
      <c r="K62" s="60"/>
      <c r="L62" s="60"/>
    </row>
    <row r="63" spans="2:12">
      <c r="B63" s="60"/>
      <c r="C63" s="60"/>
      <c r="D63" s="60"/>
      <c r="E63" s="60"/>
      <c r="F63" s="60"/>
      <c r="G63" s="60"/>
      <c r="H63" s="60"/>
      <c r="I63" s="60"/>
      <c r="J63" s="60"/>
      <c r="K63" s="60"/>
      <c r="L63" s="60"/>
    </row>
    <row r="64" spans="2:12">
      <c r="B64" s="60"/>
      <c r="C64" s="60"/>
      <c r="D64" s="60"/>
      <c r="E64" s="60"/>
      <c r="F64" s="60"/>
      <c r="G64" s="60"/>
      <c r="H64" s="60"/>
      <c r="I64" s="60"/>
      <c r="J64" s="60"/>
      <c r="K64" s="60"/>
      <c r="L64" s="60"/>
    </row>
    <row r="65" spans="2:12">
      <c r="B65" s="60"/>
      <c r="C65" s="60"/>
      <c r="D65" s="60"/>
      <c r="E65" s="60"/>
      <c r="F65" s="60"/>
      <c r="G65" s="60"/>
      <c r="H65" s="60"/>
      <c r="I65" s="60"/>
      <c r="J65" s="60"/>
      <c r="K65" s="60"/>
      <c r="L65" s="60"/>
    </row>
    <row r="66" spans="2:12">
      <c r="B66" s="60"/>
      <c r="C66" s="60"/>
      <c r="D66" s="60"/>
      <c r="E66" s="60"/>
      <c r="F66" s="60"/>
      <c r="G66" s="60"/>
      <c r="H66" s="60"/>
      <c r="I66" s="60"/>
      <c r="J66" s="60"/>
      <c r="K66" s="60"/>
      <c r="L66" s="60"/>
    </row>
    <row r="67" spans="2:12">
      <c r="B67" s="60"/>
      <c r="C67" s="60"/>
      <c r="D67" s="60"/>
      <c r="E67" s="60"/>
      <c r="F67" s="60"/>
      <c r="G67" s="60"/>
      <c r="H67" s="60"/>
      <c r="I67" s="60"/>
      <c r="J67" s="60"/>
      <c r="K67" s="60"/>
      <c r="L67" s="60"/>
    </row>
    <row r="68" spans="2:12">
      <c r="B68" s="60"/>
      <c r="C68" s="60"/>
      <c r="D68" s="60"/>
      <c r="E68" s="60"/>
      <c r="F68" s="60"/>
      <c r="G68" s="60"/>
      <c r="H68" s="60"/>
      <c r="I68" s="60"/>
      <c r="J68" s="60"/>
      <c r="K68" s="60"/>
      <c r="L68" s="60"/>
    </row>
    <row r="69" spans="2:12">
      <c r="B69" s="60"/>
      <c r="C69" s="60"/>
      <c r="D69" s="60"/>
      <c r="E69" s="60"/>
      <c r="F69" s="60"/>
      <c r="G69" s="60"/>
      <c r="H69" s="60"/>
      <c r="I69" s="60"/>
      <c r="J69" s="60"/>
      <c r="K69" s="60"/>
      <c r="L69" s="60"/>
    </row>
    <row r="70" spans="2:12">
      <c r="B70" s="60"/>
      <c r="C70" s="60"/>
      <c r="D70" s="60"/>
      <c r="E70" s="60"/>
      <c r="F70" s="60"/>
      <c r="G70" s="60"/>
      <c r="H70" s="60"/>
      <c r="I70" s="60"/>
      <c r="J70" s="60"/>
      <c r="K70" s="60"/>
      <c r="L70" s="60"/>
    </row>
    <row r="71" spans="2:12">
      <c r="B71" s="60"/>
      <c r="C71" s="60"/>
      <c r="D71" s="60"/>
      <c r="E71" s="60"/>
      <c r="F71" s="60"/>
      <c r="G71" s="60"/>
      <c r="H71" s="60"/>
      <c r="I71" s="60"/>
      <c r="J71" s="60"/>
      <c r="K71" s="60"/>
      <c r="L71" s="60"/>
    </row>
    <row r="72" spans="2:12">
      <c r="B72" s="60"/>
      <c r="C72" s="60"/>
      <c r="D72" s="60"/>
      <c r="E72" s="60"/>
      <c r="F72" s="60"/>
      <c r="G72" s="60"/>
      <c r="H72" s="60"/>
      <c r="I72" s="60"/>
      <c r="J72" s="60"/>
      <c r="K72" s="60"/>
      <c r="L72" s="60"/>
    </row>
    <row r="73" spans="2:12">
      <c r="B73" s="60"/>
      <c r="C73" s="60"/>
      <c r="D73" s="60"/>
      <c r="E73" s="60"/>
      <c r="F73" s="60"/>
      <c r="G73" s="60"/>
      <c r="H73" s="60"/>
      <c r="I73" s="60"/>
      <c r="J73" s="60"/>
      <c r="K73" s="60"/>
      <c r="L73" s="60"/>
    </row>
    <row r="74" spans="2:12">
      <c r="B74" s="60"/>
      <c r="C74" s="60"/>
      <c r="D74" s="60"/>
      <c r="E74" s="60"/>
      <c r="F74" s="60"/>
      <c r="G74" s="60"/>
      <c r="H74" s="60"/>
      <c r="I74" s="60"/>
      <c r="J74" s="60"/>
      <c r="K74" s="60"/>
      <c r="L74" s="60"/>
    </row>
    <row r="75" spans="2:12">
      <c r="B75" s="60"/>
      <c r="C75" s="60"/>
      <c r="D75" s="60"/>
      <c r="E75" s="60"/>
      <c r="F75" s="60"/>
      <c r="G75" s="60"/>
      <c r="H75" s="60"/>
      <c r="I75" s="60"/>
      <c r="J75" s="60"/>
      <c r="K75" s="60"/>
      <c r="L75" s="60"/>
    </row>
    <row r="76" spans="2:12">
      <c r="B76" s="60"/>
      <c r="C76" s="60"/>
      <c r="D76" s="60"/>
      <c r="E76" s="60"/>
      <c r="F76" s="60"/>
      <c r="G76" s="60"/>
      <c r="H76" s="60"/>
      <c r="I76" s="60"/>
      <c r="J76" s="60"/>
      <c r="K76" s="60"/>
      <c r="L76" s="60"/>
    </row>
    <row r="77" spans="2:12">
      <c r="B77" s="60"/>
      <c r="C77" s="60"/>
      <c r="D77" s="60"/>
      <c r="E77" s="60"/>
      <c r="F77" s="60"/>
      <c r="G77" s="60"/>
      <c r="H77" s="60"/>
      <c r="I77" s="60"/>
      <c r="J77" s="60"/>
      <c r="K77" s="60"/>
      <c r="L77" s="60"/>
    </row>
    <row r="78" spans="2:12">
      <c r="B78" s="60"/>
      <c r="C78" s="60"/>
      <c r="D78" s="60"/>
      <c r="E78" s="60"/>
      <c r="F78" s="60"/>
      <c r="G78" s="60"/>
      <c r="H78" s="60"/>
      <c r="I78" s="60"/>
      <c r="J78" s="60"/>
      <c r="K78" s="60"/>
      <c r="L78" s="60"/>
    </row>
    <row r="79" spans="2:12">
      <c r="B79" s="60"/>
      <c r="C79" s="60"/>
      <c r="D79" s="60"/>
      <c r="E79" s="60"/>
      <c r="F79" s="60"/>
      <c r="G79" s="60"/>
      <c r="H79" s="60"/>
      <c r="I79" s="60"/>
      <c r="J79" s="60"/>
      <c r="K79" s="60"/>
      <c r="L79" s="60"/>
    </row>
    <row r="80" spans="2:12">
      <c r="B80" s="60"/>
      <c r="C80" s="60"/>
      <c r="D80" s="60"/>
      <c r="E80" s="60"/>
      <c r="F80" s="60"/>
      <c r="G80" s="60"/>
      <c r="H80" s="60"/>
      <c r="I80" s="60"/>
      <c r="J80" s="60"/>
      <c r="K80" s="60"/>
      <c r="L80" s="60"/>
    </row>
    <row r="81" spans="2:12">
      <c r="B81" s="60"/>
      <c r="C81" s="60"/>
      <c r="D81" s="60"/>
      <c r="E81" s="60"/>
      <c r="F81" s="60"/>
      <c r="G81" s="60"/>
      <c r="H81" s="60"/>
      <c r="I81" s="60"/>
      <c r="J81" s="60"/>
      <c r="K81" s="60"/>
      <c r="L81" s="60"/>
    </row>
    <row r="82" spans="2:12">
      <c r="B82" s="60"/>
      <c r="C82" s="60"/>
      <c r="D82" s="60"/>
      <c r="E82" s="60"/>
      <c r="F82" s="60"/>
      <c r="G82" s="60"/>
      <c r="H82" s="60"/>
      <c r="I82" s="60"/>
      <c r="J82" s="60"/>
      <c r="K82" s="60"/>
      <c r="L82" s="60"/>
    </row>
    <row r="83" spans="2:12">
      <c r="B83" s="60"/>
      <c r="C83" s="60"/>
      <c r="D83" s="60"/>
      <c r="E83" s="60"/>
      <c r="F83" s="60"/>
      <c r="G83" s="60"/>
      <c r="H83" s="60"/>
      <c r="I83" s="60"/>
      <c r="J83" s="60"/>
      <c r="K83" s="60"/>
      <c r="L83" s="60"/>
    </row>
    <row r="84" spans="2:12">
      <c r="B84" s="60"/>
      <c r="C84" s="60"/>
      <c r="D84" s="60"/>
      <c r="E84" s="60"/>
      <c r="F84" s="60"/>
      <c r="G84" s="60"/>
      <c r="H84" s="60"/>
      <c r="I84" s="60"/>
      <c r="J84" s="60"/>
      <c r="K84" s="60"/>
      <c r="L84" s="60"/>
    </row>
    <row r="85" spans="2:12">
      <c r="B85" s="60"/>
      <c r="C85" s="60"/>
      <c r="D85" s="60"/>
      <c r="E85" s="60"/>
      <c r="F85" s="60"/>
      <c r="G85" s="60"/>
      <c r="H85" s="60"/>
      <c r="I85" s="60"/>
      <c r="J85" s="60"/>
      <c r="K85" s="60"/>
      <c r="L85" s="60"/>
    </row>
    <row r="86" spans="2:12">
      <c r="B86" s="60"/>
      <c r="C86" s="60"/>
      <c r="D86" s="60"/>
      <c r="E86" s="60"/>
      <c r="F86" s="60"/>
      <c r="G86" s="60"/>
      <c r="H86" s="60"/>
      <c r="I86" s="60"/>
      <c r="J86" s="60"/>
      <c r="K86" s="60"/>
      <c r="L86" s="60"/>
    </row>
    <row r="87" spans="2:12">
      <c r="B87" s="60"/>
      <c r="C87" s="60"/>
      <c r="D87" s="60"/>
      <c r="E87" s="60"/>
      <c r="F87" s="60"/>
      <c r="G87" s="60"/>
      <c r="H87" s="60"/>
      <c r="I87" s="60"/>
      <c r="J87" s="60"/>
      <c r="K87" s="60"/>
      <c r="L87" s="60"/>
    </row>
    <row r="88" spans="2:12">
      <c r="B88" s="60"/>
      <c r="C88" s="60"/>
      <c r="D88" s="60"/>
      <c r="E88" s="60"/>
      <c r="F88" s="60"/>
      <c r="G88" s="60"/>
      <c r="H88" s="60"/>
      <c r="I88" s="60"/>
      <c r="J88" s="60"/>
      <c r="K88" s="60"/>
      <c r="L88" s="60"/>
    </row>
    <row r="89" spans="2:12">
      <c r="B89" s="60"/>
      <c r="C89" s="60"/>
      <c r="D89" s="60"/>
      <c r="E89" s="60"/>
      <c r="F89" s="60"/>
      <c r="G89" s="60"/>
      <c r="H89" s="60"/>
      <c r="I89" s="60"/>
      <c r="J89" s="60"/>
      <c r="K89" s="60"/>
      <c r="L89" s="60"/>
    </row>
    <row r="90" spans="2:12">
      <c r="B90" s="60"/>
      <c r="C90" s="60"/>
      <c r="D90" s="60"/>
      <c r="E90" s="60"/>
      <c r="F90" s="60"/>
      <c r="G90" s="60"/>
      <c r="H90" s="60"/>
      <c r="I90" s="60"/>
      <c r="J90" s="60"/>
      <c r="K90" s="60"/>
      <c r="L90" s="60"/>
    </row>
    <row r="91" spans="2:12">
      <c r="B91" s="60"/>
      <c r="C91" s="60"/>
      <c r="D91" s="60"/>
      <c r="E91" s="60"/>
      <c r="F91" s="60"/>
      <c r="G91" s="60"/>
      <c r="H91" s="60"/>
      <c r="I91" s="60"/>
      <c r="J91" s="60"/>
      <c r="K91" s="60"/>
      <c r="L91" s="60"/>
    </row>
    <row r="92" spans="2:12">
      <c r="B92" s="60"/>
      <c r="C92" s="60"/>
      <c r="D92" s="60"/>
      <c r="E92" s="60"/>
      <c r="F92" s="60"/>
      <c r="G92" s="60"/>
      <c r="H92" s="60"/>
      <c r="I92" s="60"/>
      <c r="J92" s="60"/>
      <c r="K92" s="60"/>
      <c r="L92" s="60"/>
    </row>
    <row r="93" spans="2:12">
      <c r="B93" s="60"/>
      <c r="C93" s="60"/>
      <c r="D93" s="60"/>
      <c r="E93" s="60"/>
      <c r="F93" s="60"/>
      <c r="G93" s="60"/>
      <c r="H93" s="60"/>
      <c r="I93" s="60"/>
      <c r="J93" s="60"/>
      <c r="K93" s="60"/>
      <c r="L93" s="60"/>
    </row>
    <row r="94" spans="2:12">
      <c r="B94" s="60"/>
      <c r="C94" s="60"/>
      <c r="D94" s="60"/>
      <c r="E94" s="60"/>
      <c r="F94" s="60"/>
      <c r="G94" s="60"/>
      <c r="H94" s="60"/>
      <c r="I94" s="60"/>
      <c r="J94" s="60"/>
      <c r="K94" s="60"/>
      <c r="L94" s="60"/>
    </row>
    <row r="95" spans="2:12">
      <c r="B95" s="60"/>
      <c r="C95" s="60"/>
      <c r="D95" s="60"/>
      <c r="E95" s="60"/>
      <c r="F95" s="60"/>
      <c r="G95" s="60"/>
      <c r="H95" s="60"/>
      <c r="I95" s="60"/>
      <c r="J95" s="60"/>
      <c r="K95" s="60"/>
      <c r="L95" s="60"/>
    </row>
    <row r="96" spans="2:12">
      <c r="B96" s="60"/>
      <c r="C96" s="60"/>
      <c r="D96" s="60"/>
      <c r="E96" s="60"/>
      <c r="F96" s="60"/>
      <c r="G96" s="60"/>
      <c r="H96" s="60"/>
      <c r="I96" s="60"/>
      <c r="J96" s="60"/>
      <c r="K96" s="60"/>
      <c r="L96" s="60"/>
    </row>
    <row r="97" spans="2:12">
      <c r="B97" s="60"/>
      <c r="C97" s="60"/>
      <c r="D97" s="60"/>
      <c r="E97" s="60"/>
      <c r="F97" s="60"/>
      <c r="G97" s="60"/>
      <c r="H97" s="60"/>
      <c r="I97" s="60"/>
      <c r="J97" s="60"/>
      <c r="K97" s="60"/>
      <c r="L97" s="60"/>
    </row>
    <row r="98" spans="2:12">
      <c r="B98" s="60"/>
      <c r="C98" s="60"/>
      <c r="D98" s="60"/>
      <c r="E98" s="60"/>
      <c r="F98" s="60"/>
      <c r="G98" s="60"/>
      <c r="H98" s="60"/>
      <c r="I98" s="60"/>
      <c r="J98" s="60"/>
      <c r="K98" s="60"/>
      <c r="L98" s="60"/>
    </row>
    <row r="99" spans="2:12">
      <c r="B99" s="60"/>
      <c r="C99" s="60"/>
      <c r="D99" s="60"/>
      <c r="E99" s="60"/>
      <c r="F99" s="60"/>
      <c r="G99" s="60"/>
      <c r="H99" s="60"/>
      <c r="I99" s="60"/>
      <c r="J99" s="60"/>
      <c r="K99" s="60"/>
      <c r="L99" s="60"/>
    </row>
    <row r="100" spans="2:12">
      <c r="B100" s="60"/>
      <c r="C100" s="60"/>
      <c r="D100" s="60"/>
      <c r="E100" s="60"/>
      <c r="F100" s="60"/>
      <c r="G100" s="60"/>
      <c r="H100" s="60"/>
      <c r="I100" s="60"/>
      <c r="J100" s="60"/>
      <c r="K100" s="60"/>
      <c r="L100" s="60"/>
    </row>
    <row r="101" spans="2:12">
      <c r="B101" s="60"/>
      <c r="C101" s="60"/>
      <c r="D101" s="60"/>
      <c r="E101" s="60"/>
      <c r="F101" s="60"/>
      <c r="G101" s="60"/>
      <c r="H101" s="60"/>
      <c r="I101" s="60"/>
      <c r="J101" s="60"/>
      <c r="K101" s="60"/>
      <c r="L101" s="60"/>
    </row>
    <row r="102" spans="2:12">
      <c r="B102" s="60"/>
      <c r="C102" s="60"/>
      <c r="D102" s="60"/>
      <c r="E102" s="60"/>
      <c r="F102" s="60"/>
      <c r="G102" s="60"/>
      <c r="H102" s="60"/>
      <c r="I102" s="60"/>
      <c r="J102" s="60"/>
      <c r="K102" s="60"/>
      <c r="L102" s="60"/>
    </row>
    <row r="103" spans="2:12">
      <c r="B103" s="60"/>
      <c r="C103" s="60"/>
      <c r="D103" s="60"/>
      <c r="E103" s="60"/>
      <c r="F103" s="60"/>
      <c r="G103" s="60"/>
      <c r="H103" s="60"/>
      <c r="I103" s="60"/>
      <c r="J103" s="60"/>
      <c r="K103" s="60"/>
      <c r="L103" s="60"/>
    </row>
    <row r="104" spans="2:12">
      <c r="B104" s="60"/>
      <c r="C104" s="60"/>
      <c r="D104" s="60"/>
      <c r="E104" s="60"/>
      <c r="F104" s="60"/>
      <c r="G104" s="60"/>
      <c r="H104" s="60"/>
      <c r="I104" s="60"/>
      <c r="J104" s="60"/>
      <c r="K104" s="60"/>
      <c r="L104" s="60"/>
    </row>
    <row r="105" spans="2:12">
      <c r="B105" s="60"/>
      <c r="C105" s="60"/>
      <c r="D105" s="60"/>
      <c r="E105" s="60"/>
      <c r="F105" s="60"/>
      <c r="G105" s="60"/>
      <c r="H105" s="60"/>
      <c r="I105" s="60"/>
      <c r="J105" s="60"/>
      <c r="K105" s="60"/>
      <c r="L105" s="60"/>
    </row>
    <row r="106" spans="2:12">
      <c r="B106" s="60"/>
      <c r="C106" s="60"/>
      <c r="D106" s="60"/>
      <c r="E106" s="60"/>
      <c r="F106" s="60"/>
      <c r="G106" s="60"/>
      <c r="H106" s="60"/>
      <c r="I106" s="60"/>
      <c r="J106" s="60"/>
      <c r="K106" s="60"/>
      <c r="L106" s="60"/>
    </row>
    <row r="107" spans="2:12">
      <c r="B107" s="60"/>
      <c r="C107" s="60"/>
      <c r="D107" s="60"/>
      <c r="E107" s="60"/>
      <c r="F107" s="60"/>
      <c r="G107" s="60"/>
      <c r="H107" s="60"/>
      <c r="I107" s="60"/>
      <c r="J107" s="60"/>
      <c r="K107" s="60"/>
      <c r="L107" s="60"/>
    </row>
    <row r="108" spans="2:12">
      <c r="B108" s="60"/>
      <c r="C108" s="60"/>
      <c r="D108" s="60"/>
      <c r="E108" s="60"/>
      <c r="F108" s="60"/>
      <c r="G108" s="60"/>
      <c r="H108" s="60"/>
      <c r="I108" s="60"/>
      <c r="J108" s="60"/>
      <c r="K108" s="60"/>
      <c r="L108" s="60"/>
    </row>
    <row r="109" spans="2:12">
      <c r="B109" s="60"/>
      <c r="C109" s="60"/>
      <c r="D109" s="60"/>
      <c r="E109" s="60"/>
      <c r="F109" s="60"/>
      <c r="G109" s="60"/>
      <c r="H109" s="60"/>
      <c r="I109" s="60"/>
      <c r="J109" s="60"/>
      <c r="K109" s="60"/>
      <c r="L109" s="60"/>
    </row>
    <row r="110" spans="2:12">
      <c r="B110" s="60"/>
      <c r="C110" s="60"/>
      <c r="D110" s="60"/>
      <c r="E110" s="60"/>
      <c r="F110" s="60"/>
      <c r="G110" s="60"/>
      <c r="H110" s="60"/>
      <c r="I110" s="60"/>
      <c r="J110" s="60"/>
      <c r="K110" s="60"/>
      <c r="L110" s="60"/>
    </row>
    <row r="111" spans="2:12">
      <c r="B111" s="60"/>
      <c r="C111" s="60"/>
      <c r="D111" s="60"/>
      <c r="E111" s="60"/>
      <c r="F111" s="60"/>
      <c r="G111" s="60"/>
      <c r="H111" s="60"/>
      <c r="I111" s="60"/>
      <c r="J111" s="60"/>
      <c r="K111" s="60"/>
      <c r="L111" s="60"/>
    </row>
    <row r="112" spans="2:12">
      <c r="B112" s="60"/>
      <c r="C112" s="60"/>
      <c r="D112" s="60"/>
      <c r="E112" s="60"/>
      <c r="F112" s="60"/>
      <c r="G112" s="60"/>
      <c r="H112" s="60"/>
      <c r="I112" s="60"/>
      <c r="J112" s="60"/>
      <c r="K112" s="60"/>
      <c r="L112" s="60"/>
    </row>
    <row r="113" spans="2:12">
      <c r="B113" s="60"/>
      <c r="C113" s="60"/>
      <c r="D113" s="60"/>
      <c r="E113" s="60"/>
      <c r="F113" s="60"/>
      <c r="G113" s="60"/>
      <c r="H113" s="60"/>
      <c r="I113" s="60"/>
      <c r="J113" s="60"/>
      <c r="K113" s="60"/>
      <c r="L113" s="60"/>
    </row>
    <row r="114" spans="2:12">
      <c r="B114" s="60"/>
      <c r="C114" s="60"/>
      <c r="D114" s="60"/>
      <c r="E114" s="60"/>
      <c r="F114" s="60"/>
      <c r="G114" s="60"/>
      <c r="H114" s="60"/>
      <c r="I114" s="60"/>
      <c r="J114" s="60"/>
      <c r="K114" s="60"/>
      <c r="L114" s="60"/>
    </row>
    <row r="115" spans="2:12">
      <c r="B115" s="60"/>
      <c r="C115" s="60"/>
      <c r="D115" s="60"/>
      <c r="E115" s="60"/>
      <c r="F115" s="60"/>
      <c r="G115" s="60"/>
      <c r="H115" s="60"/>
      <c r="I115" s="60"/>
      <c r="J115" s="60"/>
      <c r="K115" s="60"/>
      <c r="L115" s="60"/>
    </row>
    <row r="116" spans="2:12">
      <c r="B116" s="60"/>
      <c r="C116" s="60"/>
      <c r="D116" s="60"/>
      <c r="E116" s="60"/>
      <c r="F116" s="60"/>
      <c r="G116" s="60"/>
      <c r="H116" s="60"/>
      <c r="I116" s="60"/>
      <c r="J116" s="60"/>
      <c r="K116" s="60"/>
      <c r="L116" s="60"/>
    </row>
    <row r="117" spans="2:12">
      <c r="B117" s="60"/>
      <c r="C117" s="60"/>
      <c r="D117" s="60"/>
      <c r="E117" s="60"/>
      <c r="F117" s="60"/>
      <c r="G117" s="60"/>
      <c r="H117" s="60"/>
      <c r="I117" s="60"/>
      <c r="J117" s="60"/>
      <c r="K117" s="60"/>
      <c r="L117" s="60"/>
    </row>
    <row r="118" spans="2:12">
      <c r="B118" s="60"/>
      <c r="C118" s="60"/>
      <c r="D118" s="60"/>
      <c r="E118" s="60"/>
      <c r="F118" s="60"/>
      <c r="G118" s="60"/>
      <c r="H118" s="60"/>
      <c r="I118" s="60"/>
      <c r="J118" s="60"/>
      <c r="K118" s="60"/>
      <c r="L118" s="60"/>
    </row>
    <row r="119" spans="2:12">
      <c r="B119" s="60"/>
      <c r="C119" s="60"/>
      <c r="D119" s="60"/>
      <c r="E119" s="60"/>
      <c r="F119" s="60"/>
      <c r="G119" s="60"/>
      <c r="H119" s="60"/>
      <c r="I119" s="60"/>
      <c r="J119" s="60"/>
      <c r="K119" s="60"/>
      <c r="L119" s="60"/>
    </row>
    <row r="120" spans="2:12">
      <c r="B120" s="60"/>
      <c r="C120" s="60"/>
      <c r="D120" s="60"/>
      <c r="E120" s="60"/>
      <c r="F120" s="60"/>
      <c r="G120" s="60"/>
      <c r="H120" s="60"/>
      <c r="I120" s="60"/>
      <c r="J120" s="60"/>
      <c r="K120" s="60"/>
      <c r="L120" s="60"/>
    </row>
    <row r="121" spans="2:12">
      <c r="B121" s="60"/>
      <c r="C121" s="60"/>
      <c r="D121" s="60"/>
      <c r="E121" s="60"/>
      <c r="F121" s="60"/>
      <c r="G121" s="60"/>
      <c r="H121" s="60"/>
      <c r="I121" s="60"/>
      <c r="J121" s="60"/>
      <c r="K121" s="60"/>
      <c r="L121" s="60"/>
    </row>
    <row r="122" spans="2:12">
      <c r="B122" s="60"/>
      <c r="C122" s="60"/>
      <c r="D122" s="60"/>
      <c r="E122" s="60"/>
      <c r="F122" s="60"/>
      <c r="G122" s="60"/>
      <c r="H122" s="60"/>
      <c r="I122" s="60"/>
      <c r="J122" s="60"/>
      <c r="K122" s="60"/>
      <c r="L122" s="60"/>
    </row>
    <row r="123" spans="2:12">
      <c r="B123" s="60"/>
      <c r="C123" s="60"/>
      <c r="D123" s="60"/>
      <c r="E123" s="60"/>
      <c r="F123" s="60"/>
      <c r="G123" s="60"/>
      <c r="H123" s="60"/>
      <c r="I123" s="60"/>
      <c r="J123" s="60"/>
      <c r="K123" s="60"/>
      <c r="L123" s="60"/>
    </row>
    <row r="124" spans="2:12">
      <c r="B124" s="60"/>
      <c r="C124" s="60"/>
      <c r="D124" s="60"/>
      <c r="E124" s="60"/>
      <c r="F124" s="60"/>
      <c r="G124" s="60"/>
      <c r="H124" s="60"/>
      <c r="I124" s="60"/>
      <c r="J124" s="60"/>
      <c r="K124" s="60"/>
      <c r="L124" s="60"/>
    </row>
    <row r="125" spans="2:12">
      <c r="B125" s="60"/>
      <c r="C125" s="60"/>
      <c r="D125" s="60"/>
      <c r="E125" s="60"/>
      <c r="F125" s="60"/>
      <c r="G125" s="60"/>
      <c r="H125" s="60"/>
      <c r="I125" s="60"/>
      <c r="J125" s="60"/>
      <c r="K125" s="60"/>
      <c r="L125" s="60"/>
    </row>
    <row r="126" spans="2:12">
      <c r="B126" s="60"/>
      <c r="C126" s="60"/>
      <c r="D126" s="60"/>
      <c r="E126" s="60"/>
      <c r="F126" s="60"/>
      <c r="G126" s="60"/>
      <c r="H126" s="60"/>
      <c r="I126" s="60"/>
      <c r="J126" s="60"/>
      <c r="K126" s="60"/>
      <c r="L126" s="60"/>
    </row>
    <row r="127" spans="2:12">
      <c r="B127" s="60"/>
      <c r="C127" s="60"/>
      <c r="D127" s="60"/>
      <c r="E127" s="60"/>
      <c r="F127" s="60"/>
      <c r="G127" s="60"/>
      <c r="H127" s="60"/>
      <c r="I127" s="60"/>
      <c r="J127" s="60"/>
      <c r="K127" s="60"/>
      <c r="L127" s="60"/>
    </row>
    <row r="128" spans="2:12">
      <c r="B128" s="60"/>
      <c r="C128" s="60"/>
      <c r="D128" s="60"/>
      <c r="E128" s="60"/>
      <c r="F128" s="60"/>
      <c r="G128" s="60"/>
      <c r="H128" s="60"/>
      <c r="I128" s="60"/>
      <c r="J128" s="60"/>
      <c r="K128" s="60"/>
      <c r="L128" s="60"/>
    </row>
    <row r="129" spans="2:12">
      <c r="B129" s="60"/>
      <c r="C129" s="60"/>
      <c r="D129" s="60"/>
      <c r="E129" s="60"/>
      <c r="F129" s="60"/>
      <c r="G129" s="60"/>
      <c r="H129" s="60"/>
      <c r="I129" s="60"/>
      <c r="J129" s="60"/>
      <c r="K129" s="60"/>
      <c r="L129" s="60"/>
    </row>
    <row r="130" spans="2:12">
      <c r="B130" s="60"/>
      <c r="C130" s="60"/>
      <c r="D130" s="60"/>
      <c r="E130" s="60"/>
      <c r="F130" s="60"/>
      <c r="G130" s="60"/>
      <c r="H130" s="60"/>
      <c r="I130" s="60"/>
      <c r="J130" s="60"/>
      <c r="K130" s="60"/>
      <c r="L130" s="60"/>
    </row>
    <row r="131" spans="2:12">
      <c r="B131" s="60"/>
      <c r="C131" s="60"/>
      <c r="D131" s="60"/>
      <c r="E131" s="60"/>
      <c r="F131" s="60"/>
      <c r="G131" s="60"/>
      <c r="H131" s="60"/>
      <c r="I131" s="60"/>
      <c r="J131" s="60"/>
      <c r="K131" s="60"/>
      <c r="L131" s="60"/>
    </row>
    <row r="132" spans="2:12">
      <c r="B132" s="60"/>
      <c r="C132" s="60"/>
      <c r="D132" s="60"/>
      <c r="E132" s="60"/>
      <c r="F132" s="60"/>
      <c r="G132" s="60"/>
      <c r="H132" s="60"/>
      <c r="I132" s="60"/>
      <c r="J132" s="60"/>
      <c r="K132" s="60"/>
      <c r="L132" s="60"/>
    </row>
    <row r="133" spans="2:12">
      <c r="B133" s="60"/>
      <c r="C133" s="60"/>
      <c r="D133" s="60"/>
      <c r="E133" s="60"/>
      <c r="F133" s="60"/>
      <c r="G133" s="60"/>
      <c r="H133" s="60"/>
      <c r="I133" s="60"/>
      <c r="J133" s="60"/>
      <c r="K133" s="60"/>
      <c r="L133" s="60"/>
    </row>
    <row r="134" spans="2:12">
      <c r="B134" s="60"/>
      <c r="C134" s="60"/>
      <c r="D134" s="60"/>
      <c r="E134" s="60"/>
      <c r="F134" s="60"/>
      <c r="G134" s="60"/>
      <c r="H134" s="60"/>
      <c r="I134" s="60"/>
      <c r="J134" s="60"/>
      <c r="K134" s="60"/>
      <c r="L134" s="60"/>
    </row>
    <row r="135" spans="2:12">
      <c r="B135" s="60"/>
      <c r="C135" s="60"/>
      <c r="D135" s="60"/>
      <c r="E135" s="60"/>
      <c r="F135" s="60"/>
      <c r="G135" s="60"/>
      <c r="H135" s="60"/>
      <c r="I135" s="60"/>
      <c r="J135" s="60"/>
      <c r="K135" s="60"/>
      <c r="L135" s="60"/>
    </row>
    <row r="136" spans="2:12">
      <c r="B136" s="60"/>
      <c r="C136" s="60"/>
      <c r="D136" s="60"/>
      <c r="E136" s="60"/>
      <c r="F136" s="60"/>
      <c r="G136" s="60"/>
      <c r="H136" s="60"/>
      <c r="I136" s="60"/>
      <c r="J136" s="60"/>
      <c r="K136" s="60"/>
      <c r="L136" s="60"/>
    </row>
    <row r="137" spans="2:12">
      <c r="B137" s="60"/>
      <c r="C137" s="60"/>
      <c r="D137" s="60"/>
      <c r="E137" s="60"/>
      <c r="F137" s="60"/>
      <c r="G137" s="60"/>
      <c r="H137" s="60"/>
      <c r="I137" s="60"/>
      <c r="J137" s="60"/>
      <c r="K137" s="60"/>
      <c r="L137" s="60"/>
    </row>
    <row r="138" spans="2:12">
      <c r="B138" s="60"/>
      <c r="C138" s="60"/>
      <c r="D138" s="60"/>
      <c r="E138" s="60"/>
      <c r="F138" s="60"/>
      <c r="G138" s="60"/>
      <c r="H138" s="60"/>
      <c r="I138" s="60"/>
      <c r="J138" s="60"/>
      <c r="K138" s="60"/>
      <c r="L138" s="60"/>
    </row>
    <row r="139" spans="2:12">
      <c r="B139" s="60"/>
      <c r="C139" s="60"/>
      <c r="D139" s="60"/>
      <c r="E139" s="60"/>
      <c r="F139" s="60"/>
      <c r="G139" s="60"/>
      <c r="H139" s="60"/>
      <c r="I139" s="60"/>
      <c r="J139" s="60"/>
      <c r="K139" s="60"/>
      <c r="L139" s="60"/>
    </row>
    <row r="140" spans="2:12">
      <c r="B140" s="60"/>
      <c r="C140" s="60"/>
      <c r="D140" s="60"/>
      <c r="E140" s="60"/>
      <c r="F140" s="60"/>
      <c r="G140" s="60"/>
      <c r="H140" s="60"/>
      <c r="I140" s="60"/>
      <c r="J140" s="60"/>
      <c r="K140" s="60"/>
      <c r="L140" s="60"/>
    </row>
    <row r="141" spans="2:12">
      <c r="B141" s="60"/>
      <c r="C141" s="60"/>
      <c r="D141" s="60"/>
      <c r="E141" s="60"/>
      <c r="F141" s="60"/>
      <c r="G141" s="60"/>
      <c r="H141" s="60"/>
      <c r="I141" s="60"/>
      <c r="J141" s="60"/>
      <c r="K141" s="60"/>
      <c r="L141" s="60"/>
    </row>
    <row r="142" spans="2:12">
      <c r="B142" s="60"/>
      <c r="C142" s="60"/>
      <c r="D142" s="60"/>
      <c r="E142" s="60"/>
      <c r="F142" s="60"/>
      <c r="G142" s="60"/>
      <c r="H142" s="60"/>
      <c r="I142" s="60"/>
      <c r="J142" s="60"/>
      <c r="K142" s="60"/>
      <c r="L142" s="60"/>
    </row>
    <row r="143" spans="2:12">
      <c r="B143" s="60"/>
      <c r="C143" s="60"/>
      <c r="D143" s="60"/>
      <c r="E143" s="60"/>
      <c r="F143" s="60"/>
      <c r="G143" s="60"/>
      <c r="H143" s="60"/>
      <c r="I143" s="60"/>
      <c r="J143" s="60"/>
      <c r="K143" s="60"/>
      <c r="L143" s="60"/>
    </row>
    <row r="144" spans="2:12">
      <c r="B144" s="60"/>
      <c r="C144" s="60"/>
      <c r="D144" s="60"/>
      <c r="E144" s="60"/>
      <c r="F144" s="60"/>
      <c r="G144" s="60"/>
      <c r="H144" s="60"/>
      <c r="I144" s="60"/>
      <c r="J144" s="60"/>
      <c r="K144" s="60"/>
      <c r="L144" s="60"/>
    </row>
  </sheetData>
  <pageMargins left="0.7" right="0.19685039370078738" top="3.9370078740157487E-2" bottom="3.9370078740157487E-2" header="0"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8">
    <tabColor rgb="FF00B050"/>
  </sheetPr>
  <dimension ref="A1:L145"/>
  <sheetViews>
    <sheetView zoomScale="90" zoomScaleNormal="90" workbookViewId="0">
      <selection activeCell="I33" sqref="I33"/>
    </sheetView>
  </sheetViews>
  <sheetFormatPr baseColWidth="10" defaultColWidth="11.42578125" defaultRowHeight="15"/>
  <cols>
    <col min="1" max="1" width="25.7109375" style="51" customWidth="1"/>
    <col min="2" max="2" width="16" style="51" customWidth="1"/>
    <col min="3" max="3" width="20.42578125" style="51" customWidth="1"/>
    <col min="4" max="11" width="20.7109375" style="51" customWidth="1"/>
    <col min="12" max="16384" width="11.42578125" style="51"/>
  </cols>
  <sheetData>
    <row r="1" spans="1:12" ht="18.75">
      <c r="A1" s="53" t="s">
        <v>89</v>
      </c>
      <c r="B1" s="50"/>
      <c r="C1" s="50"/>
      <c r="D1" s="50"/>
    </row>
    <row r="2" spans="1:12">
      <c r="A2" s="50"/>
      <c r="B2" s="50"/>
      <c r="C2" s="50"/>
      <c r="D2" s="50"/>
    </row>
    <row r="3" spans="1:12">
      <c r="A3" s="39"/>
      <c r="B3" s="39"/>
      <c r="C3" s="39"/>
      <c r="D3" s="50"/>
    </row>
    <row r="4" spans="1:12" ht="36">
      <c r="A4" s="1120" t="s">
        <v>1595</v>
      </c>
      <c r="B4" s="1120"/>
      <c r="C4" s="112" t="s">
        <v>1596</v>
      </c>
      <c r="D4" s="112" t="s">
        <v>1597</v>
      </c>
    </row>
    <row r="5" spans="1:12">
      <c r="A5" s="1119" t="s">
        <v>1598</v>
      </c>
      <c r="B5" s="108"/>
      <c r="C5" s="605">
        <v>55883.75</v>
      </c>
      <c r="D5" s="605">
        <v>503958.68</v>
      </c>
      <c r="E5" s="60"/>
      <c r="F5" s="60"/>
      <c r="G5" s="60"/>
      <c r="H5" s="60"/>
      <c r="I5" s="60"/>
      <c r="J5" s="60"/>
      <c r="K5" s="60"/>
      <c r="L5" s="60"/>
    </row>
    <row r="6" spans="1:12">
      <c r="A6" s="1119"/>
      <c r="B6" s="107" t="s">
        <v>282</v>
      </c>
      <c r="C6" s="113">
        <f>SUM(C5)</f>
        <v>55883.75</v>
      </c>
      <c r="D6" s="114">
        <f>SUM(D5)</f>
        <v>503958.68</v>
      </c>
      <c r="E6" s="60"/>
      <c r="F6" s="60"/>
      <c r="G6" s="60"/>
      <c r="H6" s="60"/>
      <c r="I6" s="60"/>
      <c r="J6" s="60"/>
      <c r="K6" s="60"/>
      <c r="L6" s="60"/>
    </row>
    <row r="7" spans="1:12">
      <c r="A7" s="1119" t="s">
        <v>1599</v>
      </c>
      <c r="B7" s="108"/>
      <c r="C7" s="605">
        <v>55718.239999999998</v>
      </c>
      <c r="D7" s="605">
        <v>559827.99</v>
      </c>
      <c r="E7" s="60"/>
      <c r="F7" s="60"/>
      <c r="G7" s="60"/>
      <c r="H7" s="60"/>
      <c r="I7" s="60"/>
      <c r="J7" s="60"/>
      <c r="K7" s="60"/>
      <c r="L7" s="60"/>
    </row>
    <row r="8" spans="1:12">
      <c r="A8" s="1119"/>
      <c r="B8" s="107" t="s">
        <v>282</v>
      </c>
      <c r="C8" s="113">
        <f>SUM(C7)</f>
        <v>55718.239999999998</v>
      </c>
      <c r="D8" s="114">
        <f>SUM(D7)</f>
        <v>559827.99</v>
      </c>
      <c r="E8" s="60"/>
      <c r="F8" s="60"/>
      <c r="G8" s="60"/>
      <c r="H8" s="60"/>
      <c r="I8" s="60"/>
      <c r="J8" s="60"/>
      <c r="K8" s="60"/>
      <c r="L8" s="60"/>
    </row>
    <row r="9" spans="1:12">
      <c r="A9" s="1119" t="s">
        <v>1600</v>
      </c>
      <c r="B9" s="108"/>
      <c r="C9" s="605">
        <v>50395</v>
      </c>
      <c r="D9" s="605">
        <v>232976.87</v>
      </c>
      <c r="E9" s="60"/>
      <c r="F9" s="60"/>
      <c r="G9" s="60"/>
      <c r="H9" s="60"/>
      <c r="I9" s="60"/>
      <c r="J9" s="60"/>
      <c r="K9" s="60"/>
      <c r="L9" s="60"/>
    </row>
    <row r="10" spans="1:12">
      <c r="A10" s="1119"/>
      <c r="B10" s="107" t="s">
        <v>282</v>
      </c>
      <c r="C10" s="113">
        <f>SUM(C9)</f>
        <v>50395</v>
      </c>
      <c r="D10" s="114">
        <f>SUM(D9)</f>
        <v>232976.87</v>
      </c>
      <c r="E10" s="60"/>
      <c r="F10" s="60"/>
      <c r="G10" s="60"/>
      <c r="H10" s="60"/>
      <c r="I10" s="60"/>
      <c r="J10" s="60"/>
      <c r="K10" s="60"/>
      <c r="L10" s="60"/>
    </row>
    <row r="11" spans="1:12" ht="24" customHeight="1">
      <c r="A11" s="1121" t="s">
        <v>1601</v>
      </c>
      <c r="B11" s="1121"/>
      <c r="C11" s="115">
        <f>C6+C8+C10</f>
        <v>161996.99</v>
      </c>
      <c r="D11" s="116">
        <f>D6+D8+D10</f>
        <v>1296763.54</v>
      </c>
      <c r="E11" s="60"/>
      <c r="F11" s="60"/>
      <c r="G11" s="60"/>
      <c r="H11" s="60"/>
      <c r="I11" s="60"/>
      <c r="J11" s="60"/>
      <c r="K11" s="60"/>
      <c r="L11" s="60"/>
    </row>
    <row r="12" spans="1:12">
      <c r="A12" s="50"/>
      <c r="B12" s="72"/>
      <c r="C12" s="72"/>
      <c r="D12" s="72"/>
      <c r="E12" s="60"/>
      <c r="F12" s="60"/>
      <c r="G12" s="60"/>
      <c r="H12" s="60"/>
      <c r="I12" s="60"/>
      <c r="J12" s="60"/>
      <c r="K12" s="60"/>
      <c r="L12" s="60"/>
    </row>
    <row r="13" spans="1:12">
      <c r="A13" s="50"/>
      <c r="B13" s="72"/>
      <c r="C13" s="72"/>
      <c r="D13" s="72"/>
      <c r="E13" s="60"/>
      <c r="F13" s="60"/>
      <c r="G13" s="60"/>
      <c r="H13" s="60"/>
      <c r="I13" s="60"/>
      <c r="J13" s="60"/>
      <c r="K13" s="60"/>
      <c r="L13" s="60"/>
    </row>
    <row r="14" spans="1:12">
      <c r="B14" s="60"/>
      <c r="C14" s="60"/>
      <c r="D14" s="60"/>
      <c r="E14" s="60"/>
      <c r="F14" s="60"/>
      <c r="G14" s="60"/>
      <c r="H14" s="60"/>
      <c r="I14" s="60"/>
      <c r="J14" s="60"/>
      <c r="K14" s="60"/>
      <c r="L14" s="60"/>
    </row>
    <row r="15" spans="1:12">
      <c r="B15" s="60"/>
      <c r="C15" s="60"/>
      <c r="D15" s="60"/>
      <c r="E15" s="60"/>
      <c r="F15" s="60"/>
      <c r="G15" s="60"/>
      <c r="H15" s="60"/>
      <c r="I15" s="60"/>
      <c r="J15" s="60"/>
      <c r="K15" s="60"/>
      <c r="L15" s="60"/>
    </row>
    <row r="16" spans="1:12">
      <c r="B16" s="60"/>
      <c r="C16" s="60"/>
      <c r="D16" s="60"/>
      <c r="E16" s="60"/>
      <c r="F16" s="60"/>
      <c r="G16" s="60"/>
      <c r="H16" s="60"/>
      <c r="I16" s="60"/>
      <c r="J16" s="60"/>
      <c r="K16" s="60"/>
      <c r="L16" s="60"/>
    </row>
    <row r="17" spans="2:12">
      <c r="B17" s="60"/>
      <c r="C17" s="60"/>
      <c r="D17" s="60"/>
      <c r="E17" s="60"/>
      <c r="F17" s="60"/>
      <c r="G17" s="60"/>
      <c r="H17" s="60"/>
      <c r="I17" s="60"/>
      <c r="J17" s="60"/>
      <c r="K17" s="60"/>
      <c r="L17" s="60"/>
    </row>
    <row r="18" spans="2:12">
      <c r="B18" s="60"/>
      <c r="C18" s="60"/>
      <c r="D18" s="60"/>
      <c r="E18" s="60"/>
      <c r="F18" s="60"/>
      <c r="G18" s="60"/>
      <c r="H18" s="60"/>
      <c r="I18" s="60"/>
      <c r="J18" s="60"/>
      <c r="K18" s="60"/>
      <c r="L18" s="60"/>
    </row>
    <row r="19" spans="2:12">
      <c r="B19" s="60"/>
      <c r="C19" s="60"/>
      <c r="D19" s="60"/>
      <c r="E19" s="60"/>
      <c r="F19" s="60"/>
      <c r="G19" s="60"/>
      <c r="H19" s="60"/>
      <c r="I19" s="60"/>
      <c r="J19" s="60"/>
      <c r="K19" s="60"/>
      <c r="L19" s="60"/>
    </row>
    <row r="20" spans="2:12">
      <c r="B20" s="60"/>
      <c r="C20" s="60"/>
      <c r="D20" s="60"/>
      <c r="E20" s="60"/>
      <c r="F20" s="60"/>
      <c r="G20" s="60"/>
      <c r="H20" s="60"/>
      <c r="I20" s="60"/>
      <c r="J20" s="60"/>
      <c r="K20" s="60"/>
      <c r="L20" s="60"/>
    </row>
    <row r="21" spans="2:12">
      <c r="B21" s="60"/>
      <c r="C21" s="60"/>
      <c r="D21" s="60"/>
      <c r="E21" s="60"/>
      <c r="F21" s="60"/>
      <c r="G21" s="60"/>
      <c r="H21" s="60"/>
      <c r="I21" s="60"/>
      <c r="J21" s="60"/>
      <c r="K21" s="60"/>
      <c r="L21" s="60"/>
    </row>
    <row r="22" spans="2:12">
      <c r="B22" s="60"/>
      <c r="C22" s="60"/>
      <c r="D22" s="60"/>
      <c r="E22" s="60"/>
      <c r="F22" s="60"/>
      <c r="G22" s="60"/>
      <c r="H22" s="60"/>
      <c r="I22" s="60"/>
      <c r="J22" s="60"/>
      <c r="K22" s="60"/>
      <c r="L22" s="60"/>
    </row>
    <row r="23" spans="2:12">
      <c r="B23" s="60"/>
      <c r="C23" s="60"/>
      <c r="D23" s="60"/>
      <c r="E23" s="60"/>
      <c r="F23" s="60"/>
      <c r="G23" s="60"/>
      <c r="H23" s="60"/>
      <c r="I23" s="60"/>
      <c r="J23" s="60"/>
      <c r="K23" s="60"/>
      <c r="L23" s="60"/>
    </row>
    <row r="24" spans="2:12">
      <c r="B24" s="60"/>
      <c r="C24" s="60"/>
      <c r="D24" s="60"/>
      <c r="E24" s="60"/>
      <c r="F24" s="60"/>
      <c r="G24" s="60"/>
      <c r="H24" s="60"/>
      <c r="I24" s="60"/>
      <c r="J24" s="60"/>
      <c r="K24" s="60"/>
      <c r="L24" s="60"/>
    </row>
    <row r="25" spans="2:12">
      <c r="B25" s="60"/>
      <c r="C25" s="60"/>
      <c r="D25" s="60"/>
      <c r="E25" s="60"/>
      <c r="F25" s="60"/>
      <c r="G25" s="60"/>
      <c r="H25" s="60"/>
      <c r="I25" s="60"/>
      <c r="J25" s="60"/>
      <c r="K25" s="60"/>
      <c r="L25" s="60"/>
    </row>
    <row r="26" spans="2:12">
      <c r="B26" s="60"/>
      <c r="C26" s="60"/>
      <c r="D26" s="60"/>
      <c r="E26" s="60"/>
      <c r="F26" s="60"/>
      <c r="G26" s="60"/>
      <c r="H26" s="60"/>
      <c r="I26" s="60"/>
      <c r="J26" s="60"/>
      <c r="K26" s="60"/>
      <c r="L26" s="60"/>
    </row>
    <row r="27" spans="2:12">
      <c r="B27" s="60"/>
      <c r="C27" s="60"/>
      <c r="D27" s="60"/>
      <c r="E27" s="60"/>
      <c r="F27" s="60"/>
      <c r="G27" s="60"/>
      <c r="H27" s="60"/>
      <c r="I27" s="60"/>
      <c r="J27" s="60"/>
      <c r="K27" s="60"/>
      <c r="L27" s="60"/>
    </row>
    <row r="28" spans="2:12">
      <c r="B28" s="60"/>
      <c r="C28" s="60"/>
      <c r="D28" s="60"/>
      <c r="E28" s="60"/>
      <c r="F28" s="60"/>
      <c r="G28" s="60"/>
      <c r="H28" s="60"/>
      <c r="I28" s="60"/>
      <c r="J28" s="60"/>
      <c r="K28" s="60"/>
      <c r="L28" s="60"/>
    </row>
    <row r="29" spans="2:12">
      <c r="B29" s="60"/>
      <c r="C29" s="60"/>
      <c r="D29" s="60"/>
      <c r="E29" s="60"/>
      <c r="F29" s="60"/>
      <c r="G29" s="60"/>
      <c r="H29" s="60"/>
      <c r="I29" s="60"/>
      <c r="J29" s="60"/>
      <c r="K29" s="60"/>
      <c r="L29" s="60"/>
    </row>
    <row r="30" spans="2:12">
      <c r="B30" s="60"/>
      <c r="C30" s="60"/>
      <c r="D30" s="60"/>
      <c r="E30" s="60"/>
      <c r="F30" s="60"/>
      <c r="G30" s="60"/>
      <c r="H30" s="60"/>
      <c r="I30" s="60"/>
      <c r="J30" s="60"/>
      <c r="K30" s="60"/>
      <c r="L30" s="60"/>
    </row>
    <row r="31" spans="2:12">
      <c r="B31" s="60"/>
      <c r="C31" s="60"/>
      <c r="D31" s="60"/>
      <c r="E31" s="60"/>
      <c r="F31" s="60"/>
      <c r="G31" s="60"/>
      <c r="H31" s="60"/>
      <c r="I31" s="60"/>
      <c r="J31" s="60"/>
      <c r="K31" s="60"/>
      <c r="L31" s="60"/>
    </row>
    <row r="32" spans="2:12">
      <c r="B32" s="60"/>
      <c r="C32" s="60"/>
      <c r="D32" s="60"/>
      <c r="E32" s="60"/>
      <c r="F32" s="60"/>
      <c r="G32" s="60"/>
      <c r="H32" s="60"/>
      <c r="I32" s="60"/>
      <c r="J32" s="60"/>
      <c r="K32" s="60"/>
      <c r="L32" s="60"/>
    </row>
    <row r="33" spans="2:12">
      <c r="B33" s="60"/>
      <c r="C33" s="60"/>
      <c r="D33" s="60"/>
      <c r="E33" s="60"/>
      <c r="F33" s="60"/>
      <c r="G33" s="60"/>
      <c r="H33" s="60"/>
      <c r="I33" s="60"/>
      <c r="J33" s="60"/>
      <c r="K33" s="60"/>
      <c r="L33" s="60"/>
    </row>
    <row r="34" spans="2:12">
      <c r="B34" s="60"/>
      <c r="C34" s="60"/>
      <c r="D34" s="60"/>
      <c r="E34" s="60"/>
      <c r="F34" s="60"/>
      <c r="G34" s="60"/>
      <c r="H34" s="60"/>
      <c r="I34" s="60"/>
      <c r="J34" s="60"/>
      <c r="K34" s="60"/>
      <c r="L34" s="60"/>
    </row>
    <row r="35" spans="2:12">
      <c r="B35" s="60"/>
      <c r="C35" s="60"/>
      <c r="D35" s="60"/>
      <c r="E35" s="60"/>
      <c r="F35" s="60"/>
      <c r="G35" s="60"/>
      <c r="H35" s="60"/>
      <c r="I35" s="60"/>
      <c r="J35" s="60"/>
      <c r="K35" s="60"/>
      <c r="L35" s="60"/>
    </row>
    <row r="36" spans="2:12">
      <c r="B36" s="60"/>
      <c r="C36" s="60"/>
      <c r="D36" s="60"/>
      <c r="E36" s="60"/>
      <c r="F36" s="60"/>
      <c r="G36" s="60"/>
      <c r="H36" s="60"/>
      <c r="I36" s="60"/>
      <c r="J36" s="60"/>
      <c r="K36" s="60"/>
      <c r="L36" s="60"/>
    </row>
    <row r="37" spans="2:12">
      <c r="B37" s="60"/>
      <c r="C37" s="60"/>
      <c r="D37" s="60"/>
      <c r="E37" s="60"/>
      <c r="F37" s="60"/>
      <c r="G37" s="60"/>
      <c r="H37" s="60"/>
      <c r="I37" s="60"/>
      <c r="J37" s="60"/>
      <c r="K37" s="60"/>
      <c r="L37" s="60"/>
    </row>
    <row r="38" spans="2:12">
      <c r="B38" s="60"/>
      <c r="C38" s="60"/>
      <c r="D38" s="60"/>
      <c r="E38" s="60"/>
      <c r="F38" s="60"/>
      <c r="G38" s="60"/>
      <c r="H38" s="60"/>
      <c r="I38" s="60"/>
      <c r="J38" s="60"/>
      <c r="K38" s="60"/>
      <c r="L38" s="60"/>
    </row>
    <row r="39" spans="2:12">
      <c r="B39" s="60"/>
      <c r="C39" s="60"/>
      <c r="D39" s="60"/>
      <c r="E39" s="60"/>
      <c r="F39" s="60"/>
      <c r="G39" s="60"/>
      <c r="H39" s="60"/>
      <c r="I39" s="60"/>
      <c r="J39" s="60"/>
      <c r="K39" s="60"/>
      <c r="L39" s="60"/>
    </row>
    <row r="40" spans="2:12">
      <c r="B40" s="60"/>
      <c r="C40" s="60"/>
      <c r="D40" s="60"/>
      <c r="E40" s="60"/>
      <c r="F40" s="60"/>
      <c r="G40" s="60"/>
      <c r="H40" s="60"/>
      <c r="I40" s="60"/>
      <c r="J40" s="60"/>
      <c r="K40" s="60"/>
      <c r="L40" s="60"/>
    </row>
    <row r="41" spans="2:12">
      <c r="B41" s="60"/>
      <c r="C41" s="60"/>
      <c r="D41" s="60"/>
      <c r="E41" s="60"/>
      <c r="F41" s="60"/>
      <c r="G41" s="60"/>
      <c r="H41" s="60"/>
      <c r="I41" s="60"/>
      <c r="J41" s="60"/>
      <c r="K41" s="60"/>
      <c r="L41" s="60"/>
    </row>
    <row r="42" spans="2:12">
      <c r="B42" s="60"/>
      <c r="C42" s="60"/>
      <c r="D42" s="60"/>
      <c r="E42" s="60"/>
      <c r="F42" s="60"/>
      <c r="G42" s="60"/>
      <c r="H42" s="60"/>
      <c r="I42" s="60"/>
      <c r="J42" s="60"/>
      <c r="K42" s="60"/>
      <c r="L42" s="60"/>
    </row>
    <row r="43" spans="2:12">
      <c r="B43" s="60"/>
      <c r="C43" s="60"/>
      <c r="D43" s="60"/>
      <c r="E43" s="60"/>
      <c r="F43" s="60"/>
      <c r="G43" s="60"/>
      <c r="H43" s="60"/>
      <c r="I43" s="60"/>
      <c r="J43" s="60"/>
      <c r="K43" s="60"/>
      <c r="L43" s="60"/>
    </row>
    <row r="44" spans="2:12">
      <c r="B44" s="60"/>
      <c r="C44" s="60"/>
      <c r="D44" s="60"/>
      <c r="E44" s="60"/>
      <c r="F44" s="60"/>
      <c r="G44" s="60"/>
      <c r="H44" s="60"/>
      <c r="I44" s="60"/>
      <c r="J44" s="60"/>
      <c r="K44" s="60"/>
      <c r="L44" s="60"/>
    </row>
    <row r="45" spans="2:12">
      <c r="B45" s="60"/>
      <c r="C45" s="60"/>
      <c r="D45" s="60"/>
      <c r="E45" s="60"/>
      <c r="F45" s="60"/>
      <c r="G45" s="60"/>
      <c r="H45" s="60"/>
      <c r="I45" s="60"/>
      <c r="J45" s="60"/>
      <c r="K45" s="60"/>
      <c r="L45" s="60"/>
    </row>
    <row r="46" spans="2:12">
      <c r="B46" s="60"/>
      <c r="C46" s="60"/>
      <c r="D46" s="60"/>
      <c r="E46" s="60"/>
      <c r="F46" s="60"/>
      <c r="G46" s="60"/>
      <c r="H46" s="60"/>
      <c r="I46" s="60"/>
      <c r="J46" s="60"/>
      <c r="K46" s="60"/>
      <c r="L46" s="60"/>
    </row>
    <row r="47" spans="2:12">
      <c r="B47" s="60"/>
      <c r="C47" s="60"/>
      <c r="D47" s="60"/>
      <c r="E47" s="60"/>
      <c r="F47" s="60"/>
      <c r="G47" s="60"/>
      <c r="H47" s="60"/>
      <c r="I47" s="60"/>
      <c r="J47" s="60"/>
      <c r="K47" s="60"/>
      <c r="L47" s="60"/>
    </row>
    <row r="48" spans="2:12">
      <c r="B48" s="60"/>
      <c r="C48" s="60"/>
      <c r="D48" s="60"/>
      <c r="E48" s="60"/>
      <c r="F48" s="60"/>
      <c r="G48" s="60"/>
      <c r="H48" s="60"/>
      <c r="I48" s="60"/>
      <c r="J48" s="60"/>
      <c r="K48" s="60"/>
      <c r="L48" s="60"/>
    </row>
    <row r="49" spans="2:12">
      <c r="B49" s="60"/>
      <c r="C49" s="60"/>
      <c r="D49" s="60"/>
      <c r="E49" s="60"/>
      <c r="F49" s="60"/>
      <c r="G49" s="60"/>
      <c r="H49" s="60"/>
      <c r="I49" s="60"/>
      <c r="J49" s="60"/>
      <c r="K49" s="60"/>
      <c r="L49" s="60"/>
    </row>
    <row r="50" spans="2:12">
      <c r="B50" s="60"/>
      <c r="C50" s="60"/>
      <c r="D50" s="60"/>
      <c r="E50" s="60"/>
      <c r="F50" s="60"/>
      <c r="G50" s="60"/>
      <c r="H50" s="60"/>
      <c r="I50" s="60"/>
      <c r="J50" s="60"/>
      <c r="K50" s="60"/>
      <c r="L50" s="60"/>
    </row>
    <row r="51" spans="2:12">
      <c r="B51" s="60"/>
      <c r="C51" s="60"/>
      <c r="D51" s="60"/>
      <c r="E51" s="60"/>
      <c r="F51" s="60"/>
      <c r="G51" s="60"/>
      <c r="H51" s="60"/>
      <c r="I51" s="60"/>
      <c r="J51" s="60"/>
      <c r="K51" s="60"/>
      <c r="L51" s="60"/>
    </row>
    <row r="52" spans="2:12">
      <c r="B52" s="60"/>
      <c r="C52" s="60"/>
      <c r="D52" s="60"/>
      <c r="E52" s="60"/>
      <c r="F52" s="60"/>
      <c r="G52" s="60"/>
      <c r="H52" s="60"/>
      <c r="I52" s="60"/>
      <c r="J52" s="60"/>
      <c r="K52" s="60"/>
      <c r="L52" s="60"/>
    </row>
    <row r="53" spans="2:12">
      <c r="B53" s="60"/>
      <c r="C53" s="60"/>
      <c r="D53" s="60"/>
      <c r="E53" s="60"/>
      <c r="F53" s="60"/>
      <c r="G53" s="60"/>
      <c r="H53" s="60"/>
      <c r="I53" s="60"/>
      <c r="J53" s="60"/>
      <c r="K53" s="60"/>
      <c r="L53" s="60"/>
    </row>
    <row r="54" spans="2:12">
      <c r="B54" s="60"/>
      <c r="C54" s="60"/>
      <c r="D54" s="60"/>
      <c r="E54" s="60"/>
      <c r="F54" s="60"/>
      <c r="G54" s="60"/>
      <c r="H54" s="60"/>
      <c r="I54" s="60"/>
      <c r="J54" s="60"/>
      <c r="K54" s="60"/>
      <c r="L54" s="60"/>
    </row>
    <row r="55" spans="2:12">
      <c r="B55" s="60"/>
      <c r="C55" s="60"/>
      <c r="D55" s="60"/>
      <c r="E55" s="60"/>
      <c r="F55" s="60"/>
      <c r="G55" s="60"/>
      <c r="H55" s="60"/>
      <c r="I55" s="60"/>
      <c r="J55" s="60"/>
      <c r="K55" s="60"/>
      <c r="L55" s="60"/>
    </row>
    <row r="56" spans="2:12">
      <c r="B56" s="60"/>
      <c r="C56" s="60"/>
      <c r="D56" s="60"/>
      <c r="E56" s="60"/>
      <c r="F56" s="60"/>
      <c r="G56" s="60"/>
      <c r="H56" s="60"/>
      <c r="I56" s="60"/>
      <c r="J56" s="60"/>
      <c r="K56" s="60"/>
      <c r="L56" s="60"/>
    </row>
    <row r="57" spans="2:12">
      <c r="B57" s="60"/>
      <c r="C57" s="60"/>
      <c r="D57" s="60"/>
      <c r="E57" s="60"/>
      <c r="F57" s="60"/>
      <c r="G57" s="60"/>
      <c r="H57" s="60"/>
      <c r="I57" s="60"/>
      <c r="J57" s="60"/>
      <c r="K57" s="60"/>
      <c r="L57" s="60"/>
    </row>
    <row r="58" spans="2:12">
      <c r="B58" s="60"/>
      <c r="C58" s="60"/>
      <c r="D58" s="60"/>
      <c r="E58" s="60"/>
      <c r="F58" s="60"/>
      <c r="G58" s="60"/>
      <c r="H58" s="60"/>
      <c r="I58" s="60"/>
      <c r="J58" s="60"/>
      <c r="K58" s="60"/>
      <c r="L58" s="60"/>
    </row>
    <row r="59" spans="2:12">
      <c r="B59" s="60"/>
      <c r="C59" s="60"/>
      <c r="D59" s="60"/>
      <c r="E59" s="60"/>
      <c r="F59" s="60"/>
      <c r="G59" s="60"/>
      <c r="H59" s="60"/>
      <c r="I59" s="60"/>
      <c r="J59" s="60"/>
      <c r="K59" s="60"/>
      <c r="L59" s="60"/>
    </row>
    <row r="60" spans="2:12">
      <c r="B60" s="60"/>
      <c r="C60" s="60"/>
      <c r="D60" s="60"/>
      <c r="E60" s="60"/>
      <c r="F60" s="60"/>
      <c r="G60" s="60"/>
      <c r="H60" s="60"/>
      <c r="I60" s="60"/>
      <c r="J60" s="60"/>
      <c r="K60" s="60"/>
      <c r="L60" s="60"/>
    </row>
    <row r="61" spans="2:12">
      <c r="B61" s="60"/>
      <c r="C61" s="60"/>
      <c r="D61" s="60"/>
      <c r="E61" s="60"/>
      <c r="F61" s="60"/>
      <c r="G61" s="60"/>
      <c r="H61" s="60"/>
      <c r="I61" s="60"/>
      <c r="J61" s="60"/>
      <c r="K61" s="60"/>
      <c r="L61" s="60"/>
    </row>
    <row r="62" spans="2:12">
      <c r="B62" s="60"/>
      <c r="C62" s="60"/>
      <c r="D62" s="60"/>
      <c r="E62" s="60"/>
      <c r="F62" s="60"/>
      <c r="G62" s="60"/>
      <c r="H62" s="60"/>
      <c r="I62" s="60"/>
      <c r="J62" s="60"/>
      <c r="K62" s="60"/>
      <c r="L62" s="60"/>
    </row>
    <row r="63" spans="2:12">
      <c r="B63" s="60"/>
      <c r="C63" s="60"/>
      <c r="D63" s="60"/>
      <c r="E63" s="60"/>
      <c r="F63" s="60"/>
      <c r="G63" s="60"/>
      <c r="H63" s="60"/>
      <c r="I63" s="60"/>
      <c r="J63" s="60"/>
      <c r="K63" s="60"/>
      <c r="L63" s="60"/>
    </row>
    <row r="64" spans="2:12">
      <c r="B64" s="60"/>
      <c r="C64" s="60"/>
      <c r="D64" s="60"/>
      <c r="E64" s="60"/>
      <c r="F64" s="60"/>
      <c r="G64" s="60"/>
      <c r="H64" s="60"/>
      <c r="I64" s="60"/>
      <c r="J64" s="60"/>
      <c r="K64" s="60"/>
      <c r="L64" s="60"/>
    </row>
    <row r="65" spans="2:12">
      <c r="B65" s="60"/>
      <c r="C65" s="60"/>
      <c r="D65" s="60"/>
      <c r="E65" s="60"/>
      <c r="F65" s="60"/>
      <c r="G65" s="60"/>
      <c r="H65" s="60"/>
      <c r="I65" s="60"/>
      <c r="J65" s="60"/>
      <c r="K65" s="60"/>
      <c r="L65" s="60"/>
    </row>
    <row r="66" spans="2:12">
      <c r="B66" s="60"/>
      <c r="C66" s="60"/>
      <c r="D66" s="60"/>
      <c r="E66" s="60"/>
      <c r="F66" s="60"/>
      <c r="G66" s="60"/>
      <c r="H66" s="60"/>
      <c r="I66" s="60"/>
      <c r="J66" s="60"/>
      <c r="K66" s="60"/>
      <c r="L66" s="60"/>
    </row>
    <row r="67" spans="2:12">
      <c r="B67" s="60"/>
      <c r="C67" s="60"/>
      <c r="D67" s="60"/>
      <c r="E67" s="60"/>
      <c r="F67" s="60"/>
      <c r="G67" s="60"/>
      <c r="H67" s="60"/>
      <c r="I67" s="60"/>
      <c r="J67" s="60"/>
      <c r="K67" s="60"/>
      <c r="L67" s="60"/>
    </row>
    <row r="68" spans="2:12">
      <c r="B68" s="60"/>
      <c r="C68" s="60"/>
      <c r="D68" s="60"/>
      <c r="E68" s="60"/>
      <c r="F68" s="60"/>
      <c r="G68" s="60"/>
      <c r="H68" s="60"/>
      <c r="I68" s="60"/>
      <c r="J68" s="60"/>
      <c r="K68" s="60"/>
      <c r="L68" s="60"/>
    </row>
    <row r="69" spans="2:12">
      <c r="B69" s="60"/>
      <c r="C69" s="60"/>
      <c r="D69" s="60"/>
      <c r="E69" s="60"/>
      <c r="F69" s="60"/>
      <c r="G69" s="60"/>
      <c r="H69" s="60"/>
      <c r="I69" s="60"/>
      <c r="J69" s="60"/>
      <c r="K69" s="60"/>
      <c r="L69" s="60"/>
    </row>
    <row r="70" spans="2:12">
      <c r="B70" s="60"/>
      <c r="C70" s="60"/>
      <c r="D70" s="60"/>
      <c r="E70" s="60"/>
      <c r="F70" s="60"/>
      <c r="G70" s="60"/>
      <c r="H70" s="60"/>
      <c r="I70" s="60"/>
      <c r="J70" s="60"/>
      <c r="K70" s="60"/>
      <c r="L70" s="60"/>
    </row>
    <row r="71" spans="2:12">
      <c r="B71" s="60"/>
      <c r="C71" s="60"/>
      <c r="D71" s="60"/>
      <c r="E71" s="60"/>
      <c r="F71" s="60"/>
      <c r="G71" s="60"/>
      <c r="H71" s="60"/>
      <c r="I71" s="60"/>
      <c r="J71" s="60"/>
      <c r="K71" s="60"/>
      <c r="L71" s="60"/>
    </row>
    <row r="72" spans="2:12">
      <c r="B72" s="60"/>
      <c r="C72" s="60"/>
      <c r="D72" s="60"/>
      <c r="E72" s="60"/>
      <c r="F72" s="60"/>
      <c r="G72" s="60"/>
      <c r="H72" s="60"/>
      <c r="I72" s="60"/>
      <c r="J72" s="60"/>
      <c r="K72" s="60"/>
      <c r="L72" s="60"/>
    </row>
    <row r="73" spans="2:12">
      <c r="B73" s="60"/>
      <c r="C73" s="60"/>
      <c r="D73" s="60"/>
      <c r="E73" s="60"/>
      <c r="F73" s="60"/>
      <c r="G73" s="60"/>
      <c r="H73" s="60"/>
      <c r="I73" s="60"/>
      <c r="J73" s="60"/>
      <c r="K73" s="60"/>
      <c r="L73" s="60"/>
    </row>
    <row r="74" spans="2:12">
      <c r="B74" s="60"/>
      <c r="C74" s="60"/>
      <c r="D74" s="60"/>
      <c r="E74" s="60"/>
      <c r="F74" s="60"/>
      <c r="G74" s="60"/>
      <c r="H74" s="60"/>
      <c r="I74" s="60"/>
      <c r="J74" s="60"/>
      <c r="K74" s="60"/>
      <c r="L74" s="60"/>
    </row>
    <row r="75" spans="2:12">
      <c r="B75" s="60"/>
      <c r="C75" s="60"/>
      <c r="D75" s="60"/>
      <c r="E75" s="60"/>
      <c r="F75" s="60"/>
      <c r="G75" s="60"/>
      <c r="H75" s="60"/>
      <c r="I75" s="60"/>
      <c r="J75" s="60"/>
      <c r="K75" s="60"/>
      <c r="L75" s="60"/>
    </row>
    <row r="76" spans="2:12">
      <c r="B76" s="60"/>
      <c r="C76" s="60"/>
      <c r="D76" s="60"/>
      <c r="E76" s="60"/>
      <c r="F76" s="60"/>
      <c r="G76" s="60"/>
      <c r="H76" s="60"/>
      <c r="I76" s="60"/>
      <c r="J76" s="60"/>
      <c r="K76" s="60"/>
      <c r="L76" s="60"/>
    </row>
    <row r="77" spans="2:12">
      <c r="B77" s="60"/>
      <c r="C77" s="60"/>
      <c r="D77" s="60"/>
      <c r="E77" s="60"/>
      <c r="F77" s="60"/>
      <c r="G77" s="60"/>
      <c r="H77" s="60"/>
      <c r="I77" s="60"/>
      <c r="J77" s="60"/>
      <c r="K77" s="60"/>
      <c r="L77" s="60"/>
    </row>
    <row r="78" spans="2:12">
      <c r="B78" s="60"/>
      <c r="C78" s="60"/>
      <c r="D78" s="60"/>
      <c r="E78" s="60"/>
      <c r="F78" s="60"/>
      <c r="G78" s="60"/>
      <c r="H78" s="60"/>
      <c r="I78" s="60"/>
      <c r="J78" s="60"/>
      <c r="K78" s="60"/>
      <c r="L78" s="60"/>
    </row>
    <row r="79" spans="2:12">
      <c r="B79" s="60"/>
      <c r="C79" s="60"/>
      <c r="D79" s="60"/>
      <c r="E79" s="60"/>
      <c r="F79" s="60"/>
      <c r="G79" s="60"/>
      <c r="H79" s="60"/>
      <c r="I79" s="60"/>
      <c r="J79" s="60"/>
      <c r="K79" s="60"/>
      <c r="L79" s="60"/>
    </row>
    <row r="80" spans="2:12">
      <c r="B80" s="60"/>
      <c r="C80" s="60"/>
      <c r="D80" s="60"/>
      <c r="E80" s="60"/>
      <c r="F80" s="60"/>
      <c r="G80" s="60"/>
      <c r="H80" s="60"/>
      <c r="I80" s="60"/>
      <c r="J80" s="60"/>
      <c r="K80" s="60"/>
      <c r="L80" s="60"/>
    </row>
    <row r="81" spans="2:12">
      <c r="B81" s="60"/>
      <c r="C81" s="60"/>
      <c r="D81" s="60"/>
      <c r="E81" s="60"/>
      <c r="F81" s="60"/>
      <c r="G81" s="60"/>
      <c r="H81" s="60"/>
      <c r="I81" s="60"/>
      <c r="J81" s="60"/>
      <c r="K81" s="60"/>
      <c r="L81" s="60"/>
    </row>
    <row r="82" spans="2:12">
      <c r="B82" s="60"/>
      <c r="C82" s="60"/>
      <c r="D82" s="60"/>
      <c r="E82" s="60"/>
      <c r="F82" s="60"/>
      <c r="G82" s="60"/>
      <c r="H82" s="60"/>
      <c r="I82" s="60"/>
      <c r="J82" s="60"/>
      <c r="K82" s="60"/>
      <c r="L82" s="60"/>
    </row>
    <row r="83" spans="2:12">
      <c r="B83" s="60"/>
      <c r="C83" s="60"/>
      <c r="D83" s="60"/>
      <c r="E83" s="60"/>
      <c r="F83" s="60"/>
      <c r="G83" s="60"/>
      <c r="H83" s="60"/>
      <c r="I83" s="60"/>
      <c r="J83" s="60"/>
      <c r="K83" s="60"/>
      <c r="L83" s="60"/>
    </row>
    <row r="84" spans="2:12">
      <c r="B84" s="60"/>
      <c r="C84" s="60"/>
      <c r="D84" s="60"/>
      <c r="E84" s="60"/>
      <c r="F84" s="60"/>
      <c r="G84" s="60"/>
      <c r="H84" s="60"/>
      <c r="I84" s="60"/>
      <c r="J84" s="60"/>
      <c r="K84" s="60"/>
      <c r="L84" s="60"/>
    </row>
    <row r="85" spans="2:12">
      <c r="B85" s="60"/>
      <c r="C85" s="60"/>
      <c r="D85" s="60"/>
      <c r="E85" s="60"/>
      <c r="F85" s="60"/>
      <c r="G85" s="60"/>
      <c r="H85" s="60"/>
      <c r="I85" s="60"/>
      <c r="J85" s="60"/>
      <c r="K85" s="60"/>
      <c r="L85" s="60"/>
    </row>
    <row r="86" spans="2:12">
      <c r="B86" s="60"/>
      <c r="C86" s="60"/>
      <c r="D86" s="60"/>
      <c r="E86" s="60"/>
      <c r="F86" s="60"/>
      <c r="G86" s="60"/>
      <c r="H86" s="60"/>
      <c r="I86" s="60"/>
      <c r="J86" s="60"/>
      <c r="K86" s="60"/>
      <c r="L86" s="60"/>
    </row>
    <row r="87" spans="2:12">
      <c r="B87" s="60"/>
      <c r="C87" s="60"/>
      <c r="D87" s="60"/>
      <c r="E87" s="60"/>
      <c r="F87" s="60"/>
      <c r="G87" s="60"/>
      <c r="H87" s="60"/>
      <c r="I87" s="60"/>
      <c r="J87" s="60"/>
      <c r="K87" s="60"/>
      <c r="L87" s="60"/>
    </row>
    <row r="88" spans="2:12">
      <c r="B88" s="60"/>
      <c r="C88" s="60"/>
      <c r="D88" s="60"/>
      <c r="E88" s="60"/>
      <c r="F88" s="60"/>
      <c r="G88" s="60"/>
      <c r="H88" s="60"/>
      <c r="I88" s="60"/>
      <c r="J88" s="60"/>
      <c r="K88" s="60"/>
      <c r="L88" s="60"/>
    </row>
    <row r="89" spans="2:12">
      <c r="B89" s="60"/>
      <c r="C89" s="60"/>
      <c r="D89" s="60"/>
      <c r="E89" s="60"/>
      <c r="F89" s="60"/>
      <c r="G89" s="60"/>
      <c r="H89" s="60"/>
      <c r="I89" s="60"/>
      <c r="J89" s="60"/>
      <c r="K89" s="60"/>
      <c r="L89" s="60"/>
    </row>
    <row r="90" spans="2:12">
      <c r="B90" s="60"/>
      <c r="C90" s="60"/>
      <c r="D90" s="60"/>
      <c r="E90" s="60"/>
      <c r="F90" s="60"/>
      <c r="G90" s="60"/>
      <c r="H90" s="60"/>
      <c r="I90" s="60"/>
      <c r="J90" s="60"/>
      <c r="K90" s="60"/>
      <c r="L90" s="60"/>
    </row>
    <row r="91" spans="2:12">
      <c r="B91" s="60"/>
      <c r="C91" s="60"/>
      <c r="D91" s="60"/>
      <c r="E91" s="60"/>
      <c r="F91" s="60"/>
      <c r="G91" s="60"/>
      <c r="H91" s="60"/>
      <c r="I91" s="60"/>
      <c r="J91" s="60"/>
      <c r="K91" s="60"/>
      <c r="L91" s="60"/>
    </row>
    <row r="92" spans="2:12">
      <c r="B92" s="60"/>
      <c r="C92" s="60"/>
      <c r="D92" s="60"/>
      <c r="E92" s="60"/>
      <c r="F92" s="60"/>
      <c r="G92" s="60"/>
      <c r="H92" s="60"/>
      <c r="I92" s="60"/>
      <c r="J92" s="60"/>
      <c r="K92" s="60"/>
      <c r="L92" s="60"/>
    </row>
    <row r="93" spans="2:12">
      <c r="B93" s="60"/>
      <c r="C93" s="60"/>
      <c r="D93" s="60"/>
      <c r="E93" s="60"/>
      <c r="F93" s="60"/>
      <c r="G93" s="60"/>
      <c r="H93" s="60"/>
      <c r="I93" s="60"/>
      <c r="J93" s="60"/>
      <c r="K93" s="60"/>
      <c r="L93" s="60"/>
    </row>
    <row r="94" spans="2:12">
      <c r="B94" s="60"/>
      <c r="C94" s="60"/>
      <c r="D94" s="60"/>
      <c r="E94" s="60"/>
      <c r="F94" s="60"/>
      <c r="G94" s="60"/>
      <c r="H94" s="60"/>
      <c r="I94" s="60"/>
      <c r="J94" s="60"/>
      <c r="K94" s="60"/>
      <c r="L94" s="60"/>
    </row>
    <row r="95" spans="2:12">
      <c r="B95" s="60"/>
      <c r="C95" s="60"/>
      <c r="D95" s="60"/>
      <c r="E95" s="60"/>
      <c r="F95" s="60"/>
      <c r="G95" s="60"/>
      <c r="H95" s="60"/>
      <c r="I95" s="60"/>
      <c r="J95" s="60"/>
      <c r="K95" s="60"/>
      <c r="L95" s="60"/>
    </row>
    <row r="96" spans="2:12">
      <c r="B96" s="60"/>
      <c r="C96" s="60"/>
      <c r="D96" s="60"/>
      <c r="E96" s="60"/>
      <c r="F96" s="60"/>
      <c r="G96" s="60"/>
      <c r="H96" s="60"/>
      <c r="I96" s="60"/>
      <c r="J96" s="60"/>
      <c r="K96" s="60"/>
      <c r="L96" s="60"/>
    </row>
    <row r="97" spans="2:12">
      <c r="B97" s="60"/>
      <c r="C97" s="60"/>
      <c r="D97" s="60"/>
      <c r="E97" s="60"/>
      <c r="F97" s="60"/>
      <c r="G97" s="60"/>
      <c r="H97" s="60"/>
      <c r="I97" s="60"/>
      <c r="J97" s="60"/>
      <c r="K97" s="60"/>
      <c r="L97" s="60"/>
    </row>
    <row r="98" spans="2:12">
      <c r="B98" s="60"/>
      <c r="C98" s="60"/>
      <c r="D98" s="60"/>
      <c r="E98" s="60"/>
      <c r="F98" s="60"/>
      <c r="G98" s="60"/>
      <c r="H98" s="60"/>
      <c r="I98" s="60"/>
      <c r="J98" s="60"/>
      <c r="K98" s="60"/>
      <c r="L98" s="60"/>
    </row>
    <row r="99" spans="2:12">
      <c r="B99" s="60"/>
      <c r="C99" s="60"/>
      <c r="D99" s="60"/>
      <c r="E99" s="60"/>
      <c r="F99" s="60"/>
      <c r="G99" s="60"/>
      <c r="H99" s="60"/>
      <c r="I99" s="60"/>
      <c r="J99" s="60"/>
      <c r="K99" s="60"/>
      <c r="L99" s="60"/>
    </row>
    <row r="100" spans="2:12">
      <c r="B100" s="60"/>
      <c r="C100" s="60"/>
      <c r="D100" s="60"/>
      <c r="E100" s="60"/>
      <c r="F100" s="60"/>
      <c r="G100" s="60"/>
      <c r="H100" s="60"/>
      <c r="I100" s="60"/>
      <c r="J100" s="60"/>
      <c r="K100" s="60"/>
      <c r="L100" s="60"/>
    </row>
    <row r="101" spans="2:12">
      <c r="B101" s="60"/>
      <c r="C101" s="60"/>
      <c r="D101" s="60"/>
      <c r="E101" s="60"/>
      <c r="F101" s="60"/>
      <c r="G101" s="60"/>
      <c r="H101" s="60"/>
      <c r="I101" s="60"/>
      <c r="J101" s="60"/>
      <c r="K101" s="60"/>
      <c r="L101" s="60"/>
    </row>
    <row r="102" spans="2:12">
      <c r="B102" s="60"/>
      <c r="C102" s="60"/>
      <c r="D102" s="60"/>
      <c r="E102" s="60"/>
      <c r="F102" s="60"/>
      <c r="G102" s="60"/>
      <c r="H102" s="60"/>
      <c r="I102" s="60"/>
      <c r="J102" s="60"/>
      <c r="K102" s="60"/>
      <c r="L102" s="60"/>
    </row>
    <row r="103" spans="2:12">
      <c r="B103" s="60"/>
      <c r="C103" s="60"/>
      <c r="D103" s="60"/>
      <c r="E103" s="60"/>
      <c r="F103" s="60"/>
      <c r="G103" s="60"/>
      <c r="H103" s="60"/>
      <c r="I103" s="60"/>
      <c r="J103" s="60"/>
      <c r="K103" s="60"/>
      <c r="L103" s="60"/>
    </row>
    <row r="104" spans="2:12">
      <c r="B104" s="60"/>
      <c r="C104" s="60"/>
      <c r="D104" s="60"/>
      <c r="E104" s="60"/>
      <c r="F104" s="60"/>
      <c r="G104" s="60"/>
      <c r="H104" s="60"/>
      <c r="I104" s="60"/>
      <c r="J104" s="60"/>
      <c r="K104" s="60"/>
      <c r="L104" s="60"/>
    </row>
    <row r="105" spans="2:12">
      <c r="B105" s="60"/>
      <c r="C105" s="60"/>
      <c r="D105" s="60"/>
      <c r="E105" s="60"/>
      <c r="F105" s="60"/>
      <c r="G105" s="60"/>
      <c r="H105" s="60"/>
      <c r="I105" s="60"/>
      <c r="J105" s="60"/>
      <c r="K105" s="60"/>
      <c r="L105" s="60"/>
    </row>
    <row r="106" spans="2:12">
      <c r="B106" s="60"/>
      <c r="C106" s="60"/>
      <c r="D106" s="60"/>
      <c r="E106" s="60"/>
      <c r="F106" s="60"/>
      <c r="G106" s="60"/>
      <c r="H106" s="60"/>
      <c r="I106" s="60"/>
      <c r="J106" s="60"/>
      <c r="K106" s="60"/>
      <c r="L106" s="60"/>
    </row>
    <row r="107" spans="2:12">
      <c r="B107" s="60"/>
      <c r="C107" s="60"/>
      <c r="D107" s="60"/>
      <c r="E107" s="60"/>
      <c r="F107" s="60"/>
      <c r="G107" s="60"/>
      <c r="H107" s="60"/>
      <c r="I107" s="60"/>
      <c r="J107" s="60"/>
      <c r="K107" s="60"/>
      <c r="L107" s="60"/>
    </row>
    <row r="108" spans="2:12">
      <c r="B108" s="60"/>
      <c r="C108" s="60"/>
      <c r="D108" s="60"/>
      <c r="E108" s="60"/>
      <c r="F108" s="60"/>
      <c r="G108" s="60"/>
      <c r="H108" s="60"/>
      <c r="I108" s="60"/>
      <c r="J108" s="60"/>
      <c r="K108" s="60"/>
      <c r="L108" s="60"/>
    </row>
    <row r="109" spans="2:12">
      <c r="B109" s="60"/>
      <c r="C109" s="60"/>
      <c r="D109" s="60"/>
      <c r="E109" s="60"/>
      <c r="F109" s="60"/>
      <c r="G109" s="60"/>
      <c r="H109" s="60"/>
      <c r="I109" s="60"/>
      <c r="J109" s="60"/>
      <c r="K109" s="60"/>
      <c r="L109" s="60"/>
    </row>
    <row r="110" spans="2:12">
      <c r="B110" s="60"/>
      <c r="C110" s="60"/>
      <c r="D110" s="60"/>
      <c r="E110" s="60"/>
      <c r="F110" s="60"/>
      <c r="G110" s="60"/>
      <c r="H110" s="60"/>
      <c r="I110" s="60"/>
      <c r="J110" s="60"/>
      <c r="K110" s="60"/>
      <c r="L110" s="60"/>
    </row>
    <row r="111" spans="2:12">
      <c r="B111" s="60"/>
      <c r="C111" s="60"/>
      <c r="D111" s="60"/>
      <c r="E111" s="60"/>
      <c r="F111" s="60"/>
      <c r="G111" s="60"/>
      <c r="H111" s="60"/>
      <c r="I111" s="60"/>
      <c r="J111" s="60"/>
      <c r="K111" s="60"/>
      <c r="L111" s="60"/>
    </row>
    <row r="112" spans="2:12">
      <c r="B112" s="60"/>
      <c r="C112" s="60"/>
      <c r="D112" s="60"/>
      <c r="E112" s="60"/>
      <c r="F112" s="60"/>
      <c r="G112" s="60"/>
      <c r="H112" s="60"/>
      <c r="I112" s="60"/>
      <c r="J112" s="60"/>
      <c r="K112" s="60"/>
      <c r="L112" s="60"/>
    </row>
    <row r="113" spans="2:12">
      <c r="B113" s="60"/>
      <c r="C113" s="60"/>
      <c r="D113" s="60"/>
      <c r="E113" s="60"/>
      <c r="F113" s="60"/>
      <c r="G113" s="60"/>
      <c r="H113" s="60"/>
      <c r="I113" s="60"/>
      <c r="J113" s="60"/>
      <c r="K113" s="60"/>
      <c r="L113" s="60"/>
    </row>
    <row r="114" spans="2:12">
      <c r="B114" s="60"/>
      <c r="C114" s="60"/>
      <c r="D114" s="60"/>
      <c r="E114" s="60"/>
      <c r="F114" s="60"/>
      <c r="G114" s="60"/>
      <c r="H114" s="60"/>
      <c r="I114" s="60"/>
      <c r="J114" s="60"/>
      <c r="K114" s="60"/>
      <c r="L114" s="60"/>
    </row>
    <row r="115" spans="2:12">
      <c r="B115" s="60"/>
      <c r="C115" s="60"/>
      <c r="D115" s="60"/>
      <c r="E115" s="60"/>
      <c r="F115" s="60"/>
      <c r="G115" s="60"/>
      <c r="H115" s="60"/>
      <c r="I115" s="60"/>
      <c r="J115" s="60"/>
      <c r="K115" s="60"/>
      <c r="L115" s="60"/>
    </row>
    <row r="116" spans="2:12">
      <c r="B116" s="60"/>
      <c r="C116" s="60"/>
      <c r="D116" s="60"/>
      <c r="E116" s="60"/>
      <c r="F116" s="60"/>
      <c r="G116" s="60"/>
      <c r="H116" s="60"/>
      <c r="I116" s="60"/>
      <c r="J116" s="60"/>
      <c r="K116" s="60"/>
      <c r="L116" s="60"/>
    </row>
    <row r="117" spans="2:12">
      <c r="B117" s="60"/>
      <c r="C117" s="60"/>
      <c r="D117" s="60"/>
      <c r="E117" s="60"/>
      <c r="F117" s="60"/>
      <c r="G117" s="60"/>
      <c r="H117" s="60"/>
      <c r="I117" s="60"/>
      <c r="J117" s="60"/>
      <c r="K117" s="60"/>
      <c r="L117" s="60"/>
    </row>
    <row r="118" spans="2:12">
      <c r="B118" s="60"/>
      <c r="C118" s="60"/>
      <c r="D118" s="60"/>
      <c r="E118" s="60"/>
      <c r="F118" s="60"/>
      <c r="G118" s="60"/>
      <c r="H118" s="60"/>
      <c r="I118" s="60"/>
      <c r="J118" s="60"/>
      <c r="K118" s="60"/>
      <c r="L118" s="60"/>
    </row>
    <row r="119" spans="2:12">
      <c r="B119" s="60"/>
      <c r="C119" s="60"/>
      <c r="D119" s="60"/>
      <c r="E119" s="60"/>
      <c r="F119" s="60"/>
      <c r="G119" s="60"/>
      <c r="H119" s="60"/>
      <c r="I119" s="60"/>
      <c r="J119" s="60"/>
      <c r="K119" s="60"/>
      <c r="L119" s="60"/>
    </row>
    <row r="120" spans="2:12">
      <c r="B120" s="60"/>
      <c r="C120" s="60"/>
      <c r="D120" s="60"/>
      <c r="E120" s="60"/>
      <c r="F120" s="60"/>
      <c r="G120" s="60"/>
      <c r="H120" s="60"/>
      <c r="I120" s="60"/>
      <c r="J120" s="60"/>
      <c r="K120" s="60"/>
      <c r="L120" s="60"/>
    </row>
    <row r="121" spans="2:12">
      <c r="B121" s="60"/>
      <c r="C121" s="60"/>
      <c r="D121" s="60"/>
      <c r="E121" s="60"/>
      <c r="F121" s="60"/>
      <c r="G121" s="60"/>
      <c r="H121" s="60"/>
      <c r="I121" s="60"/>
      <c r="J121" s="60"/>
      <c r="K121" s="60"/>
      <c r="L121" s="60"/>
    </row>
    <row r="122" spans="2:12">
      <c r="B122" s="60"/>
      <c r="C122" s="60"/>
      <c r="D122" s="60"/>
      <c r="E122" s="60"/>
      <c r="F122" s="60"/>
      <c r="G122" s="60"/>
      <c r="H122" s="60"/>
      <c r="I122" s="60"/>
      <c r="J122" s="60"/>
      <c r="K122" s="60"/>
      <c r="L122" s="60"/>
    </row>
    <row r="123" spans="2:12">
      <c r="B123" s="60"/>
      <c r="C123" s="60"/>
      <c r="D123" s="60"/>
      <c r="E123" s="60"/>
      <c r="F123" s="60"/>
      <c r="G123" s="60"/>
      <c r="H123" s="60"/>
      <c r="I123" s="60"/>
      <c r="J123" s="60"/>
      <c r="K123" s="60"/>
      <c r="L123" s="60"/>
    </row>
    <row r="124" spans="2:12">
      <c r="B124" s="60"/>
      <c r="C124" s="60"/>
      <c r="D124" s="60"/>
      <c r="E124" s="60"/>
      <c r="F124" s="60"/>
      <c r="G124" s="60"/>
      <c r="H124" s="60"/>
      <c r="I124" s="60"/>
      <c r="J124" s="60"/>
      <c r="K124" s="60"/>
      <c r="L124" s="60"/>
    </row>
    <row r="125" spans="2:12">
      <c r="B125" s="60"/>
      <c r="C125" s="60"/>
      <c r="D125" s="60"/>
      <c r="E125" s="60"/>
      <c r="F125" s="60"/>
      <c r="G125" s="60"/>
      <c r="H125" s="60"/>
      <c r="I125" s="60"/>
      <c r="J125" s="60"/>
      <c r="K125" s="60"/>
      <c r="L125" s="60"/>
    </row>
    <row r="126" spans="2:12">
      <c r="B126" s="60"/>
      <c r="C126" s="60"/>
      <c r="D126" s="60"/>
      <c r="E126" s="60"/>
      <c r="F126" s="60"/>
      <c r="G126" s="60"/>
      <c r="H126" s="60"/>
      <c r="I126" s="60"/>
      <c r="J126" s="60"/>
      <c r="K126" s="60"/>
      <c r="L126" s="60"/>
    </row>
    <row r="127" spans="2:12">
      <c r="B127" s="60"/>
      <c r="C127" s="60"/>
      <c r="D127" s="60"/>
      <c r="E127" s="60"/>
      <c r="F127" s="60"/>
      <c r="G127" s="60"/>
      <c r="H127" s="60"/>
      <c r="I127" s="60"/>
      <c r="J127" s="60"/>
      <c r="K127" s="60"/>
      <c r="L127" s="60"/>
    </row>
    <row r="128" spans="2:12">
      <c r="B128" s="60"/>
      <c r="C128" s="60"/>
      <c r="D128" s="60"/>
      <c r="E128" s="60"/>
      <c r="F128" s="60"/>
      <c r="G128" s="60"/>
      <c r="H128" s="60"/>
      <c r="I128" s="60"/>
      <c r="J128" s="60"/>
      <c r="K128" s="60"/>
      <c r="L128" s="60"/>
    </row>
    <row r="129" spans="2:12">
      <c r="B129" s="60"/>
      <c r="C129" s="60"/>
      <c r="D129" s="60"/>
      <c r="E129" s="60"/>
      <c r="F129" s="60"/>
      <c r="G129" s="60"/>
      <c r="H129" s="60"/>
      <c r="I129" s="60"/>
      <c r="J129" s="60"/>
      <c r="K129" s="60"/>
      <c r="L129" s="60"/>
    </row>
    <row r="130" spans="2:12">
      <c r="B130" s="60"/>
      <c r="C130" s="60"/>
      <c r="D130" s="60"/>
      <c r="E130" s="60"/>
      <c r="F130" s="60"/>
      <c r="G130" s="60"/>
      <c r="H130" s="60"/>
      <c r="I130" s="60"/>
      <c r="J130" s="60"/>
      <c r="K130" s="60"/>
      <c r="L130" s="60"/>
    </row>
    <row r="131" spans="2:12">
      <c r="B131" s="60"/>
      <c r="C131" s="60"/>
      <c r="D131" s="60"/>
      <c r="E131" s="60"/>
      <c r="F131" s="60"/>
      <c r="G131" s="60"/>
      <c r="H131" s="60"/>
      <c r="I131" s="60"/>
      <c r="J131" s="60"/>
      <c r="K131" s="60"/>
      <c r="L131" s="60"/>
    </row>
    <row r="132" spans="2:12">
      <c r="B132" s="60"/>
      <c r="C132" s="60"/>
      <c r="D132" s="60"/>
      <c r="E132" s="60"/>
      <c r="F132" s="60"/>
      <c r="G132" s="60"/>
      <c r="H132" s="60"/>
      <c r="I132" s="60"/>
      <c r="J132" s="60"/>
      <c r="K132" s="60"/>
      <c r="L132" s="60"/>
    </row>
    <row r="133" spans="2:12">
      <c r="B133" s="60"/>
      <c r="C133" s="60"/>
      <c r="D133" s="60"/>
      <c r="E133" s="60"/>
      <c r="F133" s="60"/>
      <c r="G133" s="60"/>
      <c r="H133" s="60"/>
      <c r="I133" s="60"/>
      <c r="J133" s="60"/>
      <c r="K133" s="60"/>
      <c r="L133" s="60"/>
    </row>
    <row r="134" spans="2:12">
      <c r="B134" s="60"/>
      <c r="C134" s="60"/>
      <c r="D134" s="60"/>
      <c r="E134" s="60"/>
      <c r="F134" s="60"/>
      <c r="G134" s="60"/>
      <c r="H134" s="60"/>
      <c r="I134" s="60"/>
      <c r="J134" s="60"/>
      <c r="K134" s="60"/>
      <c r="L134" s="60"/>
    </row>
    <row r="135" spans="2:12">
      <c r="B135" s="60"/>
      <c r="C135" s="60"/>
      <c r="D135" s="60"/>
      <c r="E135" s="60"/>
      <c r="F135" s="60"/>
      <c r="G135" s="60"/>
      <c r="H135" s="60"/>
      <c r="I135" s="60"/>
      <c r="J135" s="60"/>
      <c r="K135" s="60"/>
      <c r="L135" s="60"/>
    </row>
    <row r="136" spans="2:12">
      <c r="B136" s="60"/>
      <c r="C136" s="60"/>
      <c r="D136" s="60"/>
      <c r="E136" s="60"/>
      <c r="F136" s="60"/>
      <c r="G136" s="60"/>
      <c r="H136" s="60"/>
      <c r="I136" s="60"/>
      <c r="J136" s="60"/>
      <c r="K136" s="60"/>
      <c r="L136" s="60"/>
    </row>
    <row r="137" spans="2:12">
      <c r="B137" s="60"/>
      <c r="C137" s="60"/>
      <c r="D137" s="60"/>
      <c r="E137" s="60"/>
      <c r="F137" s="60"/>
      <c r="G137" s="60"/>
      <c r="H137" s="60"/>
      <c r="I137" s="60"/>
      <c r="J137" s="60"/>
      <c r="K137" s="60"/>
      <c r="L137" s="60"/>
    </row>
    <row r="138" spans="2:12">
      <c r="B138" s="60"/>
      <c r="C138" s="60"/>
      <c r="D138" s="60"/>
      <c r="E138" s="60"/>
      <c r="F138" s="60"/>
      <c r="G138" s="60"/>
      <c r="H138" s="60"/>
      <c r="I138" s="60"/>
      <c r="J138" s="60"/>
      <c r="K138" s="60"/>
      <c r="L138" s="60"/>
    </row>
    <row r="139" spans="2:12">
      <c r="B139" s="60"/>
      <c r="C139" s="60"/>
      <c r="D139" s="60"/>
      <c r="E139" s="60"/>
      <c r="F139" s="60"/>
      <c r="G139" s="60"/>
      <c r="H139" s="60"/>
      <c r="I139" s="60"/>
      <c r="J139" s="60"/>
      <c r="K139" s="60"/>
      <c r="L139" s="60"/>
    </row>
    <row r="140" spans="2:12">
      <c r="B140" s="60"/>
      <c r="C140" s="60"/>
      <c r="D140" s="60"/>
      <c r="E140" s="60"/>
      <c r="F140" s="60"/>
      <c r="G140" s="60"/>
      <c r="H140" s="60"/>
      <c r="I140" s="60"/>
      <c r="J140" s="60"/>
      <c r="K140" s="60"/>
      <c r="L140" s="60"/>
    </row>
    <row r="141" spans="2:12">
      <c r="B141" s="60"/>
      <c r="C141" s="60"/>
      <c r="D141" s="60"/>
      <c r="E141" s="60"/>
      <c r="F141" s="60"/>
      <c r="G141" s="60"/>
      <c r="H141" s="60"/>
      <c r="I141" s="60"/>
      <c r="J141" s="60"/>
      <c r="K141" s="60"/>
      <c r="L141" s="60"/>
    </row>
    <row r="142" spans="2:12">
      <c r="B142" s="60"/>
      <c r="C142" s="60"/>
      <c r="D142" s="60"/>
      <c r="E142" s="60"/>
      <c r="F142" s="60"/>
      <c r="G142" s="60"/>
      <c r="H142" s="60"/>
      <c r="I142" s="60"/>
      <c r="J142" s="60"/>
      <c r="K142" s="60"/>
      <c r="L142" s="60"/>
    </row>
    <row r="143" spans="2:12">
      <c r="B143" s="60"/>
      <c r="C143" s="60"/>
      <c r="D143" s="60"/>
      <c r="E143" s="60"/>
      <c r="F143" s="60"/>
      <c r="G143" s="60"/>
      <c r="H143" s="60"/>
      <c r="I143" s="60"/>
      <c r="J143" s="60"/>
      <c r="K143" s="60"/>
      <c r="L143" s="60"/>
    </row>
    <row r="144" spans="2:12">
      <c r="B144" s="60"/>
      <c r="C144" s="60"/>
      <c r="D144" s="60"/>
      <c r="E144" s="60"/>
      <c r="F144" s="60"/>
      <c r="G144" s="60"/>
      <c r="H144" s="60"/>
      <c r="I144" s="60"/>
      <c r="J144" s="60"/>
      <c r="K144" s="60"/>
      <c r="L144" s="60"/>
    </row>
    <row r="145" spans="2:12">
      <c r="B145" s="60"/>
      <c r="C145" s="60"/>
      <c r="D145" s="60"/>
      <c r="E145" s="60"/>
      <c r="F145" s="60"/>
      <c r="G145" s="60"/>
      <c r="H145" s="60"/>
      <c r="I145" s="60"/>
      <c r="J145" s="60"/>
      <c r="K145" s="60"/>
      <c r="L145" s="60"/>
    </row>
  </sheetData>
  <mergeCells count="5">
    <mergeCell ref="A5:A6"/>
    <mergeCell ref="A7:A8"/>
    <mergeCell ref="A9:A10"/>
    <mergeCell ref="A4:B4"/>
    <mergeCell ref="A11:B11"/>
  </mergeCells>
  <pageMargins left="0.7" right="0.19685039370078738" top="3.9370078740157487E-2" bottom="3.9370078740157487E-2" header="0"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49">
    <tabColor rgb="FF00B050"/>
  </sheetPr>
  <dimension ref="A1:K152"/>
  <sheetViews>
    <sheetView workbookViewId="0">
      <selection activeCell="F18" sqref="F18"/>
    </sheetView>
  </sheetViews>
  <sheetFormatPr baseColWidth="10" defaultColWidth="11.42578125" defaultRowHeight="15"/>
  <cols>
    <col min="1" max="1" width="15.7109375" style="51" customWidth="1"/>
    <col min="2" max="11" width="12.7109375" style="51" customWidth="1"/>
    <col min="12" max="16384" width="11.42578125" style="51"/>
  </cols>
  <sheetData>
    <row r="1" spans="1:9" ht="18.75">
      <c r="A1" s="53" t="s">
        <v>90</v>
      </c>
      <c r="B1" s="50"/>
      <c r="C1" s="50"/>
      <c r="D1" s="50"/>
      <c r="E1" s="50"/>
      <c r="F1" s="50"/>
      <c r="G1" s="50"/>
      <c r="H1" s="50"/>
      <c r="I1" s="50"/>
    </row>
    <row r="2" spans="1:9">
      <c r="A2" s="52"/>
      <c r="B2" s="50"/>
      <c r="C2" s="50"/>
      <c r="D2" s="50"/>
      <c r="E2" s="50"/>
      <c r="F2" s="50"/>
      <c r="G2" s="50"/>
      <c r="H2" s="50"/>
      <c r="I2" s="50"/>
    </row>
    <row r="3" spans="1:9" ht="15.75">
      <c r="A3" s="54" t="s">
        <v>91</v>
      </c>
      <c r="B3" s="50"/>
      <c r="C3" s="50"/>
      <c r="D3" s="50"/>
      <c r="E3" s="50"/>
      <c r="F3" s="50"/>
      <c r="G3" s="50"/>
      <c r="H3" s="50"/>
      <c r="I3" s="50"/>
    </row>
    <row r="4" spans="1:9">
      <c r="A4" s="55"/>
      <c r="B4" s="50"/>
      <c r="C4" s="50"/>
      <c r="D4" s="50"/>
      <c r="E4" s="50"/>
      <c r="F4" s="50"/>
      <c r="G4" s="50"/>
      <c r="H4" s="50"/>
      <c r="I4" s="50"/>
    </row>
    <row r="5" spans="1:9">
      <c r="A5" s="50"/>
      <c r="B5" s="50"/>
      <c r="C5" s="50"/>
      <c r="D5" s="50"/>
      <c r="E5" s="50"/>
      <c r="F5" s="50"/>
      <c r="G5" s="50"/>
      <c r="H5" s="50"/>
      <c r="I5" s="50"/>
    </row>
    <row r="6" spans="1:9">
      <c r="A6" s="1122"/>
      <c r="B6" s="1123"/>
      <c r="C6" s="1050" t="s">
        <v>1274</v>
      </c>
      <c r="D6" s="1050"/>
      <c r="E6" s="1050" t="s">
        <v>1275</v>
      </c>
      <c r="F6" s="1050"/>
      <c r="G6" s="1051" t="s">
        <v>343</v>
      </c>
      <c r="H6" s="1051"/>
      <c r="I6" s="50"/>
    </row>
    <row r="7" spans="1:9" ht="24">
      <c r="A7" s="1124"/>
      <c r="B7" s="1125"/>
      <c r="C7" s="494" t="s">
        <v>1382</v>
      </c>
      <c r="D7" s="494" t="s">
        <v>1589</v>
      </c>
      <c r="E7" s="494" t="s">
        <v>1382</v>
      </c>
      <c r="F7" s="494" t="s">
        <v>1589</v>
      </c>
      <c r="G7" s="495" t="s">
        <v>1602</v>
      </c>
      <c r="H7" s="495" t="s">
        <v>1603</v>
      </c>
    </row>
    <row r="8" spans="1:9" ht="24">
      <c r="A8" s="1034" t="s">
        <v>1388</v>
      </c>
      <c r="B8" s="492" t="s">
        <v>1604</v>
      </c>
      <c r="C8" s="42">
        <v>4003</v>
      </c>
      <c r="D8" s="42">
        <v>92115</v>
      </c>
      <c r="E8" s="42">
        <v>790</v>
      </c>
      <c r="F8" s="42">
        <v>21669</v>
      </c>
      <c r="G8" s="68">
        <f>C8+E8</f>
        <v>4793</v>
      </c>
      <c r="H8" s="68">
        <f>D8+F8</f>
        <v>113784</v>
      </c>
    </row>
    <row r="9" spans="1:9">
      <c r="A9" s="1034"/>
      <c r="B9" s="492" t="s">
        <v>1605</v>
      </c>
      <c r="C9" s="42">
        <v>426</v>
      </c>
      <c r="D9" s="42">
        <v>934</v>
      </c>
      <c r="E9" s="42">
        <v>302</v>
      </c>
      <c r="F9" s="42">
        <v>644</v>
      </c>
      <c r="G9" s="68">
        <f>C9+E9</f>
        <v>728</v>
      </c>
      <c r="H9" s="68">
        <f>D9+F9</f>
        <v>1578</v>
      </c>
    </row>
    <row r="10" spans="1:9">
      <c r="A10" s="1034"/>
      <c r="B10" s="65" t="s">
        <v>282</v>
      </c>
      <c r="C10" s="64">
        <f t="shared" ref="C10:H10" si="0">SUM(C8:C9)</f>
        <v>4429</v>
      </c>
      <c r="D10" s="64">
        <f t="shared" si="0"/>
        <v>93049</v>
      </c>
      <c r="E10" s="64">
        <f t="shared" si="0"/>
        <v>1092</v>
      </c>
      <c r="F10" s="64">
        <f t="shared" si="0"/>
        <v>22313</v>
      </c>
      <c r="G10" s="64">
        <f t="shared" si="0"/>
        <v>5521</v>
      </c>
      <c r="H10" s="64">
        <f t="shared" si="0"/>
        <v>115362</v>
      </c>
    </row>
    <row r="11" spans="1:9" ht="24">
      <c r="A11" s="1034" t="s">
        <v>1389</v>
      </c>
      <c r="B11" s="492" t="s">
        <v>1604</v>
      </c>
      <c r="C11" s="42">
        <v>828</v>
      </c>
      <c r="D11" s="42">
        <v>18600</v>
      </c>
      <c r="E11" s="42">
        <v>685</v>
      </c>
      <c r="F11" s="42">
        <v>18423</v>
      </c>
      <c r="G11" s="68">
        <f>C11+E11</f>
        <v>1513</v>
      </c>
      <c r="H11" s="68">
        <f>D11+F11</f>
        <v>37023</v>
      </c>
    </row>
    <row r="12" spans="1:9">
      <c r="A12" s="1034"/>
      <c r="B12" s="492" t="s">
        <v>1605</v>
      </c>
      <c r="C12" s="42">
        <v>3611</v>
      </c>
      <c r="D12" s="42">
        <v>7695</v>
      </c>
      <c r="E12" s="42">
        <v>289</v>
      </c>
      <c r="F12" s="42">
        <v>638</v>
      </c>
      <c r="G12" s="68">
        <f>C12+E12</f>
        <v>3900</v>
      </c>
      <c r="H12" s="68">
        <f>D12+F12</f>
        <v>8333</v>
      </c>
    </row>
    <row r="13" spans="1:9">
      <c r="A13" s="1034"/>
      <c r="B13" s="65" t="s">
        <v>282</v>
      </c>
      <c r="C13" s="64">
        <f>SUM(C11:C12)</f>
        <v>4439</v>
      </c>
      <c r="D13" s="64">
        <f>SUM(D11:D12)</f>
        <v>26295</v>
      </c>
      <c r="E13" s="64">
        <f>SUM(E11:E12)</f>
        <v>974</v>
      </c>
      <c r="F13" s="64">
        <f>SUM(F11:F12)</f>
        <v>19061</v>
      </c>
      <c r="G13" s="64">
        <f>SUM(G11:G12)</f>
        <v>5413</v>
      </c>
      <c r="H13" s="64">
        <v>45357</v>
      </c>
    </row>
    <row r="14" spans="1:9">
      <c r="A14" s="44" t="s">
        <v>282</v>
      </c>
      <c r="B14" s="46"/>
      <c r="C14" s="66">
        <f t="shared" ref="C14:G14" si="1">C10+C13</f>
        <v>8868</v>
      </c>
      <c r="D14" s="66">
        <f t="shared" si="1"/>
        <v>119344</v>
      </c>
      <c r="E14" s="66">
        <f t="shared" si="1"/>
        <v>2066</v>
      </c>
      <c r="F14" s="66">
        <f t="shared" si="1"/>
        <v>41374</v>
      </c>
      <c r="G14" s="66">
        <f t="shared" si="1"/>
        <v>10934</v>
      </c>
      <c r="H14" s="66">
        <f>H10+H13</f>
        <v>160719</v>
      </c>
    </row>
    <row r="15" spans="1:9">
      <c r="A15" s="59"/>
      <c r="B15" s="59"/>
    </row>
    <row r="16" spans="1:9">
      <c r="A16" s="59"/>
      <c r="B16" s="59"/>
    </row>
    <row r="17" spans="1:11">
      <c r="A17" s="59"/>
      <c r="B17" s="59"/>
    </row>
    <row r="18" spans="1:11">
      <c r="A18" s="50"/>
      <c r="B18" s="50"/>
      <c r="C18" s="58"/>
      <c r="D18" s="72"/>
      <c r="E18" s="58"/>
      <c r="F18" s="72"/>
      <c r="G18" s="58"/>
      <c r="H18" s="72"/>
      <c r="I18" s="58"/>
      <c r="J18" s="59"/>
      <c r="K18" s="59"/>
    </row>
    <row r="19" spans="1:11">
      <c r="A19" s="50"/>
      <c r="B19" s="50"/>
      <c r="C19" s="58"/>
      <c r="D19" s="72"/>
      <c r="E19" s="58"/>
      <c r="F19" s="72"/>
      <c r="G19" s="58"/>
      <c r="H19" s="72"/>
      <c r="I19" s="58"/>
      <c r="J19" s="59"/>
      <c r="K19" s="59"/>
    </row>
    <row r="20" spans="1:11">
      <c r="A20" s="50"/>
      <c r="B20" s="50"/>
      <c r="C20" s="58"/>
      <c r="D20" s="72"/>
      <c r="E20" s="58"/>
      <c r="F20" s="72"/>
      <c r="G20" s="58"/>
      <c r="H20" s="72"/>
      <c r="I20" s="58"/>
      <c r="J20" s="59"/>
      <c r="K20" s="59"/>
    </row>
    <row r="21" spans="1:11">
      <c r="A21" s="50"/>
      <c r="B21" s="50"/>
      <c r="C21" s="58"/>
      <c r="D21" s="72"/>
      <c r="E21" s="58"/>
      <c r="F21" s="72"/>
      <c r="G21" s="58"/>
      <c r="H21" s="72"/>
      <c r="I21" s="58"/>
      <c r="J21" s="59"/>
      <c r="K21" s="59"/>
    </row>
    <row r="22" spans="1:11">
      <c r="A22" s="50"/>
      <c r="B22" s="50"/>
      <c r="C22" s="58"/>
      <c r="D22" s="72"/>
      <c r="E22" s="58"/>
      <c r="F22" s="72"/>
      <c r="G22" s="58"/>
      <c r="H22" s="72"/>
      <c r="I22" s="58"/>
      <c r="J22" s="59"/>
      <c r="K22" s="59"/>
    </row>
    <row r="23" spans="1:11">
      <c r="A23" s="50"/>
      <c r="B23" s="50"/>
      <c r="C23" s="58"/>
      <c r="D23" s="72"/>
      <c r="E23" s="58"/>
      <c r="F23" s="72"/>
      <c r="G23" s="58"/>
      <c r="H23" s="72"/>
      <c r="I23" s="58"/>
      <c r="J23" s="59"/>
      <c r="K23" s="59"/>
    </row>
    <row r="24" spans="1:11">
      <c r="A24" s="50"/>
      <c r="B24" s="50"/>
      <c r="C24" s="58"/>
      <c r="D24" s="72"/>
      <c r="E24" s="58"/>
      <c r="F24" s="72"/>
      <c r="G24" s="58"/>
      <c r="H24" s="72"/>
      <c r="I24" s="58"/>
      <c r="J24" s="59"/>
      <c r="K24" s="59"/>
    </row>
    <row r="25" spans="1:11">
      <c r="A25" s="50"/>
      <c r="B25" s="50"/>
      <c r="C25" s="58"/>
      <c r="D25" s="72"/>
      <c r="E25" s="58"/>
      <c r="F25" s="72"/>
      <c r="G25" s="58"/>
      <c r="H25" s="72"/>
      <c r="I25" s="58"/>
      <c r="J25" s="59"/>
      <c r="K25" s="59"/>
    </row>
    <row r="26" spans="1:11">
      <c r="C26" s="59"/>
      <c r="D26" s="60"/>
      <c r="E26" s="59"/>
      <c r="F26" s="60"/>
      <c r="G26" s="59"/>
      <c r="H26" s="60"/>
      <c r="I26" s="59"/>
      <c r="J26" s="59"/>
      <c r="K26" s="59"/>
    </row>
    <row r="27" spans="1:11">
      <c r="C27" s="59"/>
      <c r="D27" s="60"/>
      <c r="E27" s="59"/>
      <c r="F27" s="60"/>
      <c r="G27" s="59"/>
      <c r="H27" s="60"/>
      <c r="I27" s="59"/>
      <c r="J27" s="59"/>
      <c r="K27" s="59"/>
    </row>
    <row r="28" spans="1:11">
      <c r="C28" s="59"/>
      <c r="D28" s="60"/>
      <c r="E28" s="59"/>
      <c r="F28" s="60"/>
      <c r="G28" s="59"/>
      <c r="H28" s="60"/>
      <c r="I28" s="59"/>
      <c r="J28" s="59"/>
      <c r="K28" s="59"/>
    </row>
    <row r="29" spans="1:11">
      <c r="C29" s="59"/>
      <c r="D29" s="60"/>
      <c r="E29" s="59"/>
      <c r="F29" s="60"/>
      <c r="G29" s="59"/>
      <c r="H29" s="60"/>
      <c r="I29" s="59"/>
      <c r="J29" s="59"/>
      <c r="K29" s="59"/>
    </row>
    <row r="30" spans="1:11">
      <c r="C30" s="59"/>
      <c r="D30" s="60"/>
      <c r="E30" s="59"/>
      <c r="F30" s="60"/>
      <c r="G30" s="59"/>
      <c r="H30" s="60"/>
      <c r="I30" s="59"/>
      <c r="J30" s="59"/>
      <c r="K30" s="59"/>
    </row>
    <row r="31" spans="1:11">
      <c r="C31" s="59"/>
      <c r="D31" s="60"/>
      <c r="E31" s="59"/>
      <c r="F31" s="60"/>
      <c r="G31" s="59"/>
      <c r="H31" s="60"/>
      <c r="I31" s="59"/>
      <c r="J31" s="59"/>
      <c r="K31" s="59"/>
    </row>
    <row r="32" spans="1:11">
      <c r="C32" s="59"/>
      <c r="D32" s="60"/>
      <c r="E32" s="59"/>
      <c r="F32" s="60"/>
      <c r="G32" s="59"/>
      <c r="H32" s="60"/>
      <c r="I32" s="59"/>
      <c r="J32" s="59"/>
      <c r="K32" s="59"/>
    </row>
    <row r="33" spans="3:11">
      <c r="C33" s="59"/>
      <c r="D33" s="60"/>
      <c r="E33" s="59"/>
      <c r="F33" s="60"/>
      <c r="G33" s="59"/>
      <c r="H33" s="60"/>
      <c r="I33" s="59"/>
      <c r="J33" s="59"/>
      <c r="K33" s="59"/>
    </row>
    <row r="34" spans="3:11">
      <c r="C34" s="59"/>
      <c r="D34" s="60"/>
      <c r="E34" s="59"/>
      <c r="F34" s="60"/>
      <c r="G34" s="59"/>
      <c r="H34" s="60"/>
      <c r="I34" s="59"/>
      <c r="J34" s="59"/>
      <c r="K34" s="59"/>
    </row>
    <row r="35" spans="3:11">
      <c r="C35" s="59"/>
      <c r="D35" s="60"/>
      <c r="E35" s="59"/>
      <c r="F35" s="60"/>
      <c r="G35" s="59"/>
      <c r="H35" s="60"/>
      <c r="I35" s="59"/>
      <c r="J35" s="59"/>
      <c r="K35" s="59"/>
    </row>
    <row r="36" spans="3:11">
      <c r="C36" s="59"/>
      <c r="D36" s="60"/>
      <c r="E36" s="59"/>
      <c r="F36" s="60"/>
      <c r="G36" s="59"/>
      <c r="H36" s="60"/>
      <c r="I36" s="59"/>
      <c r="J36" s="59"/>
      <c r="K36" s="59"/>
    </row>
    <row r="37" spans="3:11">
      <c r="C37" s="59"/>
      <c r="D37" s="60"/>
      <c r="E37" s="59"/>
      <c r="F37" s="60"/>
      <c r="G37" s="59"/>
      <c r="H37" s="60"/>
      <c r="I37" s="59"/>
      <c r="J37" s="59"/>
      <c r="K37" s="59"/>
    </row>
    <row r="38" spans="3:11">
      <c r="C38" s="59"/>
      <c r="D38" s="60"/>
      <c r="E38" s="59"/>
      <c r="F38" s="60"/>
      <c r="G38" s="59"/>
      <c r="H38" s="60"/>
      <c r="I38" s="59"/>
      <c r="J38" s="59"/>
      <c r="K38" s="59"/>
    </row>
    <row r="39" spans="3:11">
      <c r="C39" s="59"/>
      <c r="D39" s="60"/>
      <c r="E39" s="59"/>
      <c r="F39" s="60"/>
      <c r="G39" s="59"/>
      <c r="H39" s="60"/>
      <c r="I39" s="59"/>
      <c r="J39" s="59"/>
      <c r="K39" s="59"/>
    </row>
    <row r="40" spans="3:11">
      <c r="C40" s="59"/>
      <c r="D40" s="60"/>
      <c r="E40" s="59"/>
      <c r="F40" s="60"/>
      <c r="G40" s="59"/>
      <c r="H40" s="60"/>
      <c r="I40" s="59"/>
      <c r="J40" s="59"/>
      <c r="K40" s="59"/>
    </row>
    <row r="41" spans="3:11">
      <c r="C41" s="59"/>
      <c r="D41" s="60"/>
      <c r="E41" s="59"/>
      <c r="F41" s="60"/>
      <c r="G41" s="59"/>
      <c r="H41" s="60"/>
      <c r="I41" s="59"/>
      <c r="J41" s="59"/>
      <c r="K41" s="59"/>
    </row>
    <row r="42" spans="3:11">
      <c r="C42" s="59"/>
      <c r="D42" s="60"/>
      <c r="E42" s="59"/>
      <c r="F42" s="60"/>
      <c r="G42" s="59"/>
      <c r="H42" s="60"/>
      <c r="I42" s="59"/>
      <c r="J42" s="59"/>
      <c r="K42" s="59"/>
    </row>
    <row r="43" spans="3:11">
      <c r="C43" s="59"/>
      <c r="D43" s="60"/>
      <c r="E43" s="59"/>
      <c r="F43" s="60"/>
      <c r="G43" s="59"/>
      <c r="H43" s="60"/>
      <c r="I43" s="59"/>
      <c r="J43" s="59"/>
      <c r="K43" s="59"/>
    </row>
    <row r="44" spans="3:11">
      <c r="C44" s="59"/>
      <c r="D44" s="60"/>
      <c r="E44" s="59"/>
      <c r="F44" s="60"/>
      <c r="G44" s="59"/>
      <c r="H44" s="60"/>
      <c r="I44" s="59"/>
      <c r="J44" s="59"/>
      <c r="K44" s="59"/>
    </row>
    <row r="45" spans="3:11">
      <c r="C45" s="59"/>
      <c r="D45" s="60"/>
      <c r="E45" s="59"/>
      <c r="F45" s="60"/>
      <c r="G45" s="59"/>
      <c r="H45" s="60"/>
      <c r="I45" s="59"/>
      <c r="J45" s="59"/>
      <c r="K45" s="59"/>
    </row>
    <row r="46" spans="3:11">
      <c r="C46" s="59"/>
      <c r="D46" s="60"/>
      <c r="E46" s="59"/>
      <c r="F46" s="60"/>
      <c r="G46" s="59"/>
      <c r="H46" s="60"/>
      <c r="I46" s="59"/>
      <c r="J46" s="59"/>
      <c r="K46" s="59"/>
    </row>
    <row r="47" spans="3:11">
      <c r="C47" s="59"/>
      <c r="D47" s="60"/>
      <c r="E47" s="59"/>
      <c r="F47" s="60"/>
      <c r="G47" s="59"/>
      <c r="H47" s="60"/>
      <c r="I47" s="59"/>
      <c r="J47" s="59"/>
      <c r="K47" s="59"/>
    </row>
    <row r="48" spans="3:11">
      <c r="C48" s="59"/>
      <c r="D48" s="60"/>
      <c r="E48" s="59"/>
      <c r="F48" s="60"/>
      <c r="G48" s="59"/>
      <c r="H48" s="60"/>
      <c r="I48" s="59"/>
      <c r="J48" s="59"/>
      <c r="K48" s="59"/>
    </row>
    <row r="49" spans="3:11">
      <c r="C49" s="59"/>
      <c r="D49" s="60"/>
      <c r="E49" s="59"/>
      <c r="F49" s="60"/>
      <c r="G49" s="59"/>
      <c r="H49" s="60"/>
      <c r="I49" s="59"/>
      <c r="J49" s="59"/>
      <c r="K49" s="59"/>
    </row>
    <row r="50" spans="3:11">
      <c r="C50" s="59"/>
      <c r="D50" s="60"/>
      <c r="E50" s="59"/>
      <c r="F50" s="60"/>
      <c r="G50" s="59"/>
      <c r="H50" s="60"/>
      <c r="I50" s="59"/>
      <c r="J50" s="59"/>
      <c r="K50" s="59"/>
    </row>
    <row r="51" spans="3:11">
      <c r="C51" s="59"/>
      <c r="D51" s="60"/>
      <c r="E51" s="59"/>
      <c r="F51" s="60"/>
      <c r="G51" s="59"/>
      <c r="H51" s="60"/>
      <c r="I51" s="59"/>
      <c r="J51" s="59"/>
      <c r="K51" s="59"/>
    </row>
    <row r="52" spans="3:11">
      <c r="C52" s="59"/>
      <c r="D52" s="60"/>
      <c r="E52" s="59"/>
      <c r="F52" s="60"/>
      <c r="G52" s="59"/>
      <c r="H52" s="60"/>
      <c r="I52" s="59"/>
      <c r="J52" s="59"/>
      <c r="K52" s="59"/>
    </row>
    <row r="53" spans="3:11">
      <c r="C53" s="59"/>
      <c r="D53" s="60"/>
      <c r="E53" s="59"/>
      <c r="F53" s="60"/>
      <c r="G53" s="59"/>
      <c r="H53" s="60"/>
      <c r="I53" s="59"/>
      <c r="J53" s="59"/>
      <c r="K53" s="59"/>
    </row>
    <row r="54" spans="3:11">
      <c r="C54" s="59"/>
      <c r="D54" s="60"/>
      <c r="E54" s="59"/>
      <c r="F54" s="60"/>
      <c r="G54" s="59"/>
      <c r="H54" s="60"/>
      <c r="I54" s="59"/>
      <c r="J54" s="59"/>
      <c r="K54" s="59"/>
    </row>
    <row r="55" spans="3:11">
      <c r="C55" s="59"/>
      <c r="D55" s="60"/>
      <c r="E55" s="59"/>
      <c r="F55" s="60"/>
      <c r="G55" s="59"/>
      <c r="H55" s="60"/>
      <c r="I55" s="59"/>
      <c r="J55" s="59"/>
      <c r="K55" s="59"/>
    </row>
    <row r="56" spans="3:11">
      <c r="C56" s="59"/>
      <c r="D56" s="60"/>
      <c r="E56" s="59"/>
      <c r="F56" s="60"/>
      <c r="G56" s="59"/>
      <c r="H56" s="60"/>
      <c r="I56" s="59"/>
      <c r="J56" s="59"/>
      <c r="K56" s="59"/>
    </row>
    <row r="57" spans="3:11">
      <c r="C57" s="59"/>
      <c r="D57" s="60"/>
      <c r="E57" s="59"/>
      <c r="F57" s="60"/>
      <c r="G57" s="59"/>
      <c r="H57" s="60"/>
      <c r="I57" s="59"/>
      <c r="J57" s="59"/>
      <c r="K57" s="59"/>
    </row>
    <row r="58" spans="3:11">
      <c r="C58" s="59"/>
      <c r="D58" s="60"/>
      <c r="E58" s="59"/>
      <c r="F58" s="60"/>
      <c r="G58" s="59"/>
      <c r="H58" s="60"/>
      <c r="I58" s="59"/>
      <c r="J58" s="59"/>
      <c r="K58" s="59"/>
    </row>
    <row r="59" spans="3:11">
      <c r="C59" s="59"/>
      <c r="D59" s="60"/>
      <c r="E59" s="59"/>
      <c r="F59" s="60"/>
      <c r="G59" s="59"/>
      <c r="H59" s="60"/>
      <c r="I59" s="59"/>
      <c r="J59" s="59"/>
      <c r="K59" s="59"/>
    </row>
    <row r="60" spans="3:11">
      <c r="C60" s="59"/>
      <c r="D60" s="60"/>
      <c r="E60" s="59"/>
      <c r="F60" s="60"/>
      <c r="G60" s="59"/>
      <c r="H60" s="60"/>
      <c r="I60" s="59"/>
      <c r="J60" s="59"/>
      <c r="K60" s="59"/>
    </row>
    <row r="61" spans="3:11">
      <c r="C61" s="59"/>
      <c r="D61" s="60"/>
      <c r="E61" s="59"/>
      <c r="F61" s="60"/>
      <c r="G61" s="59"/>
      <c r="H61" s="60"/>
      <c r="I61" s="59"/>
      <c r="J61" s="59"/>
      <c r="K61" s="59"/>
    </row>
    <row r="62" spans="3:11">
      <c r="C62" s="59"/>
      <c r="D62" s="60"/>
      <c r="E62" s="59"/>
      <c r="F62" s="60"/>
      <c r="G62" s="59"/>
      <c r="H62" s="60"/>
      <c r="I62" s="59"/>
      <c r="J62" s="59"/>
      <c r="K62" s="59"/>
    </row>
    <row r="63" spans="3:11">
      <c r="C63" s="59"/>
      <c r="D63" s="60"/>
      <c r="E63" s="59"/>
      <c r="F63" s="60"/>
      <c r="G63" s="59"/>
      <c r="H63" s="60"/>
      <c r="I63" s="59"/>
      <c r="J63" s="59"/>
      <c r="K63" s="59"/>
    </row>
    <row r="64" spans="3:11">
      <c r="C64" s="59"/>
      <c r="D64" s="60"/>
      <c r="E64" s="59"/>
      <c r="F64" s="60"/>
      <c r="G64" s="59"/>
      <c r="H64" s="60"/>
      <c r="I64" s="59"/>
      <c r="J64" s="59"/>
      <c r="K64" s="59"/>
    </row>
    <row r="65" spans="3:11">
      <c r="C65" s="59"/>
      <c r="D65" s="60"/>
      <c r="E65" s="59"/>
      <c r="F65" s="60"/>
      <c r="G65" s="59"/>
      <c r="H65" s="60"/>
      <c r="I65" s="59"/>
      <c r="J65" s="59"/>
      <c r="K65" s="59"/>
    </row>
    <row r="66" spans="3:11">
      <c r="C66" s="59"/>
      <c r="D66" s="60"/>
      <c r="E66" s="59"/>
      <c r="F66" s="60"/>
      <c r="G66" s="59"/>
      <c r="H66" s="60"/>
      <c r="I66" s="59"/>
      <c r="J66" s="59"/>
      <c r="K66" s="59"/>
    </row>
    <row r="67" spans="3:11">
      <c r="C67" s="59"/>
      <c r="D67" s="60"/>
      <c r="E67" s="59"/>
      <c r="F67" s="60"/>
      <c r="G67" s="59"/>
      <c r="H67" s="60"/>
      <c r="I67" s="59"/>
      <c r="J67" s="59"/>
      <c r="K67" s="59"/>
    </row>
    <row r="68" spans="3:11">
      <c r="C68" s="59"/>
      <c r="D68" s="60"/>
      <c r="E68" s="59"/>
      <c r="F68" s="60"/>
      <c r="G68" s="59"/>
      <c r="H68" s="60"/>
      <c r="I68" s="59"/>
      <c r="J68" s="59"/>
      <c r="K68" s="59"/>
    </row>
    <row r="69" spans="3:11">
      <c r="C69" s="59"/>
      <c r="D69" s="60"/>
      <c r="E69" s="59"/>
      <c r="F69" s="60"/>
      <c r="G69" s="59"/>
      <c r="H69" s="60"/>
      <c r="I69" s="59"/>
      <c r="J69" s="59"/>
      <c r="K69" s="59"/>
    </row>
    <row r="70" spans="3:11">
      <c r="C70" s="59"/>
      <c r="D70" s="60"/>
      <c r="E70" s="59"/>
      <c r="F70" s="60"/>
      <c r="G70" s="59"/>
      <c r="H70" s="60"/>
      <c r="I70" s="59"/>
      <c r="J70" s="59"/>
      <c r="K70" s="59"/>
    </row>
    <row r="71" spans="3:11">
      <c r="C71" s="59"/>
      <c r="D71" s="60"/>
      <c r="E71" s="59"/>
      <c r="F71" s="60"/>
      <c r="G71" s="59"/>
      <c r="H71" s="60"/>
      <c r="I71" s="59"/>
      <c r="J71" s="59"/>
      <c r="K71" s="59"/>
    </row>
    <row r="72" spans="3:11">
      <c r="C72" s="59"/>
      <c r="D72" s="60"/>
      <c r="E72" s="59"/>
      <c r="F72" s="60"/>
      <c r="G72" s="59"/>
      <c r="H72" s="60"/>
      <c r="I72" s="59"/>
      <c r="J72" s="59"/>
      <c r="K72" s="59"/>
    </row>
    <row r="73" spans="3:11">
      <c r="C73" s="59"/>
      <c r="D73" s="60"/>
      <c r="E73" s="59"/>
      <c r="F73" s="60"/>
      <c r="G73" s="59"/>
      <c r="H73" s="60"/>
      <c r="I73" s="59"/>
      <c r="J73" s="59"/>
      <c r="K73" s="59"/>
    </row>
    <row r="74" spans="3:11">
      <c r="C74" s="59"/>
      <c r="D74" s="60"/>
      <c r="E74" s="59"/>
      <c r="F74" s="60"/>
      <c r="G74" s="59"/>
      <c r="H74" s="60"/>
      <c r="I74" s="59"/>
      <c r="J74" s="59"/>
      <c r="K74" s="59"/>
    </row>
    <row r="75" spans="3:11">
      <c r="C75" s="59"/>
      <c r="D75" s="60"/>
      <c r="E75" s="59"/>
      <c r="F75" s="60"/>
      <c r="G75" s="59"/>
      <c r="H75" s="60"/>
      <c r="I75" s="59"/>
      <c r="J75" s="59"/>
      <c r="K75" s="59"/>
    </row>
    <row r="76" spans="3:11">
      <c r="C76" s="59"/>
      <c r="D76" s="60"/>
      <c r="E76" s="59"/>
      <c r="F76" s="60"/>
      <c r="G76" s="59"/>
      <c r="H76" s="60"/>
      <c r="I76" s="59"/>
      <c r="J76" s="59"/>
      <c r="K76" s="59"/>
    </row>
    <row r="77" spans="3:11">
      <c r="C77" s="59"/>
      <c r="D77" s="60"/>
      <c r="E77" s="59"/>
      <c r="F77" s="60"/>
      <c r="G77" s="59"/>
      <c r="H77" s="60"/>
      <c r="I77" s="59"/>
      <c r="J77" s="59"/>
      <c r="K77" s="59"/>
    </row>
    <row r="78" spans="3:11">
      <c r="C78" s="59"/>
      <c r="D78" s="60"/>
      <c r="E78" s="59"/>
      <c r="F78" s="60"/>
      <c r="G78" s="59"/>
      <c r="H78" s="60"/>
      <c r="I78" s="59"/>
      <c r="J78" s="59"/>
      <c r="K78" s="59"/>
    </row>
    <row r="79" spans="3:11">
      <c r="C79" s="59"/>
      <c r="D79" s="60"/>
      <c r="E79" s="59"/>
      <c r="F79" s="60"/>
      <c r="G79" s="59"/>
      <c r="H79" s="60"/>
      <c r="I79" s="59"/>
      <c r="J79" s="59"/>
      <c r="K79" s="59"/>
    </row>
    <row r="80" spans="3:11">
      <c r="C80" s="59"/>
      <c r="D80" s="60"/>
      <c r="E80" s="59"/>
      <c r="F80" s="60"/>
      <c r="G80" s="59"/>
      <c r="H80" s="60"/>
      <c r="I80" s="59"/>
      <c r="J80" s="59"/>
      <c r="K80" s="59"/>
    </row>
    <row r="81" spans="3:11">
      <c r="C81" s="59"/>
      <c r="D81" s="60"/>
      <c r="E81" s="59"/>
      <c r="F81" s="60"/>
      <c r="G81" s="59"/>
      <c r="H81" s="60"/>
      <c r="I81" s="59"/>
      <c r="J81" s="59"/>
      <c r="K81" s="59"/>
    </row>
    <row r="82" spans="3:11">
      <c r="C82" s="59"/>
      <c r="D82" s="60"/>
      <c r="E82" s="59"/>
      <c r="F82" s="60"/>
      <c r="G82" s="59"/>
      <c r="H82" s="60"/>
      <c r="I82" s="59"/>
      <c r="J82" s="59"/>
      <c r="K82" s="59"/>
    </row>
    <row r="83" spans="3:11">
      <c r="C83" s="59"/>
      <c r="D83" s="60"/>
      <c r="E83" s="59"/>
      <c r="F83" s="60"/>
      <c r="G83" s="59"/>
      <c r="H83" s="60"/>
      <c r="I83" s="59"/>
      <c r="J83" s="59"/>
      <c r="K83" s="59"/>
    </row>
    <row r="84" spans="3:11">
      <c r="C84" s="59"/>
      <c r="D84" s="60"/>
      <c r="E84" s="59"/>
      <c r="F84" s="60"/>
      <c r="G84" s="59"/>
      <c r="H84" s="60"/>
      <c r="I84" s="59"/>
      <c r="J84" s="59"/>
      <c r="K84" s="59"/>
    </row>
    <row r="85" spans="3:11">
      <c r="C85" s="59"/>
      <c r="D85" s="60"/>
      <c r="E85" s="59"/>
      <c r="F85" s="60"/>
      <c r="G85" s="59"/>
      <c r="H85" s="60"/>
      <c r="I85" s="59"/>
      <c r="J85" s="59"/>
      <c r="K85" s="59"/>
    </row>
    <row r="86" spans="3:11">
      <c r="C86" s="59"/>
      <c r="D86" s="60"/>
      <c r="E86" s="59"/>
      <c r="F86" s="60"/>
      <c r="G86" s="59"/>
      <c r="H86" s="60"/>
      <c r="I86" s="59"/>
      <c r="J86" s="59"/>
      <c r="K86" s="59"/>
    </row>
    <row r="87" spans="3:11">
      <c r="C87" s="59"/>
      <c r="D87" s="60"/>
      <c r="E87" s="59"/>
      <c r="F87" s="60"/>
      <c r="G87" s="59"/>
      <c r="H87" s="60"/>
      <c r="I87" s="59"/>
      <c r="J87" s="59"/>
      <c r="K87" s="59"/>
    </row>
    <row r="88" spans="3:11">
      <c r="C88" s="59"/>
      <c r="D88" s="60"/>
      <c r="E88" s="59"/>
      <c r="F88" s="60"/>
      <c r="G88" s="59"/>
      <c r="H88" s="60"/>
      <c r="I88" s="59"/>
      <c r="J88" s="59"/>
      <c r="K88" s="59"/>
    </row>
    <row r="89" spans="3:11">
      <c r="C89" s="59"/>
      <c r="D89" s="60"/>
      <c r="E89" s="59"/>
      <c r="F89" s="60"/>
      <c r="G89" s="59"/>
      <c r="H89" s="60"/>
      <c r="I89" s="59"/>
      <c r="J89" s="59"/>
      <c r="K89" s="59"/>
    </row>
    <row r="90" spans="3:11">
      <c r="C90" s="59"/>
      <c r="D90" s="60"/>
      <c r="E90" s="59"/>
      <c r="F90" s="60"/>
      <c r="G90" s="59"/>
      <c r="H90" s="60"/>
      <c r="I90" s="59"/>
      <c r="J90" s="59"/>
      <c r="K90" s="59"/>
    </row>
    <row r="91" spans="3:11">
      <c r="C91" s="59"/>
      <c r="D91" s="60"/>
      <c r="E91" s="59"/>
      <c r="F91" s="60"/>
      <c r="G91" s="59"/>
      <c r="H91" s="60"/>
      <c r="I91" s="59"/>
      <c r="J91" s="59"/>
      <c r="K91" s="59"/>
    </row>
    <row r="92" spans="3:11">
      <c r="C92" s="59"/>
      <c r="D92" s="60"/>
      <c r="E92" s="59"/>
      <c r="F92" s="60"/>
      <c r="G92" s="59"/>
      <c r="H92" s="60"/>
      <c r="I92" s="59"/>
      <c r="J92" s="59"/>
      <c r="K92" s="59"/>
    </row>
    <row r="93" spans="3:11">
      <c r="C93" s="59"/>
      <c r="D93" s="60"/>
      <c r="E93" s="59"/>
      <c r="F93" s="60"/>
      <c r="G93" s="59"/>
      <c r="H93" s="60"/>
      <c r="I93" s="59"/>
      <c r="J93" s="59"/>
      <c r="K93" s="59"/>
    </row>
    <row r="94" spans="3:11">
      <c r="C94" s="59"/>
      <c r="D94" s="60"/>
      <c r="E94" s="59"/>
      <c r="F94" s="60"/>
      <c r="G94" s="59"/>
      <c r="H94" s="60"/>
      <c r="I94" s="59"/>
      <c r="J94" s="59"/>
      <c r="K94" s="59"/>
    </row>
    <row r="95" spans="3:11">
      <c r="C95" s="59"/>
      <c r="D95" s="60"/>
      <c r="E95" s="59"/>
      <c r="F95" s="60"/>
      <c r="G95" s="59"/>
      <c r="H95" s="60"/>
      <c r="I95" s="59"/>
      <c r="J95" s="59"/>
      <c r="K95" s="59"/>
    </row>
    <row r="96" spans="3:11">
      <c r="C96" s="59"/>
      <c r="D96" s="60"/>
      <c r="E96" s="59"/>
      <c r="F96" s="60"/>
      <c r="G96" s="59"/>
      <c r="H96" s="60"/>
      <c r="I96" s="59"/>
      <c r="J96" s="59"/>
      <c r="K96" s="59"/>
    </row>
    <row r="97" spans="3:11">
      <c r="C97" s="59"/>
      <c r="D97" s="60"/>
      <c r="E97" s="59"/>
      <c r="F97" s="60"/>
      <c r="G97" s="59"/>
      <c r="H97" s="60"/>
      <c r="I97" s="59"/>
      <c r="J97" s="59"/>
      <c r="K97" s="59"/>
    </row>
    <row r="98" spans="3:11">
      <c r="C98" s="59"/>
      <c r="D98" s="60"/>
      <c r="E98" s="59"/>
      <c r="F98" s="60"/>
      <c r="G98" s="59"/>
      <c r="H98" s="60"/>
      <c r="I98" s="59"/>
      <c r="J98" s="59"/>
      <c r="K98" s="59"/>
    </row>
    <row r="99" spans="3:11">
      <c r="C99" s="59"/>
      <c r="D99" s="60"/>
      <c r="E99" s="59"/>
      <c r="F99" s="60"/>
      <c r="G99" s="59"/>
      <c r="H99" s="60"/>
      <c r="I99" s="59"/>
      <c r="J99" s="59"/>
      <c r="K99" s="59"/>
    </row>
    <row r="100" spans="3:11">
      <c r="C100" s="59"/>
      <c r="D100" s="60"/>
      <c r="E100" s="59"/>
      <c r="F100" s="60"/>
      <c r="G100" s="59"/>
      <c r="H100" s="60"/>
      <c r="I100" s="59"/>
      <c r="J100" s="59"/>
      <c r="K100" s="59"/>
    </row>
    <row r="101" spans="3:11">
      <c r="C101" s="59"/>
      <c r="D101" s="60"/>
      <c r="E101" s="59"/>
      <c r="F101" s="60"/>
      <c r="G101" s="59"/>
      <c r="H101" s="60"/>
      <c r="I101" s="59"/>
      <c r="J101" s="59"/>
      <c r="K101" s="59"/>
    </row>
    <row r="102" spans="3:11">
      <c r="C102" s="59"/>
      <c r="D102" s="60"/>
      <c r="E102" s="59"/>
      <c r="F102" s="60"/>
      <c r="G102" s="59"/>
      <c r="H102" s="60"/>
      <c r="I102" s="59"/>
      <c r="J102" s="59"/>
      <c r="K102" s="59"/>
    </row>
    <row r="103" spans="3:11">
      <c r="C103" s="59"/>
      <c r="D103" s="60"/>
      <c r="E103" s="59"/>
      <c r="F103" s="60"/>
      <c r="G103" s="59"/>
      <c r="H103" s="60"/>
      <c r="I103" s="59"/>
      <c r="J103" s="59"/>
      <c r="K103" s="59"/>
    </row>
    <row r="104" spans="3:11">
      <c r="C104" s="59"/>
      <c r="D104" s="60"/>
      <c r="E104" s="59"/>
      <c r="F104" s="60"/>
      <c r="G104" s="59"/>
      <c r="H104" s="60"/>
      <c r="I104" s="59"/>
      <c r="J104" s="59"/>
      <c r="K104" s="59"/>
    </row>
    <row r="105" spans="3:11">
      <c r="C105" s="59"/>
      <c r="D105" s="60"/>
      <c r="E105" s="59"/>
      <c r="F105" s="60"/>
      <c r="G105" s="59"/>
      <c r="H105" s="60"/>
      <c r="I105" s="59"/>
      <c r="J105" s="59"/>
      <c r="K105" s="59"/>
    </row>
    <row r="106" spans="3:11">
      <c r="C106" s="59"/>
      <c r="D106" s="60"/>
      <c r="E106" s="59"/>
      <c r="F106" s="60"/>
      <c r="G106" s="59"/>
      <c r="H106" s="60"/>
      <c r="I106" s="59"/>
      <c r="J106" s="59"/>
      <c r="K106" s="59"/>
    </row>
    <row r="107" spans="3:11">
      <c r="C107" s="59"/>
      <c r="D107" s="60"/>
      <c r="E107" s="59"/>
      <c r="F107" s="60"/>
      <c r="G107" s="59"/>
      <c r="H107" s="60"/>
      <c r="I107" s="59"/>
      <c r="J107" s="59"/>
      <c r="K107" s="59"/>
    </row>
    <row r="108" spans="3:11">
      <c r="C108" s="59"/>
      <c r="D108" s="60"/>
      <c r="E108" s="59"/>
      <c r="F108" s="60"/>
      <c r="G108" s="59"/>
      <c r="H108" s="60"/>
      <c r="I108" s="59"/>
      <c r="J108" s="59"/>
      <c r="K108" s="59"/>
    </row>
    <row r="109" spans="3:11">
      <c r="C109" s="59"/>
      <c r="D109" s="60"/>
      <c r="E109" s="59"/>
      <c r="F109" s="60"/>
      <c r="G109" s="59"/>
      <c r="H109" s="60"/>
      <c r="I109" s="59"/>
      <c r="J109" s="59"/>
      <c r="K109" s="59"/>
    </row>
    <row r="110" spans="3:11">
      <c r="C110" s="59"/>
      <c r="D110" s="60"/>
      <c r="E110" s="59"/>
      <c r="F110" s="60"/>
      <c r="G110" s="59"/>
      <c r="H110" s="60"/>
      <c r="I110" s="59"/>
      <c r="J110" s="59"/>
      <c r="K110" s="59"/>
    </row>
    <row r="111" spans="3:11">
      <c r="C111" s="59"/>
      <c r="D111" s="60"/>
      <c r="E111" s="59"/>
      <c r="F111" s="60"/>
      <c r="G111" s="59"/>
      <c r="H111" s="60"/>
      <c r="I111" s="59"/>
      <c r="J111" s="59"/>
      <c r="K111" s="59"/>
    </row>
    <row r="112" spans="3:11">
      <c r="C112" s="59"/>
      <c r="D112" s="60"/>
      <c r="E112" s="59"/>
      <c r="F112" s="60"/>
      <c r="G112" s="59"/>
      <c r="H112" s="60"/>
      <c r="I112" s="59"/>
      <c r="J112" s="59"/>
      <c r="K112" s="59"/>
    </row>
    <row r="113" spans="3:11">
      <c r="C113" s="59"/>
      <c r="D113" s="60"/>
      <c r="E113" s="59"/>
      <c r="F113" s="60"/>
      <c r="G113" s="59"/>
      <c r="H113" s="60"/>
      <c r="I113" s="59"/>
      <c r="J113" s="59"/>
      <c r="K113" s="59"/>
    </row>
    <row r="114" spans="3:11">
      <c r="C114" s="59"/>
      <c r="D114" s="60"/>
      <c r="E114" s="59"/>
      <c r="F114" s="60"/>
      <c r="G114" s="59"/>
      <c r="H114" s="60"/>
      <c r="I114" s="59"/>
      <c r="J114" s="59"/>
      <c r="K114" s="59"/>
    </row>
    <row r="115" spans="3:11">
      <c r="C115" s="59"/>
      <c r="D115" s="60"/>
      <c r="E115" s="59"/>
      <c r="F115" s="60"/>
      <c r="G115" s="59"/>
      <c r="H115" s="60"/>
      <c r="I115" s="59"/>
      <c r="J115" s="59"/>
      <c r="K115" s="59"/>
    </row>
    <row r="116" spans="3:11">
      <c r="C116" s="59"/>
      <c r="D116" s="60"/>
      <c r="E116" s="59"/>
      <c r="F116" s="60"/>
      <c r="G116" s="59"/>
      <c r="H116" s="60"/>
      <c r="I116" s="59"/>
      <c r="J116" s="59"/>
      <c r="K116" s="59"/>
    </row>
    <row r="117" spans="3:11">
      <c r="C117" s="59"/>
      <c r="D117" s="60"/>
      <c r="E117" s="59"/>
      <c r="F117" s="60"/>
      <c r="G117" s="59"/>
      <c r="H117" s="60"/>
      <c r="I117" s="59"/>
      <c r="J117" s="59"/>
      <c r="K117" s="59"/>
    </row>
    <row r="118" spans="3:11">
      <c r="C118" s="59"/>
      <c r="D118" s="60"/>
      <c r="E118" s="59"/>
      <c r="F118" s="60"/>
      <c r="G118" s="59"/>
      <c r="H118" s="60"/>
      <c r="I118" s="59"/>
      <c r="J118" s="59"/>
      <c r="K118" s="59"/>
    </row>
    <row r="119" spans="3:11">
      <c r="C119" s="59"/>
      <c r="D119" s="60"/>
      <c r="E119" s="59"/>
      <c r="F119" s="60"/>
      <c r="G119" s="59"/>
      <c r="H119" s="60"/>
      <c r="I119" s="59"/>
      <c r="J119" s="59"/>
      <c r="K119" s="59"/>
    </row>
    <row r="120" spans="3:11">
      <c r="C120" s="59"/>
      <c r="D120" s="60"/>
      <c r="E120" s="59"/>
      <c r="F120" s="60"/>
      <c r="G120" s="59"/>
      <c r="H120" s="60"/>
      <c r="I120" s="59"/>
      <c r="J120" s="59"/>
      <c r="K120" s="59"/>
    </row>
    <row r="121" spans="3:11">
      <c r="C121" s="59"/>
      <c r="D121" s="60"/>
      <c r="E121" s="59"/>
      <c r="F121" s="60"/>
      <c r="G121" s="59"/>
      <c r="H121" s="60"/>
      <c r="I121" s="59"/>
      <c r="J121" s="59"/>
      <c r="K121" s="59"/>
    </row>
    <row r="122" spans="3:11">
      <c r="C122" s="59"/>
      <c r="D122" s="60"/>
      <c r="E122" s="59"/>
      <c r="F122" s="60"/>
      <c r="G122" s="59"/>
      <c r="H122" s="60"/>
      <c r="I122" s="59"/>
      <c r="J122" s="59"/>
      <c r="K122" s="59"/>
    </row>
    <row r="123" spans="3:11">
      <c r="C123" s="59"/>
      <c r="D123" s="60"/>
      <c r="E123" s="59"/>
      <c r="F123" s="60"/>
      <c r="G123" s="59"/>
      <c r="H123" s="60"/>
      <c r="I123" s="59"/>
      <c r="J123" s="59"/>
      <c r="K123" s="59"/>
    </row>
    <row r="124" spans="3:11">
      <c r="C124" s="59"/>
      <c r="D124" s="60"/>
      <c r="E124" s="59"/>
      <c r="F124" s="60"/>
      <c r="G124" s="59"/>
      <c r="H124" s="60"/>
      <c r="I124" s="59"/>
      <c r="J124" s="59"/>
      <c r="K124" s="59"/>
    </row>
    <row r="125" spans="3:11">
      <c r="C125" s="59"/>
      <c r="D125" s="60"/>
      <c r="E125" s="59"/>
      <c r="F125" s="60"/>
      <c r="G125" s="59"/>
      <c r="H125" s="60"/>
      <c r="I125" s="59"/>
      <c r="J125" s="59"/>
      <c r="K125" s="59"/>
    </row>
    <row r="126" spans="3:11">
      <c r="C126" s="59"/>
      <c r="D126" s="60"/>
      <c r="E126" s="59"/>
      <c r="F126" s="60"/>
      <c r="G126" s="59"/>
      <c r="H126" s="60"/>
      <c r="I126" s="59"/>
      <c r="J126" s="59"/>
      <c r="K126" s="59"/>
    </row>
    <row r="127" spans="3:11">
      <c r="C127" s="59"/>
      <c r="D127" s="60"/>
      <c r="E127" s="59"/>
      <c r="F127" s="60"/>
      <c r="G127" s="59"/>
      <c r="H127" s="60"/>
      <c r="I127" s="59"/>
      <c r="J127" s="59"/>
      <c r="K127" s="59"/>
    </row>
    <row r="128" spans="3:11">
      <c r="C128" s="59"/>
      <c r="D128" s="60"/>
      <c r="E128" s="59"/>
      <c r="F128" s="60"/>
      <c r="G128" s="59"/>
      <c r="H128" s="60"/>
      <c r="I128" s="59"/>
      <c r="J128" s="59"/>
      <c r="K128" s="59"/>
    </row>
    <row r="129" spans="3:11">
      <c r="C129" s="59"/>
      <c r="D129" s="60"/>
      <c r="E129" s="59"/>
      <c r="F129" s="60"/>
      <c r="G129" s="59"/>
      <c r="H129" s="60"/>
      <c r="I129" s="59"/>
      <c r="J129" s="59"/>
      <c r="K129" s="59"/>
    </row>
    <row r="130" spans="3:11">
      <c r="C130" s="59"/>
      <c r="D130" s="60"/>
      <c r="E130" s="59"/>
      <c r="F130" s="60"/>
      <c r="G130" s="59"/>
      <c r="H130" s="60"/>
      <c r="I130" s="59"/>
      <c r="J130" s="59"/>
      <c r="K130" s="59"/>
    </row>
    <row r="131" spans="3:11">
      <c r="C131" s="59"/>
      <c r="D131" s="60"/>
      <c r="E131" s="59"/>
      <c r="F131" s="60"/>
      <c r="G131" s="59"/>
      <c r="H131" s="60"/>
      <c r="I131" s="59"/>
      <c r="J131" s="59"/>
      <c r="K131" s="59"/>
    </row>
    <row r="132" spans="3:11">
      <c r="C132" s="59"/>
      <c r="D132" s="60"/>
      <c r="E132" s="59"/>
      <c r="F132" s="60"/>
      <c r="G132" s="59"/>
      <c r="H132" s="60"/>
      <c r="I132" s="59"/>
      <c r="J132" s="59"/>
      <c r="K132" s="59"/>
    </row>
    <row r="133" spans="3:11">
      <c r="C133" s="59"/>
      <c r="D133" s="60"/>
      <c r="E133" s="59"/>
      <c r="F133" s="60"/>
      <c r="G133" s="59"/>
      <c r="H133" s="60"/>
      <c r="I133" s="59"/>
      <c r="J133" s="59"/>
      <c r="K133" s="59"/>
    </row>
    <row r="134" spans="3:11">
      <c r="C134" s="59"/>
      <c r="D134" s="60"/>
      <c r="E134" s="59"/>
      <c r="F134" s="60"/>
      <c r="G134" s="59"/>
      <c r="H134" s="60"/>
      <c r="I134" s="59"/>
      <c r="J134" s="59"/>
      <c r="K134" s="59"/>
    </row>
    <row r="135" spans="3:11">
      <c r="C135" s="59"/>
      <c r="D135" s="60"/>
      <c r="E135" s="59"/>
      <c r="F135" s="60"/>
      <c r="G135" s="59"/>
      <c r="H135" s="60"/>
      <c r="I135" s="59"/>
      <c r="J135" s="59"/>
      <c r="K135" s="59"/>
    </row>
    <row r="136" spans="3:11">
      <c r="C136" s="59"/>
      <c r="D136" s="60"/>
      <c r="E136" s="59"/>
      <c r="F136" s="60"/>
      <c r="G136" s="59"/>
      <c r="H136" s="60"/>
      <c r="I136" s="59"/>
      <c r="J136" s="59"/>
      <c r="K136" s="59"/>
    </row>
    <row r="137" spans="3:11">
      <c r="C137" s="59"/>
      <c r="D137" s="60"/>
      <c r="E137" s="59"/>
      <c r="F137" s="60"/>
      <c r="G137" s="59"/>
      <c r="H137" s="60"/>
      <c r="I137" s="59"/>
      <c r="J137" s="59"/>
      <c r="K137" s="59"/>
    </row>
    <row r="138" spans="3:11">
      <c r="C138" s="59"/>
      <c r="D138" s="60"/>
      <c r="E138" s="59"/>
      <c r="F138" s="60"/>
      <c r="G138" s="59"/>
      <c r="H138" s="60"/>
      <c r="I138" s="59"/>
      <c r="J138" s="59"/>
      <c r="K138" s="59"/>
    </row>
    <row r="139" spans="3:11">
      <c r="C139" s="59"/>
      <c r="D139" s="60"/>
      <c r="E139" s="59"/>
      <c r="F139" s="60"/>
      <c r="G139" s="59"/>
      <c r="H139" s="60"/>
      <c r="I139" s="59"/>
      <c r="J139" s="59"/>
      <c r="K139" s="59"/>
    </row>
    <row r="140" spans="3:11">
      <c r="C140" s="59"/>
      <c r="D140" s="60"/>
      <c r="E140" s="59"/>
      <c r="F140" s="60"/>
      <c r="G140" s="59"/>
      <c r="H140" s="60"/>
      <c r="I140" s="59"/>
      <c r="J140" s="59"/>
      <c r="K140" s="59"/>
    </row>
    <row r="141" spans="3:11">
      <c r="C141" s="59"/>
      <c r="D141" s="60"/>
      <c r="E141" s="59"/>
      <c r="F141" s="60"/>
      <c r="G141" s="59"/>
      <c r="H141" s="60"/>
      <c r="I141" s="59"/>
      <c r="J141" s="59"/>
      <c r="K141" s="59"/>
    </row>
    <row r="142" spans="3:11">
      <c r="C142" s="59"/>
      <c r="D142" s="60"/>
      <c r="E142" s="59"/>
      <c r="F142" s="60"/>
      <c r="G142" s="59"/>
      <c r="H142" s="60"/>
      <c r="I142" s="59"/>
      <c r="J142" s="59"/>
      <c r="K142" s="59"/>
    </row>
    <row r="143" spans="3:11">
      <c r="C143" s="59"/>
      <c r="D143" s="60"/>
      <c r="E143" s="59"/>
      <c r="F143" s="60"/>
      <c r="G143" s="59"/>
      <c r="H143" s="60"/>
      <c r="I143" s="59"/>
      <c r="J143" s="59"/>
      <c r="K143" s="59"/>
    </row>
    <row r="144" spans="3:11">
      <c r="C144" s="59"/>
      <c r="D144" s="60"/>
      <c r="E144" s="59"/>
      <c r="F144" s="60"/>
      <c r="G144" s="59"/>
      <c r="H144" s="60"/>
      <c r="I144" s="59"/>
      <c r="J144" s="59"/>
      <c r="K144" s="59"/>
    </row>
    <row r="145" spans="3:11">
      <c r="C145" s="59"/>
      <c r="D145" s="60"/>
      <c r="E145" s="59"/>
      <c r="F145" s="60"/>
      <c r="G145" s="59"/>
      <c r="H145" s="60"/>
      <c r="I145" s="59"/>
      <c r="J145" s="59"/>
      <c r="K145" s="59"/>
    </row>
    <row r="146" spans="3:11">
      <c r="C146" s="59"/>
      <c r="D146" s="60"/>
      <c r="E146" s="59"/>
      <c r="F146" s="60"/>
      <c r="G146" s="59"/>
      <c r="H146" s="60"/>
      <c r="I146" s="59"/>
      <c r="J146" s="59"/>
      <c r="K146" s="59"/>
    </row>
    <row r="147" spans="3:11">
      <c r="C147" s="59"/>
      <c r="D147" s="60"/>
      <c r="E147" s="59"/>
      <c r="F147" s="60"/>
      <c r="G147" s="59"/>
      <c r="H147" s="60"/>
      <c r="I147" s="59"/>
      <c r="J147" s="59"/>
      <c r="K147" s="59"/>
    </row>
    <row r="148" spans="3:11">
      <c r="C148" s="59"/>
      <c r="D148" s="60"/>
      <c r="E148" s="59"/>
      <c r="F148" s="60"/>
      <c r="G148" s="59"/>
      <c r="H148" s="60"/>
      <c r="I148" s="59"/>
      <c r="J148" s="59"/>
      <c r="K148" s="59"/>
    </row>
    <row r="149" spans="3:11">
      <c r="C149" s="59"/>
      <c r="D149" s="60"/>
      <c r="E149" s="59"/>
      <c r="F149" s="60"/>
      <c r="G149" s="59"/>
      <c r="H149" s="60"/>
      <c r="I149" s="59"/>
      <c r="J149" s="59"/>
      <c r="K149" s="59"/>
    </row>
    <row r="150" spans="3:11">
      <c r="C150" s="59"/>
      <c r="D150" s="60"/>
      <c r="E150" s="59"/>
      <c r="F150" s="60"/>
      <c r="G150" s="59"/>
      <c r="H150" s="60"/>
      <c r="I150" s="59"/>
      <c r="J150" s="59"/>
      <c r="K150" s="59"/>
    </row>
    <row r="151" spans="3:11">
      <c r="C151" s="59"/>
      <c r="D151" s="60"/>
      <c r="E151" s="59"/>
      <c r="F151" s="60"/>
      <c r="G151" s="59"/>
      <c r="H151" s="60"/>
      <c r="I151" s="59"/>
      <c r="J151" s="59"/>
      <c r="K151" s="59"/>
    </row>
    <row r="152" spans="3:11">
      <c r="C152" s="59"/>
      <c r="D152" s="60"/>
      <c r="E152" s="59"/>
      <c r="F152" s="60"/>
      <c r="G152" s="59"/>
      <c r="H152" s="60"/>
      <c r="I152" s="59"/>
      <c r="J152" s="59"/>
      <c r="K152" s="59"/>
    </row>
  </sheetData>
  <mergeCells count="6">
    <mergeCell ref="C6:D6"/>
    <mergeCell ref="E6:F6"/>
    <mergeCell ref="G6:H6"/>
    <mergeCell ref="A8:A10"/>
    <mergeCell ref="A11:A13"/>
    <mergeCell ref="A6:B7"/>
  </mergeCells>
  <pageMargins left="0.70866141732283472" right="0.19685039370078741" top="3.937007874015748E-2" bottom="3.937007874015748E-2" header="0" footer="0.31496062992125984"/>
  <pageSetup paperSize="9" scale="85" orientation="landscape" r:id="rId1"/>
  <ignoredErrors>
    <ignoredError sqref="G10:H10" formula="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0">
    <tabColor rgb="FF00B050"/>
  </sheetPr>
  <dimension ref="A1:K150"/>
  <sheetViews>
    <sheetView workbookViewId="0">
      <selection activeCell="H15" sqref="H15"/>
    </sheetView>
  </sheetViews>
  <sheetFormatPr baseColWidth="10" defaultColWidth="11.42578125" defaultRowHeight="15"/>
  <cols>
    <col min="1" max="1" width="15.7109375" style="51" customWidth="1"/>
    <col min="2" max="11" width="12.7109375" style="51" customWidth="1"/>
    <col min="12" max="16384" width="11.42578125" style="51"/>
  </cols>
  <sheetData>
    <row r="1" spans="1:11" ht="15.75">
      <c r="A1" s="54" t="s">
        <v>92</v>
      </c>
      <c r="B1" s="50"/>
      <c r="C1" s="50"/>
      <c r="D1" s="50"/>
      <c r="E1" s="50"/>
      <c r="F1" s="50"/>
      <c r="G1" s="50"/>
      <c r="H1" s="50"/>
      <c r="I1" s="50"/>
    </row>
    <row r="2" spans="1:11">
      <c r="A2" s="50"/>
      <c r="B2" s="50"/>
      <c r="C2" s="50"/>
      <c r="D2" s="50"/>
      <c r="E2" s="50"/>
      <c r="F2" s="50"/>
      <c r="G2" s="50"/>
      <c r="H2" s="50"/>
      <c r="I2" s="50"/>
    </row>
    <row r="3" spans="1:11">
      <c r="A3" s="1122"/>
      <c r="B3" s="1123"/>
      <c r="C3" s="1050" t="s">
        <v>1274</v>
      </c>
      <c r="D3" s="1050"/>
      <c r="E3" s="1050" t="s">
        <v>1275</v>
      </c>
      <c r="F3" s="1050"/>
      <c r="G3" s="1051" t="s">
        <v>343</v>
      </c>
      <c r="H3" s="1051"/>
      <c r="I3" s="50"/>
    </row>
    <row r="4" spans="1:11" ht="24">
      <c r="A4" s="1124"/>
      <c r="B4" s="1125"/>
      <c r="C4" s="494" t="s">
        <v>1382</v>
      </c>
      <c r="D4" s="494" t="s">
        <v>1589</v>
      </c>
      <c r="E4" s="494" t="s">
        <v>1382</v>
      </c>
      <c r="F4" s="494" t="s">
        <v>1589</v>
      </c>
      <c r="G4" s="495" t="s">
        <v>1602</v>
      </c>
      <c r="H4" s="495" t="s">
        <v>1603</v>
      </c>
      <c r="I4" s="50"/>
    </row>
    <row r="5" spans="1:11" ht="24">
      <c r="A5" s="1034" t="s">
        <v>1388</v>
      </c>
      <c r="B5" s="492" t="s">
        <v>1604</v>
      </c>
      <c r="C5" s="42">
        <v>14318</v>
      </c>
      <c r="D5" s="42">
        <v>269095</v>
      </c>
      <c r="E5" s="42">
        <v>4242</v>
      </c>
      <c r="F5" s="42">
        <v>104778</v>
      </c>
      <c r="G5" s="43">
        <f>C5+E5</f>
        <v>18560</v>
      </c>
      <c r="H5" s="43">
        <f>D5+F5</f>
        <v>373873</v>
      </c>
    </row>
    <row r="6" spans="1:11">
      <c r="A6" s="1034"/>
      <c r="B6" s="492" t="s">
        <v>1605</v>
      </c>
      <c r="C6" s="42">
        <v>494</v>
      </c>
      <c r="D6" s="42">
        <v>2258</v>
      </c>
      <c r="E6" s="42">
        <v>23</v>
      </c>
      <c r="F6" s="42">
        <v>106</v>
      </c>
      <c r="G6" s="43">
        <f>C6+E6</f>
        <v>517</v>
      </c>
      <c r="H6" s="43">
        <f>D6+F6</f>
        <v>2364</v>
      </c>
    </row>
    <row r="7" spans="1:11">
      <c r="A7" s="1034"/>
      <c r="B7" s="65" t="s">
        <v>282</v>
      </c>
      <c r="C7" s="104">
        <f t="shared" ref="C7:H7" si="0">SUM(C5:C6)</f>
        <v>14812</v>
      </c>
      <c r="D7" s="104">
        <f t="shared" si="0"/>
        <v>271353</v>
      </c>
      <c r="E7" s="104">
        <f t="shared" si="0"/>
        <v>4265</v>
      </c>
      <c r="F7" s="104">
        <f t="shared" si="0"/>
        <v>104884</v>
      </c>
      <c r="G7" s="104">
        <f t="shared" si="0"/>
        <v>19077</v>
      </c>
      <c r="H7" s="104">
        <f t="shared" si="0"/>
        <v>376237</v>
      </c>
    </row>
    <row r="8" spans="1:11" ht="24">
      <c r="A8" s="1034" t="s">
        <v>1389</v>
      </c>
      <c r="B8" s="492" t="s">
        <v>1604</v>
      </c>
      <c r="C8" s="42">
        <v>2846</v>
      </c>
      <c r="D8" s="42">
        <v>47311</v>
      </c>
      <c r="E8" s="42">
        <v>215</v>
      </c>
      <c r="F8" s="42">
        <v>6364</v>
      </c>
      <c r="G8" s="43">
        <f>C8+E8</f>
        <v>3061</v>
      </c>
      <c r="H8" s="43">
        <f>D8+F8</f>
        <v>53675</v>
      </c>
    </row>
    <row r="9" spans="1:11">
      <c r="A9" s="1034"/>
      <c r="B9" s="492" t="s">
        <v>1605</v>
      </c>
      <c r="C9" s="42">
        <v>14999</v>
      </c>
      <c r="D9" s="42">
        <v>62549</v>
      </c>
      <c r="E9" s="42">
        <v>858</v>
      </c>
      <c r="F9" s="42">
        <v>3903</v>
      </c>
      <c r="G9" s="43">
        <f>C9+E9</f>
        <v>15857</v>
      </c>
      <c r="H9" s="43">
        <v>66453</v>
      </c>
    </row>
    <row r="10" spans="1:11">
      <c r="A10" s="1034"/>
      <c r="B10" s="65" t="s">
        <v>282</v>
      </c>
      <c r="C10" s="104">
        <f>SUM(C8:C9)</f>
        <v>17845</v>
      </c>
      <c r="D10" s="104">
        <f>SUM(D8:D9)</f>
        <v>109860</v>
      </c>
      <c r="E10" s="104">
        <f>SUM(E8:E9)</f>
        <v>1073</v>
      </c>
      <c r="F10" s="104">
        <v>10268</v>
      </c>
      <c r="G10" s="104">
        <f>C10+E10</f>
        <v>18918</v>
      </c>
      <c r="H10" s="104">
        <f>D10+F10</f>
        <v>120128</v>
      </c>
    </row>
    <row r="11" spans="1:11">
      <c r="A11" s="44" t="s">
        <v>282</v>
      </c>
      <c r="B11" s="46"/>
      <c r="C11" s="104">
        <f t="shared" ref="C11:H11" si="1">C7+C10</f>
        <v>32657</v>
      </c>
      <c r="D11" s="104">
        <f t="shared" si="1"/>
        <v>381213</v>
      </c>
      <c r="E11" s="104">
        <f t="shared" si="1"/>
        <v>5338</v>
      </c>
      <c r="F11" s="104">
        <f t="shared" si="1"/>
        <v>115152</v>
      </c>
      <c r="G11" s="104">
        <f t="shared" si="1"/>
        <v>37995</v>
      </c>
      <c r="H11" s="104">
        <f t="shared" si="1"/>
        <v>496365</v>
      </c>
    </row>
    <row r="12" spans="1:11">
      <c r="A12" s="59"/>
      <c r="B12" s="59"/>
    </row>
    <row r="13" spans="1:11">
      <c r="A13" s="59"/>
      <c r="B13" s="59"/>
    </row>
    <row r="14" spans="1:11">
      <c r="A14" s="59"/>
      <c r="B14" s="59"/>
    </row>
    <row r="15" spans="1:11">
      <c r="A15" s="59"/>
      <c r="B15" s="59"/>
    </row>
    <row r="16" spans="1:11">
      <c r="A16" s="50"/>
      <c r="B16" s="50"/>
      <c r="C16" s="58"/>
      <c r="D16" s="72"/>
      <c r="E16" s="58"/>
      <c r="F16" s="72"/>
      <c r="G16" s="58"/>
      <c r="H16" s="72"/>
      <c r="I16" s="58"/>
      <c r="J16" s="59"/>
      <c r="K16" s="59"/>
    </row>
    <row r="17" spans="1:11">
      <c r="A17" s="50"/>
      <c r="B17" s="50"/>
      <c r="C17" s="58"/>
      <c r="D17" s="72"/>
      <c r="E17" s="58"/>
      <c r="F17" s="72"/>
      <c r="G17" s="58"/>
      <c r="H17" s="72"/>
      <c r="I17" s="58"/>
      <c r="J17" s="59"/>
      <c r="K17" s="59"/>
    </row>
    <row r="18" spans="1:11">
      <c r="A18" s="50"/>
      <c r="B18" s="50"/>
      <c r="C18" s="58"/>
      <c r="D18" s="72"/>
      <c r="E18" s="58"/>
      <c r="F18" s="72"/>
      <c r="G18" s="58"/>
      <c r="H18" s="72"/>
      <c r="I18" s="58"/>
      <c r="J18" s="59"/>
      <c r="K18" s="59"/>
    </row>
    <row r="19" spans="1:11">
      <c r="A19" s="50"/>
      <c r="B19" s="50"/>
      <c r="C19" s="58"/>
      <c r="D19" s="72"/>
      <c r="E19" s="58"/>
      <c r="F19" s="72"/>
      <c r="G19" s="58"/>
      <c r="H19" s="72"/>
      <c r="I19" s="58"/>
      <c r="J19" s="59"/>
      <c r="K19" s="59"/>
    </row>
    <row r="20" spans="1:11">
      <c r="C20" s="59"/>
      <c r="D20" s="60"/>
      <c r="E20" s="59"/>
      <c r="F20" s="60"/>
      <c r="G20" s="59"/>
      <c r="H20" s="60"/>
      <c r="I20" s="59"/>
      <c r="J20" s="59"/>
      <c r="K20" s="59"/>
    </row>
    <row r="21" spans="1:11">
      <c r="C21" s="59"/>
      <c r="D21" s="60"/>
      <c r="E21" s="59"/>
      <c r="F21" s="60"/>
      <c r="G21" s="59"/>
      <c r="H21" s="60"/>
      <c r="I21" s="59"/>
      <c r="J21" s="59"/>
      <c r="K21" s="59"/>
    </row>
    <row r="22" spans="1:11">
      <c r="C22" s="59"/>
      <c r="D22" s="60"/>
      <c r="E22" s="59"/>
      <c r="F22" s="60"/>
      <c r="G22" s="59"/>
      <c r="H22" s="60"/>
      <c r="I22" s="59"/>
      <c r="J22" s="59"/>
      <c r="K22" s="59"/>
    </row>
    <row r="23" spans="1:11">
      <c r="C23" s="59"/>
      <c r="D23" s="60"/>
      <c r="E23" s="59"/>
      <c r="F23" s="60"/>
      <c r="G23" s="59"/>
      <c r="H23" s="60"/>
      <c r="I23" s="59"/>
      <c r="J23" s="59"/>
      <c r="K23" s="59"/>
    </row>
    <row r="24" spans="1:11">
      <c r="C24" s="59"/>
      <c r="D24" s="60"/>
      <c r="E24" s="59"/>
      <c r="F24" s="60"/>
      <c r="G24" s="59"/>
      <c r="H24" s="60"/>
      <c r="I24" s="59"/>
      <c r="J24" s="59"/>
      <c r="K24" s="59"/>
    </row>
    <row r="25" spans="1:11">
      <c r="C25" s="59"/>
      <c r="D25" s="60"/>
      <c r="E25" s="59"/>
      <c r="F25" s="60"/>
      <c r="G25" s="59"/>
      <c r="H25" s="60"/>
      <c r="I25" s="59"/>
      <c r="J25" s="59"/>
      <c r="K25" s="59"/>
    </row>
    <row r="26" spans="1:11">
      <c r="C26" s="59"/>
      <c r="D26" s="60"/>
      <c r="E26" s="59"/>
      <c r="F26" s="60"/>
      <c r="G26" s="59"/>
      <c r="H26" s="60"/>
      <c r="I26" s="59"/>
      <c r="J26" s="59"/>
      <c r="K26" s="59"/>
    </row>
    <row r="27" spans="1:11">
      <c r="C27" s="59"/>
      <c r="D27" s="60"/>
      <c r="E27" s="59"/>
      <c r="F27" s="60"/>
      <c r="G27" s="59"/>
      <c r="H27" s="60"/>
      <c r="I27" s="59"/>
      <c r="J27" s="59"/>
      <c r="K27" s="59"/>
    </row>
    <row r="28" spans="1:11">
      <c r="C28" s="59"/>
      <c r="D28" s="60"/>
      <c r="E28" s="59"/>
      <c r="F28" s="60"/>
      <c r="G28" s="59"/>
      <c r="H28" s="60"/>
      <c r="I28" s="59"/>
      <c r="J28" s="59"/>
      <c r="K28" s="59"/>
    </row>
    <row r="29" spans="1:11">
      <c r="C29" s="59"/>
      <c r="D29" s="60"/>
      <c r="E29" s="59"/>
      <c r="F29" s="60"/>
      <c r="G29" s="59"/>
      <c r="H29" s="60"/>
      <c r="I29" s="59"/>
      <c r="J29" s="59"/>
      <c r="K29" s="59"/>
    </row>
    <row r="30" spans="1:11">
      <c r="C30" s="59"/>
      <c r="D30" s="60"/>
      <c r="E30" s="59"/>
      <c r="F30" s="60"/>
      <c r="G30" s="59"/>
      <c r="H30" s="60"/>
      <c r="I30" s="59"/>
      <c r="J30" s="59"/>
      <c r="K30" s="59"/>
    </row>
    <row r="31" spans="1:11">
      <c r="C31" s="59"/>
      <c r="D31" s="60"/>
      <c r="E31" s="59"/>
      <c r="F31" s="60"/>
      <c r="G31" s="59"/>
      <c r="H31" s="60"/>
      <c r="I31" s="59"/>
      <c r="J31" s="59"/>
      <c r="K31" s="59"/>
    </row>
    <row r="32" spans="1:11">
      <c r="C32" s="59"/>
      <c r="D32" s="60"/>
      <c r="E32" s="59"/>
      <c r="F32" s="60"/>
      <c r="G32" s="59"/>
      <c r="H32" s="60"/>
      <c r="I32" s="59"/>
      <c r="J32" s="59"/>
      <c r="K32" s="59"/>
    </row>
    <row r="33" spans="3:11">
      <c r="C33" s="59"/>
      <c r="D33" s="60"/>
      <c r="E33" s="59"/>
      <c r="F33" s="60"/>
      <c r="G33" s="59"/>
      <c r="H33" s="60"/>
      <c r="I33" s="59"/>
      <c r="J33" s="59"/>
      <c r="K33" s="59"/>
    </row>
    <row r="34" spans="3:11">
      <c r="C34" s="59"/>
      <c r="D34" s="60"/>
      <c r="E34" s="59"/>
      <c r="F34" s="60"/>
      <c r="G34" s="59"/>
      <c r="H34" s="60"/>
      <c r="I34" s="59"/>
      <c r="J34" s="59"/>
      <c r="K34" s="59"/>
    </row>
    <row r="35" spans="3:11">
      <c r="C35" s="59"/>
      <c r="D35" s="60"/>
      <c r="E35" s="59"/>
      <c r="F35" s="60"/>
      <c r="G35" s="59"/>
      <c r="H35" s="60"/>
      <c r="I35" s="59"/>
      <c r="J35" s="59"/>
      <c r="K35" s="59"/>
    </row>
    <row r="36" spans="3:11">
      <c r="C36" s="59"/>
      <c r="D36" s="60"/>
      <c r="E36" s="59"/>
      <c r="F36" s="60"/>
      <c r="G36" s="59"/>
      <c r="H36" s="60"/>
      <c r="I36" s="59"/>
      <c r="J36" s="59"/>
      <c r="K36" s="59"/>
    </row>
    <row r="37" spans="3:11">
      <c r="C37" s="59"/>
      <c r="D37" s="60"/>
      <c r="E37" s="59"/>
      <c r="F37" s="60"/>
      <c r="G37" s="59"/>
      <c r="H37" s="60"/>
      <c r="I37" s="59"/>
      <c r="J37" s="59"/>
      <c r="K37" s="59"/>
    </row>
    <row r="38" spans="3:11">
      <c r="C38" s="59"/>
      <c r="D38" s="60"/>
      <c r="E38" s="59"/>
      <c r="F38" s="60"/>
      <c r="G38" s="59"/>
      <c r="H38" s="60"/>
      <c r="I38" s="59"/>
      <c r="J38" s="59"/>
      <c r="K38" s="59"/>
    </row>
    <row r="39" spans="3:11">
      <c r="C39" s="59"/>
      <c r="D39" s="60"/>
      <c r="E39" s="59"/>
      <c r="F39" s="60"/>
      <c r="G39" s="59"/>
      <c r="H39" s="60"/>
      <c r="I39" s="59"/>
      <c r="J39" s="59"/>
      <c r="K39" s="59"/>
    </row>
    <row r="40" spans="3:11">
      <c r="C40" s="59"/>
      <c r="D40" s="60"/>
      <c r="E40" s="59"/>
      <c r="F40" s="60"/>
      <c r="G40" s="59"/>
      <c r="H40" s="60"/>
      <c r="I40" s="59"/>
      <c r="J40" s="59"/>
      <c r="K40" s="59"/>
    </row>
    <row r="41" spans="3:11">
      <c r="C41" s="59"/>
      <c r="D41" s="60"/>
      <c r="E41" s="59"/>
      <c r="F41" s="60"/>
      <c r="G41" s="59"/>
      <c r="H41" s="60"/>
      <c r="I41" s="59"/>
      <c r="J41" s="59"/>
      <c r="K41" s="59"/>
    </row>
    <row r="42" spans="3:11">
      <c r="C42" s="59"/>
      <c r="D42" s="60"/>
      <c r="E42" s="59"/>
      <c r="F42" s="60"/>
      <c r="G42" s="59"/>
      <c r="H42" s="60"/>
      <c r="I42" s="59"/>
      <c r="J42" s="59"/>
      <c r="K42" s="59"/>
    </row>
    <row r="43" spans="3:11">
      <c r="C43" s="59"/>
      <c r="D43" s="60"/>
      <c r="E43" s="59"/>
      <c r="F43" s="60"/>
      <c r="G43" s="59"/>
      <c r="H43" s="60"/>
      <c r="I43" s="59"/>
      <c r="J43" s="59"/>
      <c r="K43" s="59"/>
    </row>
    <row r="44" spans="3:11">
      <c r="C44" s="59"/>
      <c r="D44" s="60"/>
      <c r="E44" s="59"/>
      <c r="F44" s="60"/>
      <c r="G44" s="59"/>
      <c r="H44" s="60"/>
      <c r="I44" s="59"/>
      <c r="J44" s="59"/>
      <c r="K44" s="59"/>
    </row>
    <row r="45" spans="3:11">
      <c r="C45" s="59"/>
      <c r="D45" s="60"/>
      <c r="E45" s="59"/>
      <c r="F45" s="60"/>
      <c r="G45" s="59"/>
      <c r="H45" s="60"/>
      <c r="I45" s="59"/>
      <c r="J45" s="59"/>
      <c r="K45" s="59"/>
    </row>
    <row r="46" spans="3:11">
      <c r="C46" s="59"/>
      <c r="D46" s="60"/>
      <c r="E46" s="59"/>
      <c r="F46" s="60"/>
      <c r="G46" s="59"/>
      <c r="H46" s="60"/>
      <c r="I46" s="59"/>
      <c r="J46" s="59"/>
      <c r="K46" s="59"/>
    </row>
    <row r="47" spans="3:11">
      <c r="C47" s="59"/>
      <c r="D47" s="60"/>
      <c r="E47" s="59"/>
      <c r="F47" s="60"/>
      <c r="G47" s="59"/>
      <c r="H47" s="60"/>
      <c r="I47" s="59"/>
      <c r="J47" s="59"/>
      <c r="K47" s="59"/>
    </row>
    <row r="48" spans="3:11">
      <c r="C48" s="59"/>
      <c r="D48" s="60"/>
      <c r="E48" s="59"/>
      <c r="F48" s="60"/>
      <c r="G48" s="59"/>
      <c r="H48" s="60"/>
      <c r="I48" s="59"/>
      <c r="J48" s="59"/>
      <c r="K48" s="59"/>
    </row>
    <row r="49" spans="3:11">
      <c r="C49" s="59"/>
      <c r="D49" s="60"/>
      <c r="E49" s="59"/>
      <c r="F49" s="60"/>
      <c r="G49" s="59"/>
      <c r="H49" s="60"/>
      <c r="I49" s="59"/>
      <c r="J49" s="59"/>
      <c r="K49" s="59"/>
    </row>
    <row r="50" spans="3:11">
      <c r="C50" s="59"/>
      <c r="D50" s="60"/>
      <c r="E50" s="59"/>
      <c r="F50" s="60"/>
      <c r="G50" s="59"/>
      <c r="H50" s="60"/>
      <c r="I50" s="59"/>
      <c r="J50" s="59"/>
      <c r="K50" s="59"/>
    </row>
    <row r="51" spans="3:11">
      <c r="C51" s="59"/>
      <c r="D51" s="60"/>
      <c r="E51" s="59"/>
      <c r="F51" s="60"/>
      <c r="G51" s="59"/>
      <c r="H51" s="60"/>
      <c r="I51" s="59"/>
      <c r="J51" s="59"/>
      <c r="K51" s="59"/>
    </row>
    <row r="52" spans="3:11">
      <c r="C52" s="59"/>
      <c r="D52" s="60"/>
      <c r="E52" s="59"/>
      <c r="F52" s="60"/>
      <c r="G52" s="59"/>
      <c r="H52" s="60"/>
      <c r="I52" s="59"/>
      <c r="J52" s="59"/>
      <c r="K52" s="59"/>
    </row>
    <row r="53" spans="3:11">
      <c r="C53" s="59"/>
      <c r="D53" s="60"/>
      <c r="E53" s="59"/>
      <c r="F53" s="60"/>
      <c r="G53" s="59"/>
      <c r="H53" s="60"/>
      <c r="I53" s="59"/>
      <c r="J53" s="59"/>
      <c r="K53" s="59"/>
    </row>
    <row r="54" spans="3:11">
      <c r="C54" s="59"/>
      <c r="D54" s="60"/>
      <c r="E54" s="59"/>
      <c r="F54" s="60"/>
      <c r="G54" s="59"/>
      <c r="H54" s="60"/>
      <c r="I54" s="59"/>
      <c r="J54" s="59"/>
      <c r="K54" s="59"/>
    </row>
    <row r="55" spans="3:11">
      <c r="C55" s="59"/>
      <c r="D55" s="60"/>
      <c r="E55" s="59"/>
      <c r="F55" s="60"/>
      <c r="G55" s="59"/>
      <c r="H55" s="60"/>
      <c r="I55" s="59"/>
      <c r="J55" s="59"/>
      <c r="K55" s="59"/>
    </row>
    <row r="56" spans="3:11">
      <c r="C56" s="59"/>
      <c r="D56" s="60"/>
      <c r="E56" s="59"/>
      <c r="F56" s="60"/>
      <c r="G56" s="59"/>
      <c r="H56" s="60"/>
      <c r="I56" s="59"/>
      <c r="J56" s="59"/>
      <c r="K56" s="59"/>
    </row>
    <row r="57" spans="3:11">
      <c r="C57" s="59"/>
      <c r="D57" s="60"/>
      <c r="E57" s="59"/>
      <c r="F57" s="60"/>
      <c r="G57" s="59"/>
      <c r="H57" s="60"/>
      <c r="I57" s="59"/>
      <c r="J57" s="59"/>
      <c r="K57" s="59"/>
    </row>
    <row r="58" spans="3:11">
      <c r="C58" s="59"/>
      <c r="D58" s="60"/>
      <c r="E58" s="59"/>
      <c r="F58" s="60"/>
      <c r="G58" s="59"/>
      <c r="H58" s="60"/>
      <c r="I58" s="59"/>
      <c r="J58" s="59"/>
      <c r="K58" s="59"/>
    </row>
    <row r="59" spans="3:11">
      <c r="C59" s="59"/>
      <c r="D59" s="60"/>
      <c r="E59" s="59"/>
      <c r="F59" s="60"/>
      <c r="G59" s="59"/>
      <c r="H59" s="60"/>
      <c r="I59" s="59"/>
      <c r="J59" s="59"/>
      <c r="K59" s="59"/>
    </row>
    <row r="60" spans="3:11">
      <c r="C60" s="59"/>
      <c r="D60" s="60"/>
      <c r="E60" s="59"/>
      <c r="F60" s="60"/>
      <c r="G60" s="59"/>
      <c r="H60" s="60"/>
      <c r="I60" s="59"/>
      <c r="J60" s="59"/>
      <c r="K60" s="59"/>
    </row>
    <row r="61" spans="3:11">
      <c r="C61" s="59"/>
      <c r="D61" s="60"/>
      <c r="E61" s="59"/>
      <c r="F61" s="60"/>
      <c r="G61" s="59"/>
      <c r="H61" s="60"/>
      <c r="I61" s="59"/>
      <c r="J61" s="59"/>
      <c r="K61" s="59"/>
    </row>
    <row r="62" spans="3:11">
      <c r="C62" s="59"/>
      <c r="D62" s="60"/>
      <c r="E62" s="59"/>
      <c r="F62" s="60"/>
      <c r="G62" s="59"/>
      <c r="H62" s="60"/>
      <c r="I62" s="59"/>
      <c r="J62" s="59"/>
      <c r="K62" s="59"/>
    </row>
    <row r="63" spans="3:11">
      <c r="C63" s="59"/>
      <c r="D63" s="60"/>
      <c r="E63" s="59"/>
      <c r="F63" s="60"/>
      <c r="G63" s="59"/>
      <c r="H63" s="60"/>
      <c r="I63" s="59"/>
      <c r="J63" s="59"/>
      <c r="K63" s="59"/>
    </row>
    <row r="64" spans="3:11">
      <c r="C64" s="59"/>
      <c r="D64" s="60"/>
      <c r="E64" s="59"/>
      <c r="F64" s="60"/>
      <c r="G64" s="59"/>
      <c r="H64" s="60"/>
      <c r="I64" s="59"/>
      <c r="J64" s="59"/>
      <c r="K64" s="59"/>
    </row>
    <row r="65" spans="3:11">
      <c r="C65" s="59"/>
      <c r="D65" s="60"/>
      <c r="E65" s="59"/>
      <c r="F65" s="60"/>
      <c r="G65" s="59"/>
      <c r="H65" s="60"/>
      <c r="I65" s="59"/>
      <c r="J65" s="59"/>
      <c r="K65" s="59"/>
    </row>
    <row r="66" spans="3:11">
      <c r="C66" s="59"/>
      <c r="D66" s="60"/>
      <c r="E66" s="59"/>
      <c r="F66" s="60"/>
      <c r="G66" s="59"/>
      <c r="H66" s="60"/>
      <c r="I66" s="59"/>
      <c r="J66" s="59"/>
      <c r="K66" s="59"/>
    </row>
    <row r="67" spans="3:11">
      <c r="C67" s="59"/>
      <c r="D67" s="60"/>
      <c r="E67" s="59"/>
      <c r="F67" s="60"/>
      <c r="G67" s="59"/>
      <c r="H67" s="60"/>
      <c r="I67" s="59"/>
      <c r="J67" s="59"/>
      <c r="K67" s="59"/>
    </row>
    <row r="68" spans="3:11">
      <c r="C68" s="59"/>
      <c r="D68" s="60"/>
      <c r="E68" s="59"/>
      <c r="F68" s="60"/>
      <c r="G68" s="59"/>
      <c r="H68" s="60"/>
      <c r="I68" s="59"/>
      <c r="J68" s="59"/>
      <c r="K68" s="59"/>
    </row>
    <row r="69" spans="3:11">
      <c r="C69" s="59"/>
      <c r="D69" s="60"/>
      <c r="E69" s="59"/>
      <c r="F69" s="60"/>
      <c r="G69" s="59"/>
      <c r="H69" s="60"/>
      <c r="I69" s="59"/>
      <c r="J69" s="59"/>
      <c r="K69" s="59"/>
    </row>
    <row r="70" spans="3:11">
      <c r="C70" s="59"/>
      <c r="D70" s="60"/>
      <c r="E70" s="59"/>
      <c r="F70" s="60"/>
      <c r="G70" s="59"/>
      <c r="H70" s="60"/>
      <c r="I70" s="59"/>
      <c r="J70" s="59"/>
      <c r="K70" s="59"/>
    </row>
    <row r="71" spans="3:11">
      <c r="C71" s="59"/>
      <c r="D71" s="60"/>
      <c r="E71" s="59"/>
      <c r="F71" s="60"/>
      <c r="G71" s="59"/>
      <c r="H71" s="60"/>
      <c r="I71" s="59"/>
      <c r="J71" s="59"/>
      <c r="K71" s="59"/>
    </row>
    <row r="72" spans="3:11">
      <c r="C72" s="59"/>
      <c r="D72" s="60"/>
      <c r="E72" s="59"/>
      <c r="F72" s="60"/>
      <c r="G72" s="59"/>
      <c r="H72" s="60"/>
      <c r="I72" s="59"/>
      <c r="J72" s="59"/>
      <c r="K72" s="59"/>
    </row>
    <row r="73" spans="3:11">
      <c r="C73" s="59"/>
      <c r="D73" s="60"/>
      <c r="E73" s="59"/>
      <c r="F73" s="60"/>
      <c r="G73" s="59"/>
      <c r="H73" s="60"/>
      <c r="I73" s="59"/>
      <c r="J73" s="59"/>
      <c r="K73" s="59"/>
    </row>
    <row r="74" spans="3:11">
      <c r="C74" s="59"/>
      <c r="D74" s="60"/>
      <c r="E74" s="59"/>
      <c r="F74" s="60"/>
      <c r="G74" s="59"/>
      <c r="H74" s="60"/>
      <c r="I74" s="59"/>
      <c r="J74" s="59"/>
      <c r="K74" s="59"/>
    </row>
    <row r="75" spans="3:11">
      <c r="C75" s="59"/>
      <c r="D75" s="60"/>
      <c r="E75" s="59"/>
      <c r="F75" s="60"/>
      <c r="G75" s="59"/>
      <c r="H75" s="60"/>
      <c r="I75" s="59"/>
      <c r="J75" s="59"/>
      <c r="K75" s="59"/>
    </row>
    <row r="76" spans="3:11">
      <c r="C76" s="59"/>
      <c r="D76" s="60"/>
      <c r="E76" s="59"/>
      <c r="F76" s="60"/>
      <c r="G76" s="59"/>
      <c r="H76" s="60"/>
      <c r="I76" s="59"/>
      <c r="J76" s="59"/>
      <c r="K76" s="59"/>
    </row>
    <row r="77" spans="3:11">
      <c r="C77" s="59"/>
      <c r="D77" s="60"/>
      <c r="E77" s="59"/>
      <c r="F77" s="60"/>
      <c r="G77" s="59"/>
      <c r="H77" s="60"/>
      <c r="I77" s="59"/>
      <c r="J77" s="59"/>
      <c r="K77" s="59"/>
    </row>
    <row r="78" spans="3:11">
      <c r="C78" s="59"/>
      <c r="D78" s="60"/>
      <c r="E78" s="59"/>
      <c r="F78" s="60"/>
      <c r="G78" s="59"/>
      <c r="H78" s="60"/>
      <c r="I78" s="59"/>
      <c r="J78" s="59"/>
      <c r="K78" s="59"/>
    </row>
    <row r="79" spans="3:11">
      <c r="C79" s="59"/>
      <c r="D79" s="60"/>
      <c r="E79" s="59"/>
      <c r="F79" s="60"/>
      <c r="G79" s="59"/>
      <c r="H79" s="60"/>
      <c r="I79" s="59"/>
      <c r="J79" s="59"/>
      <c r="K79" s="59"/>
    </row>
    <row r="80" spans="3:11">
      <c r="C80" s="59"/>
      <c r="D80" s="60"/>
      <c r="E80" s="59"/>
      <c r="F80" s="60"/>
      <c r="G80" s="59"/>
      <c r="H80" s="60"/>
      <c r="I80" s="59"/>
      <c r="J80" s="59"/>
      <c r="K80" s="59"/>
    </row>
    <row r="81" spans="3:11">
      <c r="C81" s="59"/>
      <c r="D81" s="60"/>
      <c r="E81" s="59"/>
      <c r="F81" s="60"/>
      <c r="G81" s="59"/>
      <c r="H81" s="60"/>
      <c r="I81" s="59"/>
      <c r="J81" s="59"/>
      <c r="K81" s="59"/>
    </row>
    <row r="82" spans="3:11">
      <c r="C82" s="59"/>
      <c r="D82" s="60"/>
      <c r="E82" s="59"/>
      <c r="F82" s="60"/>
      <c r="G82" s="59"/>
      <c r="H82" s="60"/>
      <c r="I82" s="59"/>
      <c r="J82" s="59"/>
      <c r="K82" s="59"/>
    </row>
    <row r="83" spans="3:11">
      <c r="C83" s="59"/>
      <c r="D83" s="60"/>
      <c r="E83" s="59"/>
      <c r="F83" s="60"/>
      <c r="G83" s="59"/>
      <c r="H83" s="60"/>
      <c r="I83" s="59"/>
      <c r="J83" s="59"/>
      <c r="K83" s="59"/>
    </row>
    <row r="84" spans="3:11">
      <c r="C84" s="59"/>
      <c r="D84" s="60"/>
      <c r="E84" s="59"/>
      <c r="F84" s="60"/>
      <c r="G84" s="59"/>
      <c r="H84" s="60"/>
      <c r="I84" s="59"/>
      <c r="J84" s="59"/>
      <c r="K84" s="59"/>
    </row>
    <row r="85" spans="3:11">
      <c r="C85" s="59"/>
      <c r="D85" s="60"/>
      <c r="E85" s="59"/>
      <c r="F85" s="60"/>
      <c r="G85" s="59"/>
      <c r="H85" s="60"/>
      <c r="I85" s="59"/>
      <c r="J85" s="59"/>
      <c r="K85" s="59"/>
    </row>
    <row r="86" spans="3:11">
      <c r="C86" s="59"/>
      <c r="D86" s="60"/>
      <c r="E86" s="59"/>
      <c r="F86" s="60"/>
      <c r="G86" s="59"/>
      <c r="H86" s="60"/>
      <c r="I86" s="59"/>
      <c r="J86" s="59"/>
      <c r="K86" s="59"/>
    </row>
    <row r="87" spans="3:11">
      <c r="C87" s="59"/>
      <c r="D87" s="60"/>
      <c r="E87" s="59"/>
      <c r="F87" s="60"/>
      <c r="G87" s="59"/>
      <c r="H87" s="60"/>
      <c r="I87" s="59"/>
      <c r="J87" s="59"/>
      <c r="K87" s="59"/>
    </row>
    <row r="88" spans="3:11">
      <c r="C88" s="59"/>
      <c r="D88" s="60"/>
      <c r="E88" s="59"/>
      <c r="F88" s="60"/>
      <c r="G88" s="59"/>
      <c r="H88" s="60"/>
      <c r="I88" s="59"/>
      <c r="J88" s="59"/>
      <c r="K88" s="59"/>
    </row>
    <row r="89" spans="3:11">
      <c r="C89" s="59"/>
      <c r="D89" s="60"/>
      <c r="E89" s="59"/>
      <c r="F89" s="60"/>
      <c r="G89" s="59"/>
      <c r="H89" s="60"/>
      <c r="I89" s="59"/>
      <c r="J89" s="59"/>
      <c r="K89" s="59"/>
    </row>
    <row r="90" spans="3:11">
      <c r="C90" s="59"/>
      <c r="D90" s="60"/>
      <c r="E90" s="59"/>
      <c r="F90" s="60"/>
      <c r="G90" s="59"/>
      <c r="H90" s="60"/>
      <c r="I90" s="59"/>
      <c r="J90" s="59"/>
      <c r="K90" s="59"/>
    </row>
    <row r="91" spans="3:11">
      <c r="C91" s="59"/>
      <c r="D91" s="60"/>
      <c r="E91" s="59"/>
      <c r="F91" s="60"/>
      <c r="G91" s="59"/>
      <c r="H91" s="60"/>
      <c r="I91" s="59"/>
      <c r="J91" s="59"/>
      <c r="K91" s="59"/>
    </row>
    <row r="92" spans="3:11">
      <c r="C92" s="59"/>
      <c r="D92" s="60"/>
      <c r="E92" s="59"/>
      <c r="F92" s="60"/>
      <c r="G92" s="59"/>
      <c r="H92" s="60"/>
      <c r="I92" s="59"/>
      <c r="J92" s="59"/>
      <c r="K92" s="59"/>
    </row>
    <row r="93" spans="3:11">
      <c r="C93" s="59"/>
      <c r="D93" s="60"/>
      <c r="E93" s="59"/>
      <c r="F93" s="60"/>
      <c r="G93" s="59"/>
      <c r="H93" s="60"/>
      <c r="I93" s="59"/>
      <c r="J93" s="59"/>
      <c r="K93" s="59"/>
    </row>
    <row r="94" spans="3:11">
      <c r="C94" s="59"/>
      <c r="D94" s="60"/>
      <c r="E94" s="59"/>
      <c r="F94" s="60"/>
      <c r="G94" s="59"/>
      <c r="H94" s="60"/>
      <c r="I94" s="59"/>
      <c r="J94" s="59"/>
      <c r="K94" s="59"/>
    </row>
    <row r="95" spans="3:11">
      <c r="C95" s="59"/>
      <c r="D95" s="60"/>
      <c r="E95" s="59"/>
      <c r="F95" s="60"/>
      <c r="G95" s="59"/>
      <c r="H95" s="60"/>
      <c r="I95" s="59"/>
      <c r="J95" s="59"/>
      <c r="K95" s="59"/>
    </row>
    <row r="96" spans="3:11">
      <c r="C96" s="59"/>
      <c r="D96" s="60"/>
      <c r="E96" s="59"/>
      <c r="F96" s="60"/>
      <c r="G96" s="59"/>
      <c r="H96" s="60"/>
      <c r="I96" s="59"/>
      <c r="J96" s="59"/>
      <c r="K96" s="59"/>
    </row>
    <row r="97" spans="3:11">
      <c r="C97" s="59"/>
      <c r="D97" s="60"/>
      <c r="E97" s="59"/>
      <c r="F97" s="60"/>
      <c r="G97" s="59"/>
      <c r="H97" s="60"/>
      <c r="I97" s="59"/>
      <c r="J97" s="59"/>
      <c r="K97" s="59"/>
    </row>
    <row r="98" spans="3:11">
      <c r="C98" s="59"/>
      <c r="D98" s="60"/>
      <c r="E98" s="59"/>
      <c r="F98" s="60"/>
      <c r="G98" s="59"/>
      <c r="H98" s="60"/>
      <c r="I98" s="59"/>
      <c r="J98" s="59"/>
      <c r="K98" s="59"/>
    </row>
    <row r="99" spans="3:11">
      <c r="C99" s="59"/>
      <c r="D99" s="60"/>
      <c r="E99" s="59"/>
      <c r="F99" s="60"/>
      <c r="G99" s="59"/>
      <c r="H99" s="60"/>
      <c r="I99" s="59"/>
      <c r="J99" s="59"/>
      <c r="K99" s="59"/>
    </row>
    <row r="100" spans="3:11">
      <c r="C100" s="59"/>
      <c r="D100" s="60"/>
      <c r="E100" s="59"/>
      <c r="F100" s="60"/>
      <c r="G100" s="59"/>
      <c r="H100" s="60"/>
      <c r="I100" s="59"/>
      <c r="J100" s="59"/>
      <c r="K100" s="59"/>
    </row>
    <row r="101" spans="3:11">
      <c r="C101" s="59"/>
      <c r="D101" s="60"/>
      <c r="E101" s="59"/>
      <c r="F101" s="60"/>
      <c r="G101" s="59"/>
      <c r="H101" s="60"/>
      <c r="I101" s="59"/>
      <c r="J101" s="59"/>
      <c r="K101" s="59"/>
    </row>
    <row r="102" spans="3:11">
      <c r="C102" s="59"/>
      <c r="D102" s="60"/>
      <c r="E102" s="59"/>
      <c r="F102" s="60"/>
      <c r="G102" s="59"/>
      <c r="H102" s="60"/>
      <c r="I102" s="59"/>
      <c r="J102" s="59"/>
      <c r="K102" s="59"/>
    </row>
    <row r="103" spans="3:11">
      <c r="C103" s="59"/>
      <c r="D103" s="60"/>
      <c r="E103" s="59"/>
      <c r="F103" s="60"/>
      <c r="G103" s="59"/>
      <c r="H103" s="60"/>
      <c r="I103" s="59"/>
      <c r="J103" s="59"/>
      <c r="K103" s="59"/>
    </row>
    <row r="104" spans="3:11">
      <c r="C104" s="59"/>
      <c r="D104" s="60"/>
      <c r="E104" s="59"/>
      <c r="F104" s="60"/>
      <c r="G104" s="59"/>
      <c r="H104" s="60"/>
      <c r="I104" s="59"/>
      <c r="J104" s="59"/>
      <c r="K104" s="59"/>
    </row>
    <row r="105" spans="3:11">
      <c r="C105" s="59"/>
      <c r="D105" s="60"/>
      <c r="E105" s="59"/>
      <c r="F105" s="60"/>
      <c r="G105" s="59"/>
      <c r="H105" s="60"/>
      <c r="I105" s="59"/>
      <c r="J105" s="59"/>
      <c r="K105" s="59"/>
    </row>
    <row r="106" spans="3:11">
      <c r="C106" s="59"/>
      <c r="D106" s="60"/>
      <c r="E106" s="59"/>
      <c r="F106" s="60"/>
      <c r="G106" s="59"/>
      <c r="H106" s="60"/>
      <c r="I106" s="59"/>
      <c r="J106" s="59"/>
      <c r="K106" s="59"/>
    </row>
    <row r="107" spans="3:11">
      <c r="C107" s="59"/>
      <c r="D107" s="60"/>
      <c r="E107" s="59"/>
      <c r="F107" s="60"/>
      <c r="G107" s="59"/>
      <c r="H107" s="60"/>
      <c r="I107" s="59"/>
      <c r="J107" s="59"/>
      <c r="K107" s="59"/>
    </row>
    <row r="108" spans="3:11">
      <c r="C108" s="59"/>
      <c r="D108" s="60"/>
      <c r="E108" s="59"/>
      <c r="F108" s="60"/>
      <c r="G108" s="59"/>
      <c r="H108" s="60"/>
      <c r="I108" s="59"/>
      <c r="J108" s="59"/>
      <c r="K108" s="59"/>
    </row>
    <row r="109" spans="3:11">
      <c r="C109" s="59"/>
      <c r="D109" s="60"/>
      <c r="E109" s="59"/>
      <c r="F109" s="60"/>
      <c r="G109" s="59"/>
      <c r="H109" s="60"/>
      <c r="I109" s="59"/>
      <c r="J109" s="59"/>
      <c r="K109" s="59"/>
    </row>
    <row r="110" spans="3:11">
      <c r="C110" s="59"/>
      <c r="D110" s="60"/>
      <c r="E110" s="59"/>
      <c r="F110" s="60"/>
      <c r="G110" s="59"/>
      <c r="H110" s="60"/>
      <c r="I110" s="59"/>
      <c r="J110" s="59"/>
      <c r="K110" s="59"/>
    </row>
    <row r="111" spans="3:11">
      <c r="C111" s="59"/>
      <c r="D111" s="60"/>
      <c r="E111" s="59"/>
      <c r="F111" s="60"/>
      <c r="G111" s="59"/>
      <c r="H111" s="60"/>
      <c r="I111" s="59"/>
      <c r="J111" s="59"/>
      <c r="K111" s="59"/>
    </row>
    <row r="112" spans="3:11">
      <c r="C112" s="59"/>
      <c r="D112" s="60"/>
      <c r="E112" s="59"/>
      <c r="F112" s="60"/>
      <c r="G112" s="59"/>
      <c r="H112" s="60"/>
      <c r="I112" s="59"/>
      <c r="J112" s="59"/>
      <c r="K112" s="59"/>
    </row>
    <row r="113" spans="3:11">
      <c r="C113" s="59"/>
      <c r="D113" s="60"/>
      <c r="E113" s="59"/>
      <c r="F113" s="60"/>
      <c r="G113" s="59"/>
      <c r="H113" s="60"/>
      <c r="I113" s="59"/>
      <c r="J113" s="59"/>
      <c r="K113" s="59"/>
    </row>
    <row r="114" spans="3:11">
      <c r="C114" s="59"/>
      <c r="D114" s="60"/>
      <c r="E114" s="59"/>
      <c r="F114" s="60"/>
      <c r="G114" s="59"/>
      <c r="H114" s="60"/>
      <c r="I114" s="59"/>
      <c r="J114" s="59"/>
      <c r="K114" s="59"/>
    </row>
    <row r="115" spans="3:11">
      <c r="C115" s="59"/>
      <c r="D115" s="60"/>
      <c r="E115" s="59"/>
      <c r="F115" s="60"/>
      <c r="G115" s="59"/>
      <c r="H115" s="60"/>
      <c r="I115" s="59"/>
      <c r="J115" s="59"/>
      <c r="K115" s="59"/>
    </row>
    <row r="116" spans="3:11">
      <c r="C116" s="59"/>
      <c r="D116" s="60"/>
      <c r="E116" s="59"/>
      <c r="F116" s="60"/>
      <c r="G116" s="59"/>
      <c r="H116" s="60"/>
      <c r="I116" s="59"/>
      <c r="J116" s="59"/>
      <c r="K116" s="59"/>
    </row>
    <row r="117" spans="3:11">
      <c r="C117" s="59"/>
      <c r="D117" s="60"/>
      <c r="E117" s="59"/>
      <c r="F117" s="60"/>
      <c r="G117" s="59"/>
      <c r="H117" s="60"/>
      <c r="I117" s="59"/>
      <c r="J117" s="59"/>
      <c r="K117" s="59"/>
    </row>
    <row r="118" spans="3:11">
      <c r="C118" s="59"/>
      <c r="D118" s="60"/>
      <c r="E118" s="59"/>
      <c r="F118" s="60"/>
      <c r="G118" s="59"/>
      <c r="H118" s="60"/>
      <c r="I118" s="59"/>
      <c r="J118" s="59"/>
      <c r="K118" s="59"/>
    </row>
    <row r="119" spans="3:11">
      <c r="C119" s="59"/>
      <c r="D119" s="60"/>
      <c r="E119" s="59"/>
      <c r="F119" s="60"/>
      <c r="G119" s="59"/>
      <c r="H119" s="60"/>
      <c r="I119" s="59"/>
      <c r="J119" s="59"/>
      <c r="K119" s="59"/>
    </row>
    <row r="120" spans="3:11">
      <c r="C120" s="59"/>
      <c r="D120" s="60"/>
      <c r="E120" s="59"/>
      <c r="F120" s="60"/>
      <c r="G120" s="59"/>
      <c r="H120" s="60"/>
      <c r="I120" s="59"/>
      <c r="J120" s="59"/>
      <c r="K120" s="59"/>
    </row>
    <row r="121" spans="3:11">
      <c r="C121" s="59"/>
      <c r="D121" s="60"/>
      <c r="E121" s="59"/>
      <c r="F121" s="60"/>
      <c r="G121" s="59"/>
      <c r="H121" s="60"/>
      <c r="I121" s="59"/>
      <c r="J121" s="59"/>
      <c r="K121" s="59"/>
    </row>
    <row r="122" spans="3:11">
      <c r="C122" s="59"/>
      <c r="D122" s="60"/>
      <c r="E122" s="59"/>
      <c r="F122" s="60"/>
      <c r="G122" s="59"/>
      <c r="H122" s="60"/>
      <c r="I122" s="59"/>
      <c r="J122" s="59"/>
      <c r="K122" s="59"/>
    </row>
    <row r="123" spans="3:11">
      <c r="C123" s="59"/>
      <c r="D123" s="60"/>
      <c r="E123" s="59"/>
      <c r="F123" s="60"/>
      <c r="G123" s="59"/>
      <c r="H123" s="60"/>
      <c r="I123" s="59"/>
      <c r="J123" s="59"/>
      <c r="K123" s="59"/>
    </row>
    <row r="124" spans="3:11">
      <c r="C124" s="59"/>
      <c r="D124" s="60"/>
      <c r="E124" s="59"/>
      <c r="F124" s="60"/>
      <c r="G124" s="59"/>
      <c r="H124" s="60"/>
      <c r="I124" s="59"/>
      <c r="J124" s="59"/>
      <c r="K124" s="59"/>
    </row>
    <row r="125" spans="3:11">
      <c r="C125" s="59"/>
      <c r="D125" s="60"/>
      <c r="E125" s="59"/>
      <c r="F125" s="60"/>
      <c r="G125" s="59"/>
      <c r="H125" s="60"/>
      <c r="I125" s="59"/>
      <c r="J125" s="59"/>
      <c r="K125" s="59"/>
    </row>
    <row r="126" spans="3:11">
      <c r="C126" s="59"/>
      <c r="D126" s="60"/>
      <c r="E126" s="59"/>
      <c r="F126" s="60"/>
      <c r="G126" s="59"/>
      <c r="H126" s="60"/>
      <c r="I126" s="59"/>
      <c r="J126" s="59"/>
      <c r="K126" s="59"/>
    </row>
    <row r="127" spans="3:11">
      <c r="C127" s="59"/>
      <c r="D127" s="60"/>
      <c r="E127" s="59"/>
      <c r="F127" s="60"/>
      <c r="G127" s="59"/>
      <c r="H127" s="60"/>
      <c r="I127" s="59"/>
      <c r="J127" s="59"/>
      <c r="K127" s="59"/>
    </row>
    <row r="128" spans="3:11">
      <c r="C128" s="59"/>
      <c r="D128" s="60"/>
      <c r="E128" s="59"/>
      <c r="F128" s="60"/>
      <c r="G128" s="59"/>
      <c r="H128" s="60"/>
      <c r="I128" s="59"/>
      <c r="J128" s="59"/>
      <c r="K128" s="59"/>
    </row>
    <row r="129" spans="3:11">
      <c r="C129" s="59"/>
      <c r="D129" s="60"/>
      <c r="E129" s="59"/>
      <c r="F129" s="60"/>
      <c r="G129" s="59"/>
      <c r="H129" s="60"/>
      <c r="I129" s="59"/>
      <c r="J129" s="59"/>
      <c r="K129" s="59"/>
    </row>
    <row r="130" spans="3:11">
      <c r="C130" s="59"/>
      <c r="D130" s="60"/>
      <c r="E130" s="59"/>
      <c r="F130" s="60"/>
      <c r="G130" s="59"/>
      <c r="H130" s="60"/>
      <c r="I130" s="59"/>
      <c r="J130" s="59"/>
      <c r="K130" s="59"/>
    </row>
    <row r="131" spans="3:11">
      <c r="C131" s="59"/>
      <c r="D131" s="60"/>
      <c r="E131" s="59"/>
      <c r="F131" s="60"/>
      <c r="G131" s="59"/>
      <c r="H131" s="60"/>
      <c r="I131" s="59"/>
      <c r="J131" s="59"/>
      <c r="K131" s="59"/>
    </row>
    <row r="132" spans="3:11">
      <c r="C132" s="59"/>
      <c r="D132" s="60"/>
      <c r="E132" s="59"/>
      <c r="F132" s="60"/>
      <c r="G132" s="59"/>
      <c r="H132" s="60"/>
      <c r="I132" s="59"/>
      <c r="J132" s="59"/>
      <c r="K132" s="59"/>
    </row>
    <row r="133" spans="3:11">
      <c r="C133" s="59"/>
      <c r="D133" s="60"/>
      <c r="E133" s="59"/>
      <c r="F133" s="60"/>
      <c r="G133" s="59"/>
      <c r="H133" s="60"/>
      <c r="I133" s="59"/>
      <c r="J133" s="59"/>
      <c r="K133" s="59"/>
    </row>
    <row r="134" spans="3:11">
      <c r="C134" s="59"/>
      <c r="D134" s="60"/>
      <c r="E134" s="59"/>
      <c r="F134" s="60"/>
      <c r="G134" s="59"/>
      <c r="H134" s="60"/>
      <c r="I134" s="59"/>
      <c r="J134" s="59"/>
      <c r="K134" s="59"/>
    </row>
    <row r="135" spans="3:11">
      <c r="C135" s="59"/>
      <c r="D135" s="60"/>
      <c r="E135" s="59"/>
      <c r="F135" s="60"/>
      <c r="G135" s="59"/>
      <c r="H135" s="60"/>
      <c r="I135" s="59"/>
      <c r="J135" s="59"/>
      <c r="K135" s="59"/>
    </row>
    <row r="136" spans="3:11">
      <c r="C136" s="59"/>
      <c r="D136" s="60"/>
      <c r="E136" s="59"/>
      <c r="F136" s="60"/>
      <c r="G136" s="59"/>
      <c r="H136" s="60"/>
      <c r="I136" s="59"/>
      <c r="J136" s="59"/>
      <c r="K136" s="59"/>
    </row>
    <row r="137" spans="3:11">
      <c r="C137" s="59"/>
      <c r="D137" s="60"/>
      <c r="E137" s="59"/>
      <c r="F137" s="60"/>
      <c r="G137" s="59"/>
      <c r="H137" s="60"/>
      <c r="I137" s="59"/>
      <c r="J137" s="59"/>
      <c r="K137" s="59"/>
    </row>
    <row r="138" spans="3:11">
      <c r="C138" s="59"/>
      <c r="D138" s="60"/>
      <c r="E138" s="59"/>
      <c r="F138" s="60"/>
      <c r="G138" s="59"/>
      <c r="H138" s="60"/>
      <c r="I138" s="59"/>
      <c r="J138" s="59"/>
      <c r="K138" s="59"/>
    </row>
    <row r="139" spans="3:11">
      <c r="C139" s="59"/>
      <c r="D139" s="60"/>
      <c r="E139" s="59"/>
      <c r="F139" s="60"/>
      <c r="G139" s="59"/>
      <c r="H139" s="60"/>
      <c r="I139" s="59"/>
      <c r="J139" s="59"/>
      <c r="K139" s="59"/>
    </row>
    <row r="140" spans="3:11">
      <c r="C140" s="59"/>
      <c r="D140" s="60"/>
      <c r="E140" s="59"/>
      <c r="F140" s="60"/>
      <c r="G140" s="59"/>
      <c r="H140" s="60"/>
      <c r="I140" s="59"/>
      <c r="J140" s="59"/>
      <c r="K140" s="59"/>
    </row>
    <row r="141" spans="3:11">
      <c r="C141" s="59"/>
      <c r="D141" s="60"/>
      <c r="E141" s="59"/>
      <c r="F141" s="60"/>
      <c r="G141" s="59"/>
      <c r="H141" s="60"/>
      <c r="I141" s="59"/>
      <c r="J141" s="59"/>
      <c r="K141" s="59"/>
    </row>
    <row r="142" spans="3:11">
      <c r="C142" s="59"/>
      <c r="D142" s="60"/>
      <c r="E142" s="59"/>
      <c r="F142" s="60"/>
      <c r="G142" s="59"/>
      <c r="H142" s="60"/>
      <c r="I142" s="59"/>
      <c r="J142" s="59"/>
      <c r="K142" s="59"/>
    </row>
    <row r="143" spans="3:11">
      <c r="C143" s="59"/>
      <c r="D143" s="60"/>
      <c r="E143" s="59"/>
      <c r="F143" s="60"/>
      <c r="G143" s="59"/>
      <c r="H143" s="60"/>
      <c r="I143" s="59"/>
      <c r="J143" s="59"/>
      <c r="K143" s="59"/>
    </row>
    <row r="144" spans="3:11">
      <c r="C144" s="59"/>
      <c r="D144" s="60"/>
      <c r="E144" s="59"/>
      <c r="F144" s="60"/>
      <c r="G144" s="59"/>
      <c r="H144" s="60"/>
      <c r="I144" s="59"/>
      <c r="J144" s="59"/>
      <c r="K144" s="59"/>
    </row>
    <row r="145" spans="3:11">
      <c r="C145" s="59"/>
      <c r="D145" s="60"/>
      <c r="E145" s="59"/>
      <c r="F145" s="60"/>
      <c r="G145" s="59"/>
      <c r="H145" s="60"/>
      <c r="I145" s="59"/>
      <c r="J145" s="59"/>
      <c r="K145" s="59"/>
    </row>
    <row r="146" spans="3:11">
      <c r="C146" s="59"/>
      <c r="D146" s="60"/>
      <c r="E146" s="59"/>
      <c r="F146" s="60"/>
      <c r="G146" s="59"/>
      <c r="H146" s="60"/>
      <c r="I146" s="59"/>
      <c r="J146" s="59"/>
      <c r="K146" s="59"/>
    </row>
    <row r="147" spans="3:11">
      <c r="C147" s="59"/>
      <c r="D147" s="60"/>
      <c r="E147" s="59"/>
      <c r="F147" s="60"/>
      <c r="G147" s="59"/>
      <c r="H147" s="60"/>
      <c r="I147" s="59"/>
      <c r="J147" s="59"/>
      <c r="K147" s="59"/>
    </row>
    <row r="148" spans="3:11">
      <c r="C148" s="59"/>
      <c r="D148" s="60"/>
      <c r="E148" s="59"/>
      <c r="F148" s="60"/>
      <c r="G148" s="59"/>
      <c r="H148" s="60"/>
      <c r="I148" s="59"/>
      <c r="J148" s="59"/>
      <c r="K148" s="59"/>
    </row>
    <row r="149" spans="3:11">
      <c r="C149" s="59"/>
      <c r="D149" s="60"/>
      <c r="E149" s="59"/>
      <c r="F149" s="60"/>
      <c r="G149" s="59"/>
      <c r="H149" s="60"/>
      <c r="I149" s="59"/>
      <c r="J149" s="59"/>
      <c r="K149" s="59"/>
    </row>
    <row r="150" spans="3:11">
      <c r="C150" s="59"/>
      <c r="D150" s="60"/>
      <c r="E150" s="59"/>
      <c r="F150" s="60"/>
      <c r="G150" s="59"/>
      <c r="H150" s="60"/>
      <c r="I150" s="59"/>
      <c r="J150" s="59"/>
      <c r="K150" s="59"/>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C17"/>
  <sheetViews>
    <sheetView zoomScale="90" zoomScaleNormal="90" workbookViewId="0">
      <selection activeCell="E35" sqref="E35"/>
    </sheetView>
  </sheetViews>
  <sheetFormatPr baseColWidth="10" defaultColWidth="11.42578125" defaultRowHeight="15"/>
  <cols>
    <col min="1" max="1" width="59.140625" style="30" customWidth="1"/>
    <col min="2" max="2" width="16.7109375" style="30" customWidth="1"/>
    <col min="3" max="3" width="15.28515625" style="30" customWidth="1"/>
    <col min="4" max="4" width="14.7109375" style="30" bestFit="1" customWidth="1"/>
    <col min="5" max="16384" width="11.42578125" style="30"/>
  </cols>
  <sheetData>
    <row r="1" spans="1:3" ht="18.75">
      <c r="A1" s="29" t="s">
        <v>224</v>
      </c>
    </row>
    <row r="2" spans="1:3">
      <c r="A2" s="30" t="s">
        <v>153</v>
      </c>
    </row>
    <row r="4" spans="1:3">
      <c r="A4" s="566" t="s">
        <v>225</v>
      </c>
      <c r="B4" s="568" t="s">
        <v>2941</v>
      </c>
      <c r="C4" s="568" t="s">
        <v>2942</v>
      </c>
    </row>
    <row r="5" spans="1:3">
      <c r="A5" s="567" t="s">
        <v>3120</v>
      </c>
      <c r="B5" s="569">
        <v>85111.78</v>
      </c>
      <c r="C5" s="570">
        <v>-12416.36</v>
      </c>
    </row>
    <row r="6" spans="1:3">
      <c r="A6" s="567" t="s">
        <v>3121</v>
      </c>
      <c r="B6" s="569">
        <v>-4888984.8499999996</v>
      </c>
      <c r="C6" s="570">
        <v>1929347.38</v>
      </c>
    </row>
    <row r="7" spans="1:3">
      <c r="A7" s="567" t="s">
        <v>3122</v>
      </c>
      <c r="B7" s="569">
        <v>31838.65</v>
      </c>
      <c r="C7" s="570">
        <v>23871.48</v>
      </c>
    </row>
    <row r="8" spans="1:3">
      <c r="A8" s="567" t="s">
        <v>3123</v>
      </c>
      <c r="B8" s="569">
        <v>21056094.600000001</v>
      </c>
      <c r="C8" s="570">
        <v>27267503.350000001</v>
      </c>
    </row>
    <row r="9" spans="1:3">
      <c r="A9" s="567" t="s">
        <v>3124</v>
      </c>
      <c r="B9" s="569">
        <v>3084923.77</v>
      </c>
      <c r="C9" s="570">
        <v>-27694014.399999999</v>
      </c>
    </row>
    <row r="10" spans="1:3">
      <c r="A10" s="567" t="s">
        <v>3125</v>
      </c>
      <c r="B10" s="569">
        <v>6170.25</v>
      </c>
      <c r="C10" s="570">
        <v>286923.36</v>
      </c>
    </row>
    <row r="11" spans="1:3">
      <c r="A11" s="567" t="s">
        <v>3126</v>
      </c>
      <c r="B11" s="569">
        <v>-754724.86</v>
      </c>
      <c r="C11" s="570">
        <v>3412216.89</v>
      </c>
    </row>
    <row r="12" spans="1:3">
      <c r="A12" s="567" t="s">
        <v>3127</v>
      </c>
      <c r="B12" s="569">
        <v>987514.87</v>
      </c>
      <c r="C12" s="570">
        <v>-1002544.94</v>
      </c>
    </row>
    <row r="13" spans="1:3">
      <c r="A13" s="567" t="s">
        <v>3128</v>
      </c>
      <c r="B13" s="569">
        <v>1807751.42</v>
      </c>
      <c r="C13" s="570">
        <v>-983201.7</v>
      </c>
    </row>
    <row r="14" spans="1:3">
      <c r="A14" s="567" t="s">
        <v>3129</v>
      </c>
      <c r="B14" s="569">
        <v>14999</v>
      </c>
      <c r="C14" s="570">
        <v>0</v>
      </c>
    </row>
    <row r="15" spans="1:3">
      <c r="A15" s="566" t="s">
        <v>226</v>
      </c>
      <c r="B15" s="817">
        <v>21430694.629999999</v>
      </c>
      <c r="C15" s="818">
        <v>3227685.06</v>
      </c>
    </row>
    <row r="16" spans="1:3" ht="29.25" customHeight="1">
      <c r="A16" s="835" t="s">
        <v>227</v>
      </c>
      <c r="B16" s="835"/>
      <c r="C16" s="835"/>
    </row>
    <row r="17" spans="1:2">
      <c r="A17" s="31"/>
      <c r="B17" s="32"/>
    </row>
  </sheetData>
  <mergeCells count="1">
    <mergeCell ref="A16:C16"/>
  </mergeCells>
  <pageMargins left="0.7" right="0.7" top="0.75" bottom="0.75" header="0.3" footer="0.3"/>
  <pageSetup paperSize="9" scale="81"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1">
    <tabColor rgb="FF00B050"/>
  </sheetPr>
  <dimension ref="A1:K150"/>
  <sheetViews>
    <sheetView workbookViewId="0">
      <selection activeCell="G20" sqref="G20"/>
    </sheetView>
  </sheetViews>
  <sheetFormatPr baseColWidth="10" defaultColWidth="11.42578125" defaultRowHeight="15"/>
  <cols>
    <col min="1" max="1" width="15.7109375" style="51" customWidth="1"/>
    <col min="2" max="11" width="12.7109375" style="51" customWidth="1"/>
    <col min="12" max="16384" width="11.42578125" style="51"/>
  </cols>
  <sheetData>
    <row r="1" spans="1:9" ht="15.75">
      <c r="A1" s="54" t="s">
        <v>93</v>
      </c>
      <c r="B1" s="50"/>
      <c r="C1" s="50"/>
      <c r="D1" s="50"/>
      <c r="E1" s="50"/>
      <c r="F1" s="50"/>
      <c r="G1" s="50"/>
      <c r="H1" s="50"/>
      <c r="I1" s="50"/>
    </row>
    <row r="2" spans="1:9">
      <c r="A2" s="50"/>
      <c r="B2" s="50"/>
      <c r="C2" s="50"/>
      <c r="D2" s="50"/>
      <c r="E2" s="50"/>
      <c r="F2" s="50"/>
      <c r="G2" s="50"/>
      <c r="H2" s="50"/>
      <c r="I2" s="50"/>
    </row>
    <row r="3" spans="1:9">
      <c r="A3" s="1122"/>
      <c r="B3" s="1123"/>
      <c r="C3" s="1050" t="s">
        <v>1274</v>
      </c>
      <c r="D3" s="1050"/>
      <c r="E3" s="1050" t="s">
        <v>1275</v>
      </c>
      <c r="F3" s="1050"/>
      <c r="G3" s="1051" t="s">
        <v>343</v>
      </c>
      <c r="H3" s="1051"/>
      <c r="I3" s="50"/>
    </row>
    <row r="4" spans="1:9" ht="24">
      <c r="A4" s="1124"/>
      <c r="B4" s="1125"/>
      <c r="C4" s="494" t="s">
        <v>1382</v>
      </c>
      <c r="D4" s="494" t="s">
        <v>1589</v>
      </c>
      <c r="E4" s="494" t="s">
        <v>1382</v>
      </c>
      <c r="F4" s="494" t="s">
        <v>1589</v>
      </c>
      <c r="G4" s="495" t="s">
        <v>1602</v>
      </c>
      <c r="H4" s="495" t="s">
        <v>1603</v>
      </c>
      <c r="I4" s="50"/>
    </row>
    <row r="5" spans="1:9" ht="24">
      <c r="A5" s="1034" t="s">
        <v>1388</v>
      </c>
      <c r="B5" s="492" t="s">
        <v>1604</v>
      </c>
      <c r="C5" s="42">
        <v>18321</v>
      </c>
      <c r="D5" s="42">
        <v>361210</v>
      </c>
      <c r="E5" s="42">
        <v>5032</v>
      </c>
      <c r="F5" s="42">
        <v>126447</v>
      </c>
      <c r="G5" s="43">
        <f>C5+E5</f>
        <v>23353</v>
      </c>
      <c r="H5" s="43">
        <f>D5+F5</f>
        <v>487657</v>
      </c>
    </row>
    <row r="6" spans="1:9">
      <c r="A6" s="1034"/>
      <c r="B6" s="492" t="s">
        <v>1605</v>
      </c>
      <c r="C6" s="42">
        <v>920</v>
      </c>
      <c r="D6" s="42">
        <v>3192</v>
      </c>
      <c r="E6" s="42">
        <v>325</v>
      </c>
      <c r="F6" s="42">
        <v>750</v>
      </c>
      <c r="G6" s="43">
        <f>C6+E6</f>
        <v>1245</v>
      </c>
      <c r="H6" s="43">
        <f>D6+F6</f>
        <v>3942</v>
      </c>
    </row>
    <row r="7" spans="1:9">
      <c r="A7" s="1034"/>
      <c r="B7" s="65" t="s">
        <v>282</v>
      </c>
      <c r="C7" s="104">
        <f t="shared" ref="C7:H7" si="0">SUM(C5:C6)</f>
        <v>19241</v>
      </c>
      <c r="D7" s="104">
        <f t="shared" si="0"/>
        <v>364402</v>
      </c>
      <c r="E7" s="104">
        <f t="shared" si="0"/>
        <v>5357</v>
      </c>
      <c r="F7" s="104">
        <f t="shared" si="0"/>
        <v>127197</v>
      </c>
      <c r="G7" s="104">
        <f t="shared" si="0"/>
        <v>24598</v>
      </c>
      <c r="H7" s="104">
        <f t="shared" si="0"/>
        <v>491599</v>
      </c>
    </row>
    <row r="8" spans="1:9" ht="24">
      <c r="A8" s="1034" t="s">
        <v>1389</v>
      </c>
      <c r="B8" s="492" t="s">
        <v>1604</v>
      </c>
      <c r="C8" s="42">
        <v>3674</v>
      </c>
      <c r="D8" s="42">
        <v>65911</v>
      </c>
      <c r="E8" s="42">
        <v>900</v>
      </c>
      <c r="F8" s="42">
        <v>24787</v>
      </c>
      <c r="G8" s="43">
        <f>C8+E8</f>
        <v>4574</v>
      </c>
      <c r="H8" s="43">
        <f>D8+F8</f>
        <v>90698</v>
      </c>
    </row>
    <row r="9" spans="1:9">
      <c r="A9" s="1034"/>
      <c r="B9" s="492" t="s">
        <v>1605</v>
      </c>
      <c r="C9" s="42">
        <v>18610</v>
      </c>
      <c r="D9" s="42">
        <v>70244</v>
      </c>
      <c r="E9" s="42">
        <v>1147</v>
      </c>
      <c r="F9" s="42">
        <v>4542</v>
      </c>
      <c r="G9" s="43">
        <f>C9+E9</f>
        <v>19757</v>
      </c>
      <c r="H9" s="43">
        <f>D9+F9</f>
        <v>74786</v>
      </c>
    </row>
    <row r="10" spans="1:9">
      <c r="A10" s="1034"/>
      <c r="B10" s="65" t="s">
        <v>282</v>
      </c>
      <c r="C10" s="104">
        <f t="shared" ref="C10:H10" si="1">SUM(C8:C9)</f>
        <v>22284</v>
      </c>
      <c r="D10" s="104">
        <f t="shared" si="1"/>
        <v>136155</v>
      </c>
      <c r="E10" s="104">
        <f t="shared" si="1"/>
        <v>2047</v>
      </c>
      <c r="F10" s="825">
        <f t="shared" si="1"/>
        <v>29329</v>
      </c>
      <c r="G10" s="104">
        <f t="shared" si="1"/>
        <v>24331</v>
      </c>
      <c r="H10" s="104">
        <f t="shared" si="1"/>
        <v>165484</v>
      </c>
    </row>
    <row r="11" spans="1:9">
      <c r="A11" s="44" t="s">
        <v>282</v>
      </c>
      <c r="B11" s="46"/>
      <c r="C11" s="104">
        <f t="shared" ref="C11:H11" si="2">C7+C10</f>
        <v>41525</v>
      </c>
      <c r="D11" s="104">
        <f t="shared" si="2"/>
        <v>500557</v>
      </c>
      <c r="E11" s="104">
        <f t="shared" si="2"/>
        <v>7404</v>
      </c>
      <c r="F11" s="825">
        <f>F7+F10</f>
        <v>156526</v>
      </c>
      <c r="G11" s="104">
        <f t="shared" si="2"/>
        <v>48929</v>
      </c>
      <c r="H11" s="104">
        <f t="shared" si="2"/>
        <v>657083</v>
      </c>
    </row>
    <row r="12" spans="1:9">
      <c r="A12" s="58"/>
      <c r="B12" s="59"/>
      <c r="C12" s="59"/>
    </row>
    <row r="13" spans="1:9">
      <c r="A13" s="58"/>
      <c r="B13" s="59"/>
      <c r="C13" s="59"/>
    </row>
    <row r="14" spans="1:9">
      <c r="A14" s="58"/>
      <c r="B14" s="59"/>
      <c r="C14" s="59"/>
    </row>
    <row r="15" spans="1:9">
      <c r="A15" s="58"/>
      <c r="B15" s="59"/>
      <c r="C15" s="59"/>
    </row>
    <row r="16" spans="1:9">
      <c r="A16" s="58"/>
      <c r="B16" s="59"/>
      <c r="C16" s="59"/>
    </row>
    <row r="17" spans="1:11">
      <c r="A17" s="58"/>
      <c r="B17" s="59"/>
      <c r="C17" s="59"/>
    </row>
    <row r="18" spans="1:11">
      <c r="A18" s="50"/>
      <c r="B18" s="50"/>
      <c r="C18" s="58"/>
      <c r="D18" s="72"/>
      <c r="E18" s="58"/>
      <c r="F18" s="72"/>
      <c r="G18" s="58"/>
      <c r="H18" s="72"/>
      <c r="I18" s="58"/>
      <c r="J18" s="59"/>
      <c r="K18" s="59"/>
    </row>
    <row r="19" spans="1:11">
      <c r="A19" s="50"/>
      <c r="B19" s="50"/>
      <c r="C19" s="58"/>
      <c r="D19" s="72"/>
      <c r="E19" s="58"/>
      <c r="F19" s="72"/>
      <c r="G19" s="58"/>
      <c r="H19" s="72"/>
      <c r="I19" s="58"/>
      <c r="J19" s="59"/>
      <c r="K19" s="59"/>
    </row>
    <row r="20" spans="1:11">
      <c r="A20" s="50"/>
      <c r="B20" s="50"/>
      <c r="C20" s="58"/>
      <c r="D20" s="72"/>
      <c r="E20" s="58"/>
      <c r="F20" s="72"/>
      <c r="G20" s="58"/>
      <c r="H20" s="72"/>
      <c r="I20" s="58"/>
      <c r="J20" s="59"/>
      <c r="K20" s="59"/>
    </row>
    <row r="21" spans="1:11">
      <c r="C21" s="59"/>
      <c r="D21" s="60"/>
      <c r="E21" s="59"/>
      <c r="F21" s="60"/>
      <c r="G21" s="59"/>
      <c r="H21" s="60"/>
      <c r="I21" s="59"/>
      <c r="J21" s="59"/>
      <c r="K21" s="59"/>
    </row>
    <row r="22" spans="1:11">
      <c r="C22" s="59"/>
      <c r="D22" s="60"/>
      <c r="E22" s="59"/>
      <c r="F22" s="60"/>
      <c r="G22" s="59"/>
      <c r="H22" s="60"/>
      <c r="I22" s="59"/>
      <c r="J22" s="59"/>
      <c r="K22" s="59"/>
    </row>
    <row r="23" spans="1:11">
      <c r="C23" s="59"/>
      <c r="D23" s="60"/>
      <c r="E23" s="59"/>
      <c r="F23" s="60"/>
      <c r="G23" s="59"/>
      <c r="H23" s="60"/>
      <c r="I23" s="59"/>
      <c r="J23" s="59"/>
      <c r="K23" s="59"/>
    </row>
    <row r="24" spans="1:11">
      <c r="C24" s="59"/>
      <c r="D24" s="60"/>
      <c r="E24" s="59"/>
      <c r="F24" s="60"/>
      <c r="G24" s="59"/>
      <c r="H24" s="60"/>
      <c r="I24" s="59"/>
      <c r="J24" s="59"/>
      <c r="K24" s="59"/>
    </row>
    <row r="25" spans="1:11">
      <c r="C25" s="59"/>
      <c r="D25" s="60"/>
      <c r="E25" s="59"/>
      <c r="F25" s="60"/>
      <c r="G25" s="59"/>
      <c r="H25" s="60"/>
      <c r="I25" s="59"/>
      <c r="J25" s="59"/>
      <c r="K25" s="59"/>
    </row>
    <row r="26" spans="1:11">
      <c r="C26" s="59"/>
      <c r="D26" s="60"/>
      <c r="E26" s="59"/>
      <c r="F26" s="60"/>
      <c r="G26" s="59"/>
      <c r="H26" s="60"/>
      <c r="I26" s="59"/>
      <c r="J26" s="59"/>
      <c r="K26" s="59"/>
    </row>
    <row r="27" spans="1:11">
      <c r="C27" s="59"/>
      <c r="D27" s="60"/>
      <c r="E27" s="59"/>
      <c r="F27" s="60"/>
      <c r="G27" s="59"/>
      <c r="H27" s="60"/>
      <c r="I27" s="59"/>
      <c r="J27" s="59"/>
      <c r="K27" s="59"/>
    </row>
    <row r="28" spans="1:11">
      <c r="C28" s="59"/>
      <c r="D28" s="60"/>
      <c r="E28" s="59"/>
      <c r="F28" s="60"/>
      <c r="G28" s="59"/>
      <c r="H28" s="60"/>
      <c r="I28" s="59"/>
      <c r="J28" s="59"/>
      <c r="K28" s="59"/>
    </row>
    <row r="29" spans="1:11">
      <c r="C29" s="59"/>
      <c r="D29" s="60"/>
      <c r="E29" s="59"/>
      <c r="F29" s="60"/>
      <c r="G29" s="59"/>
      <c r="H29" s="60"/>
      <c r="I29" s="59"/>
      <c r="J29" s="59"/>
      <c r="K29" s="59"/>
    </row>
    <row r="30" spans="1:11">
      <c r="C30" s="59"/>
      <c r="D30" s="60"/>
      <c r="E30" s="59"/>
      <c r="F30" s="60"/>
      <c r="G30" s="59"/>
      <c r="H30" s="60"/>
      <c r="I30" s="59"/>
      <c r="J30" s="59"/>
      <c r="K30" s="59"/>
    </row>
    <row r="31" spans="1:11">
      <c r="C31" s="59"/>
      <c r="D31" s="60"/>
      <c r="E31" s="59"/>
      <c r="F31" s="60"/>
      <c r="G31" s="59"/>
      <c r="H31" s="60"/>
      <c r="I31" s="59"/>
      <c r="J31" s="59"/>
      <c r="K31" s="59"/>
    </row>
    <row r="32" spans="1:11">
      <c r="C32" s="59"/>
      <c r="D32" s="60"/>
      <c r="E32" s="59"/>
      <c r="F32" s="60"/>
      <c r="G32" s="59"/>
      <c r="H32" s="60"/>
      <c r="I32" s="59"/>
      <c r="J32" s="59"/>
      <c r="K32" s="59"/>
    </row>
    <row r="33" spans="3:11">
      <c r="C33" s="59"/>
      <c r="D33" s="60"/>
      <c r="E33" s="59"/>
      <c r="F33" s="60"/>
      <c r="G33" s="59"/>
      <c r="H33" s="60"/>
      <c r="I33" s="59"/>
      <c r="J33" s="59"/>
      <c r="K33" s="59"/>
    </row>
    <row r="34" spans="3:11">
      <c r="C34" s="59"/>
      <c r="D34" s="60"/>
      <c r="E34" s="59"/>
      <c r="F34" s="60"/>
      <c r="G34" s="59"/>
      <c r="H34" s="60"/>
      <c r="I34" s="59"/>
      <c r="J34" s="59"/>
      <c r="K34" s="59"/>
    </row>
    <row r="35" spans="3:11">
      <c r="C35" s="59"/>
      <c r="D35" s="60"/>
      <c r="E35" s="59"/>
      <c r="F35" s="60"/>
      <c r="G35" s="59"/>
      <c r="H35" s="60"/>
      <c r="I35" s="59"/>
      <c r="J35" s="59"/>
      <c r="K35" s="59"/>
    </row>
    <row r="36" spans="3:11">
      <c r="C36" s="59"/>
      <c r="D36" s="60"/>
      <c r="E36" s="59"/>
      <c r="F36" s="60"/>
      <c r="G36" s="59"/>
      <c r="H36" s="60"/>
      <c r="I36" s="59"/>
      <c r="J36" s="59"/>
      <c r="K36" s="59"/>
    </row>
    <row r="37" spans="3:11">
      <c r="C37" s="59"/>
      <c r="D37" s="60"/>
      <c r="E37" s="59"/>
      <c r="F37" s="60"/>
      <c r="G37" s="59"/>
      <c r="H37" s="60"/>
      <c r="I37" s="59"/>
      <c r="J37" s="59"/>
      <c r="K37" s="59"/>
    </row>
    <row r="38" spans="3:11">
      <c r="C38" s="59"/>
      <c r="D38" s="60"/>
      <c r="E38" s="59"/>
      <c r="F38" s="60"/>
      <c r="G38" s="59"/>
      <c r="H38" s="60"/>
      <c r="I38" s="59"/>
      <c r="J38" s="59"/>
      <c r="K38" s="59"/>
    </row>
    <row r="39" spans="3:11">
      <c r="C39" s="59"/>
      <c r="D39" s="60"/>
      <c r="E39" s="59"/>
      <c r="F39" s="60"/>
      <c r="G39" s="59"/>
      <c r="H39" s="60"/>
      <c r="I39" s="59"/>
      <c r="J39" s="59"/>
      <c r="K39" s="59"/>
    </row>
    <row r="40" spans="3:11">
      <c r="C40" s="59"/>
      <c r="D40" s="60"/>
      <c r="E40" s="59"/>
      <c r="F40" s="60"/>
      <c r="G40" s="59"/>
      <c r="H40" s="60"/>
      <c r="I40" s="59"/>
      <c r="J40" s="59"/>
      <c r="K40" s="59"/>
    </row>
    <row r="41" spans="3:11">
      <c r="C41" s="59"/>
      <c r="D41" s="60"/>
      <c r="E41" s="59"/>
      <c r="F41" s="60"/>
      <c r="G41" s="59"/>
      <c r="H41" s="60"/>
      <c r="I41" s="59"/>
      <c r="J41" s="59"/>
      <c r="K41" s="59"/>
    </row>
    <row r="42" spans="3:11">
      <c r="C42" s="59"/>
      <c r="D42" s="60"/>
      <c r="E42" s="59"/>
      <c r="F42" s="60"/>
      <c r="G42" s="59"/>
      <c r="H42" s="60"/>
      <c r="I42" s="59"/>
      <c r="J42" s="59"/>
      <c r="K42" s="59"/>
    </row>
    <row r="43" spans="3:11">
      <c r="C43" s="59"/>
      <c r="D43" s="60"/>
      <c r="E43" s="59"/>
      <c r="F43" s="60"/>
      <c r="G43" s="59"/>
      <c r="H43" s="60"/>
      <c r="I43" s="59"/>
      <c r="J43" s="59"/>
      <c r="K43" s="59"/>
    </row>
    <row r="44" spans="3:11">
      <c r="C44" s="59"/>
      <c r="D44" s="60"/>
      <c r="E44" s="59"/>
      <c r="F44" s="60"/>
      <c r="G44" s="59"/>
      <c r="H44" s="60"/>
      <c r="I44" s="59"/>
      <c r="J44" s="59"/>
      <c r="K44" s="59"/>
    </row>
    <row r="45" spans="3:11">
      <c r="C45" s="59"/>
      <c r="D45" s="60"/>
      <c r="E45" s="59"/>
      <c r="F45" s="60"/>
      <c r="G45" s="59"/>
      <c r="H45" s="60"/>
      <c r="I45" s="59"/>
      <c r="J45" s="59"/>
      <c r="K45" s="59"/>
    </row>
    <row r="46" spans="3:11">
      <c r="C46" s="59"/>
      <c r="D46" s="60"/>
      <c r="E46" s="59"/>
      <c r="F46" s="60"/>
      <c r="G46" s="59"/>
      <c r="H46" s="60"/>
      <c r="I46" s="59"/>
      <c r="J46" s="59"/>
      <c r="K46" s="59"/>
    </row>
    <row r="47" spans="3:11">
      <c r="C47" s="59"/>
      <c r="D47" s="60"/>
      <c r="E47" s="59"/>
      <c r="F47" s="60"/>
      <c r="G47" s="59"/>
      <c r="H47" s="60"/>
      <c r="I47" s="59"/>
      <c r="J47" s="59"/>
      <c r="K47" s="59"/>
    </row>
    <row r="48" spans="3:11">
      <c r="C48" s="59"/>
      <c r="D48" s="60"/>
      <c r="E48" s="59"/>
      <c r="F48" s="60"/>
      <c r="G48" s="59"/>
      <c r="H48" s="60"/>
      <c r="I48" s="59"/>
      <c r="J48" s="59"/>
      <c r="K48" s="59"/>
    </row>
    <row r="49" spans="3:11">
      <c r="C49" s="59"/>
      <c r="D49" s="60"/>
      <c r="E49" s="59"/>
      <c r="F49" s="60"/>
      <c r="G49" s="59"/>
      <c r="H49" s="60"/>
      <c r="I49" s="59"/>
      <c r="J49" s="59"/>
      <c r="K49" s="59"/>
    </row>
    <row r="50" spans="3:11">
      <c r="C50" s="59"/>
      <c r="D50" s="60"/>
      <c r="E50" s="59"/>
      <c r="F50" s="60"/>
      <c r="G50" s="59"/>
      <c r="H50" s="60"/>
      <c r="I50" s="59"/>
      <c r="J50" s="59"/>
      <c r="K50" s="59"/>
    </row>
    <row r="51" spans="3:11">
      <c r="C51" s="59"/>
      <c r="D51" s="60"/>
      <c r="E51" s="59"/>
      <c r="F51" s="60"/>
      <c r="G51" s="59"/>
      <c r="H51" s="60"/>
      <c r="I51" s="59"/>
      <c r="J51" s="59"/>
      <c r="K51" s="59"/>
    </row>
    <row r="52" spans="3:11">
      <c r="C52" s="59"/>
      <c r="D52" s="60"/>
      <c r="E52" s="59"/>
      <c r="F52" s="60"/>
      <c r="G52" s="59"/>
      <c r="H52" s="60"/>
      <c r="I52" s="59"/>
      <c r="J52" s="59"/>
      <c r="K52" s="59"/>
    </row>
    <row r="53" spans="3:11">
      <c r="C53" s="59"/>
      <c r="D53" s="60"/>
      <c r="E53" s="59"/>
      <c r="F53" s="60"/>
      <c r="G53" s="59"/>
      <c r="H53" s="60"/>
      <c r="I53" s="59"/>
      <c r="J53" s="59"/>
      <c r="K53" s="59"/>
    </row>
    <row r="54" spans="3:11">
      <c r="C54" s="59"/>
      <c r="D54" s="60"/>
      <c r="E54" s="59"/>
      <c r="F54" s="60"/>
      <c r="G54" s="59"/>
      <c r="H54" s="60"/>
      <c r="I54" s="59"/>
      <c r="J54" s="59"/>
      <c r="K54" s="59"/>
    </row>
    <row r="55" spans="3:11">
      <c r="C55" s="59"/>
      <c r="D55" s="60"/>
      <c r="E55" s="59"/>
      <c r="F55" s="60"/>
      <c r="G55" s="59"/>
      <c r="H55" s="60"/>
      <c r="I55" s="59"/>
      <c r="J55" s="59"/>
      <c r="K55" s="59"/>
    </row>
    <row r="56" spans="3:11">
      <c r="C56" s="59"/>
      <c r="D56" s="60"/>
      <c r="E56" s="59"/>
      <c r="F56" s="60"/>
      <c r="G56" s="59"/>
      <c r="H56" s="60"/>
      <c r="I56" s="59"/>
      <c r="J56" s="59"/>
      <c r="K56" s="59"/>
    </row>
    <row r="57" spans="3:11">
      <c r="C57" s="59"/>
      <c r="D57" s="60"/>
      <c r="E57" s="59"/>
      <c r="F57" s="60"/>
      <c r="G57" s="59"/>
      <c r="H57" s="60"/>
      <c r="I57" s="59"/>
      <c r="J57" s="59"/>
      <c r="K57" s="59"/>
    </row>
    <row r="58" spans="3:11">
      <c r="C58" s="59"/>
      <c r="D58" s="60"/>
      <c r="E58" s="59"/>
      <c r="F58" s="60"/>
      <c r="G58" s="59"/>
      <c r="H58" s="60"/>
      <c r="I58" s="59"/>
      <c r="J58" s="59"/>
      <c r="K58" s="59"/>
    </row>
    <row r="59" spans="3:11">
      <c r="C59" s="59"/>
      <c r="D59" s="60"/>
      <c r="E59" s="59"/>
      <c r="F59" s="60"/>
      <c r="G59" s="59"/>
      <c r="H59" s="60"/>
      <c r="I59" s="59"/>
      <c r="J59" s="59"/>
      <c r="K59" s="59"/>
    </row>
    <row r="60" spans="3:11">
      <c r="C60" s="59"/>
      <c r="D60" s="60"/>
      <c r="E60" s="59"/>
      <c r="F60" s="60"/>
      <c r="G60" s="59"/>
      <c r="H60" s="60"/>
      <c r="I60" s="59"/>
      <c r="J60" s="59"/>
      <c r="K60" s="59"/>
    </row>
    <row r="61" spans="3:11">
      <c r="C61" s="59"/>
      <c r="D61" s="60"/>
      <c r="E61" s="59"/>
      <c r="F61" s="60"/>
      <c r="G61" s="59"/>
      <c r="H61" s="60"/>
      <c r="I61" s="59"/>
      <c r="J61" s="59"/>
      <c r="K61" s="59"/>
    </row>
    <row r="62" spans="3:11">
      <c r="C62" s="59"/>
      <c r="D62" s="60"/>
      <c r="E62" s="59"/>
      <c r="F62" s="60"/>
      <c r="G62" s="59"/>
      <c r="H62" s="60"/>
      <c r="I62" s="59"/>
      <c r="J62" s="59"/>
      <c r="K62" s="59"/>
    </row>
    <row r="63" spans="3:11">
      <c r="C63" s="59"/>
      <c r="D63" s="60"/>
      <c r="E63" s="59"/>
      <c r="F63" s="60"/>
      <c r="G63" s="59"/>
      <c r="H63" s="60"/>
      <c r="I63" s="59"/>
      <c r="J63" s="59"/>
      <c r="K63" s="59"/>
    </row>
    <row r="64" spans="3:11">
      <c r="C64" s="59"/>
      <c r="D64" s="60"/>
      <c r="E64" s="59"/>
      <c r="F64" s="60"/>
      <c r="G64" s="59"/>
      <c r="H64" s="60"/>
      <c r="I64" s="59"/>
      <c r="J64" s="59"/>
      <c r="K64" s="59"/>
    </row>
    <row r="65" spans="3:11">
      <c r="C65" s="59"/>
      <c r="D65" s="60"/>
      <c r="E65" s="59"/>
      <c r="F65" s="60"/>
      <c r="G65" s="59"/>
      <c r="H65" s="60"/>
      <c r="I65" s="59"/>
      <c r="J65" s="59"/>
      <c r="K65" s="59"/>
    </row>
    <row r="66" spans="3:11">
      <c r="C66" s="59"/>
      <c r="D66" s="60"/>
      <c r="E66" s="59"/>
      <c r="F66" s="60"/>
      <c r="G66" s="59"/>
      <c r="H66" s="60"/>
      <c r="I66" s="59"/>
      <c r="J66" s="59"/>
      <c r="K66" s="59"/>
    </row>
    <row r="67" spans="3:11">
      <c r="C67" s="59"/>
      <c r="D67" s="60"/>
      <c r="E67" s="59"/>
      <c r="F67" s="60"/>
      <c r="G67" s="59"/>
      <c r="H67" s="60"/>
      <c r="I67" s="59"/>
      <c r="J67" s="59"/>
      <c r="K67" s="59"/>
    </row>
    <row r="68" spans="3:11">
      <c r="C68" s="59"/>
      <c r="D68" s="60"/>
      <c r="E68" s="59"/>
      <c r="F68" s="60"/>
      <c r="G68" s="59"/>
      <c r="H68" s="60"/>
      <c r="I68" s="59"/>
      <c r="J68" s="59"/>
      <c r="K68" s="59"/>
    </row>
    <row r="69" spans="3:11">
      <c r="C69" s="59"/>
      <c r="D69" s="60"/>
      <c r="E69" s="59"/>
      <c r="F69" s="60"/>
      <c r="G69" s="59"/>
      <c r="H69" s="60"/>
      <c r="I69" s="59"/>
      <c r="J69" s="59"/>
      <c r="K69" s="59"/>
    </row>
    <row r="70" spans="3:11">
      <c r="C70" s="59"/>
      <c r="D70" s="60"/>
      <c r="E70" s="59"/>
      <c r="F70" s="60"/>
      <c r="G70" s="59"/>
      <c r="H70" s="60"/>
      <c r="I70" s="59"/>
      <c r="J70" s="59"/>
      <c r="K70" s="59"/>
    </row>
    <row r="71" spans="3:11">
      <c r="C71" s="59"/>
      <c r="D71" s="60"/>
      <c r="E71" s="59"/>
      <c r="F71" s="60"/>
      <c r="G71" s="59"/>
      <c r="H71" s="60"/>
      <c r="I71" s="59"/>
      <c r="J71" s="59"/>
      <c r="K71" s="59"/>
    </row>
    <row r="72" spans="3:11">
      <c r="C72" s="59"/>
      <c r="D72" s="60"/>
      <c r="E72" s="59"/>
      <c r="F72" s="60"/>
      <c r="G72" s="59"/>
      <c r="H72" s="60"/>
      <c r="I72" s="59"/>
      <c r="J72" s="59"/>
      <c r="K72" s="59"/>
    </row>
    <row r="73" spans="3:11">
      <c r="C73" s="59"/>
      <c r="D73" s="60"/>
      <c r="E73" s="59"/>
      <c r="F73" s="60"/>
      <c r="G73" s="59"/>
      <c r="H73" s="60"/>
      <c r="I73" s="59"/>
      <c r="J73" s="59"/>
      <c r="K73" s="59"/>
    </row>
    <row r="74" spans="3:11">
      <c r="C74" s="59"/>
      <c r="D74" s="60"/>
      <c r="E74" s="59"/>
      <c r="F74" s="60"/>
      <c r="G74" s="59"/>
      <c r="H74" s="60"/>
      <c r="I74" s="59"/>
      <c r="J74" s="59"/>
      <c r="K74" s="59"/>
    </row>
    <row r="75" spans="3:11">
      <c r="C75" s="59"/>
      <c r="D75" s="60"/>
      <c r="E75" s="59"/>
      <c r="F75" s="60"/>
      <c r="G75" s="59"/>
      <c r="H75" s="60"/>
      <c r="I75" s="59"/>
      <c r="J75" s="59"/>
      <c r="K75" s="59"/>
    </row>
    <row r="76" spans="3:11">
      <c r="C76" s="59"/>
      <c r="D76" s="60"/>
      <c r="E76" s="59"/>
      <c r="F76" s="60"/>
      <c r="G76" s="59"/>
      <c r="H76" s="60"/>
      <c r="I76" s="59"/>
      <c r="J76" s="59"/>
      <c r="K76" s="59"/>
    </row>
    <row r="77" spans="3:11">
      <c r="C77" s="59"/>
      <c r="D77" s="60"/>
      <c r="E77" s="59"/>
      <c r="F77" s="60"/>
      <c r="G77" s="59"/>
      <c r="H77" s="60"/>
      <c r="I77" s="59"/>
      <c r="J77" s="59"/>
      <c r="K77" s="59"/>
    </row>
    <row r="78" spans="3:11">
      <c r="C78" s="59"/>
      <c r="D78" s="60"/>
      <c r="E78" s="59"/>
      <c r="F78" s="60"/>
      <c r="G78" s="59"/>
      <c r="H78" s="60"/>
      <c r="I78" s="59"/>
      <c r="J78" s="59"/>
      <c r="K78" s="59"/>
    </row>
    <row r="79" spans="3:11">
      <c r="C79" s="59"/>
      <c r="D79" s="60"/>
      <c r="E79" s="59"/>
      <c r="F79" s="60"/>
      <c r="G79" s="59"/>
      <c r="H79" s="60"/>
      <c r="I79" s="59"/>
      <c r="J79" s="59"/>
      <c r="K79" s="59"/>
    </row>
    <row r="80" spans="3:11">
      <c r="C80" s="59"/>
      <c r="D80" s="60"/>
      <c r="E80" s="59"/>
      <c r="F80" s="60"/>
      <c r="G80" s="59"/>
      <c r="H80" s="60"/>
      <c r="I80" s="59"/>
      <c r="J80" s="59"/>
      <c r="K80" s="59"/>
    </row>
    <row r="81" spans="3:11">
      <c r="C81" s="59"/>
      <c r="D81" s="60"/>
      <c r="E81" s="59"/>
      <c r="F81" s="60"/>
      <c r="G81" s="59"/>
      <c r="H81" s="60"/>
      <c r="I81" s="59"/>
      <c r="J81" s="59"/>
      <c r="K81" s="59"/>
    </row>
    <row r="82" spans="3:11">
      <c r="C82" s="59"/>
      <c r="D82" s="60"/>
      <c r="E82" s="59"/>
      <c r="F82" s="60"/>
      <c r="G82" s="59"/>
      <c r="H82" s="60"/>
      <c r="I82" s="59"/>
      <c r="J82" s="59"/>
      <c r="K82" s="59"/>
    </row>
    <row r="83" spans="3:11">
      <c r="C83" s="59"/>
      <c r="D83" s="60"/>
      <c r="E83" s="59"/>
      <c r="F83" s="60"/>
      <c r="G83" s="59"/>
      <c r="H83" s="60"/>
      <c r="I83" s="59"/>
      <c r="J83" s="59"/>
      <c r="K83" s="59"/>
    </row>
    <row r="84" spans="3:11">
      <c r="C84" s="59"/>
      <c r="D84" s="60"/>
      <c r="E84" s="59"/>
      <c r="F84" s="60"/>
      <c r="G84" s="59"/>
      <c r="H84" s="60"/>
      <c r="I84" s="59"/>
      <c r="J84" s="59"/>
      <c r="K84" s="59"/>
    </row>
    <row r="85" spans="3:11">
      <c r="C85" s="59"/>
      <c r="D85" s="60"/>
      <c r="E85" s="59"/>
      <c r="F85" s="60"/>
      <c r="G85" s="59"/>
      <c r="H85" s="60"/>
      <c r="I85" s="59"/>
      <c r="J85" s="59"/>
      <c r="K85" s="59"/>
    </row>
    <row r="86" spans="3:11">
      <c r="C86" s="59"/>
      <c r="D86" s="60"/>
      <c r="E86" s="59"/>
      <c r="F86" s="60"/>
      <c r="G86" s="59"/>
      <c r="H86" s="60"/>
      <c r="I86" s="59"/>
      <c r="J86" s="59"/>
      <c r="K86" s="59"/>
    </row>
    <row r="87" spans="3:11">
      <c r="C87" s="59"/>
      <c r="D87" s="60"/>
      <c r="E87" s="59"/>
      <c r="F87" s="60"/>
      <c r="G87" s="59"/>
      <c r="H87" s="60"/>
      <c r="I87" s="59"/>
      <c r="J87" s="59"/>
      <c r="K87" s="59"/>
    </row>
    <row r="88" spans="3:11">
      <c r="C88" s="59"/>
      <c r="D88" s="60"/>
      <c r="E88" s="59"/>
      <c r="F88" s="60"/>
      <c r="G88" s="59"/>
      <c r="H88" s="60"/>
      <c r="I88" s="59"/>
      <c r="J88" s="59"/>
      <c r="K88" s="59"/>
    </row>
    <row r="89" spans="3:11">
      <c r="C89" s="59"/>
      <c r="D89" s="60"/>
      <c r="E89" s="59"/>
      <c r="F89" s="60"/>
      <c r="G89" s="59"/>
      <c r="H89" s="60"/>
      <c r="I89" s="59"/>
      <c r="J89" s="59"/>
      <c r="K89" s="59"/>
    </row>
    <row r="90" spans="3:11">
      <c r="C90" s="59"/>
      <c r="D90" s="60"/>
      <c r="E90" s="59"/>
      <c r="F90" s="60"/>
      <c r="G90" s="59"/>
      <c r="H90" s="60"/>
      <c r="I90" s="59"/>
      <c r="J90" s="59"/>
      <c r="K90" s="59"/>
    </row>
    <row r="91" spans="3:11">
      <c r="C91" s="59"/>
      <c r="D91" s="60"/>
      <c r="E91" s="59"/>
      <c r="F91" s="60"/>
      <c r="G91" s="59"/>
      <c r="H91" s="60"/>
      <c r="I91" s="59"/>
      <c r="J91" s="59"/>
      <c r="K91" s="59"/>
    </row>
    <row r="92" spans="3:11">
      <c r="C92" s="59"/>
      <c r="D92" s="60"/>
      <c r="E92" s="59"/>
      <c r="F92" s="60"/>
      <c r="G92" s="59"/>
      <c r="H92" s="60"/>
      <c r="I92" s="59"/>
      <c r="J92" s="59"/>
      <c r="K92" s="59"/>
    </row>
    <row r="93" spans="3:11">
      <c r="C93" s="59"/>
      <c r="D93" s="60"/>
      <c r="E93" s="59"/>
      <c r="F93" s="60"/>
      <c r="G93" s="59"/>
      <c r="H93" s="60"/>
      <c r="I93" s="59"/>
      <c r="J93" s="59"/>
      <c r="K93" s="59"/>
    </row>
    <row r="94" spans="3:11">
      <c r="C94" s="59"/>
      <c r="D94" s="60"/>
      <c r="E94" s="59"/>
      <c r="F94" s="60"/>
      <c r="G94" s="59"/>
      <c r="H94" s="60"/>
      <c r="I94" s="59"/>
      <c r="J94" s="59"/>
      <c r="K94" s="59"/>
    </row>
    <row r="95" spans="3:11">
      <c r="C95" s="59"/>
      <c r="D95" s="60"/>
      <c r="E95" s="59"/>
      <c r="F95" s="60"/>
      <c r="G95" s="59"/>
      <c r="H95" s="60"/>
      <c r="I95" s="59"/>
      <c r="J95" s="59"/>
      <c r="K95" s="59"/>
    </row>
    <row r="96" spans="3:11">
      <c r="C96" s="59"/>
      <c r="D96" s="60"/>
      <c r="E96" s="59"/>
      <c r="F96" s="60"/>
      <c r="G96" s="59"/>
      <c r="H96" s="60"/>
      <c r="I96" s="59"/>
      <c r="J96" s="59"/>
      <c r="K96" s="59"/>
    </row>
    <row r="97" spans="3:11">
      <c r="C97" s="59"/>
      <c r="D97" s="60"/>
      <c r="E97" s="59"/>
      <c r="F97" s="60"/>
      <c r="G97" s="59"/>
      <c r="H97" s="60"/>
      <c r="I97" s="59"/>
      <c r="J97" s="59"/>
      <c r="K97" s="59"/>
    </row>
    <row r="98" spans="3:11">
      <c r="C98" s="59"/>
      <c r="D98" s="60"/>
      <c r="E98" s="59"/>
      <c r="F98" s="60"/>
      <c r="G98" s="59"/>
      <c r="H98" s="60"/>
      <c r="I98" s="59"/>
      <c r="J98" s="59"/>
      <c r="K98" s="59"/>
    </row>
    <row r="99" spans="3:11">
      <c r="C99" s="59"/>
      <c r="D99" s="60"/>
      <c r="E99" s="59"/>
      <c r="F99" s="60"/>
      <c r="G99" s="59"/>
      <c r="H99" s="60"/>
      <c r="I99" s="59"/>
      <c r="J99" s="59"/>
      <c r="K99" s="59"/>
    </row>
    <row r="100" spans="3:11">
      <c r="C100" s="59"/>
      <c r="D100" s="60"/>
      <c r="E100" s="59"/>
      <c r="F100" s="60"/>
      <c r="G100" s="59"/>
      <c r="H100" s="60"/>
      <c r="I100" s="59"/>
      <c r="J100" s="59"/>
      <c r="K100" s="59"/>
    </row>
    <row r="101" spans="3:11">
      <c r="C101" s="59"/>
      <c r="D101" s="60"/>
      <c r="E101" s="59"/>
      <c r="F101" s="60"/>
      <c r="G101" s="59"/>
      <c r="H101" s="60"/>
      <c r="I101" s="59"/>
      <c r="J101" s="59"/>
      <c r="K101" s="59"/>
    </row>
    <row r="102" spans="3:11">
      <c r="C102" s="59"/>
      <c r="D102" s="60"/>
      <c r="E102" s="59"/>
      <c r="F102" s="60"/>
      <c r="G102" s="59"/>
      <c r="H102" s="60"/>
      <c r="I102" s="59"/>
      <c r="J102" s="59"/>
      <c r="K102" s="59"/>
    </row>
    <row r="103" spans="3:11">
      <c r="C103" s="59"/>
      <c r="D103" s="60"/>
      <c r="E103" s="59"/>
      <c r="F103" s="60"/>
      <c r="G103" s="59"/>
      <c r="H103" s="60"/>
      <c r="I103" s="59"/>
      <c r="J103" s="59"/>
      <c r="K103" s="59"/>
    </row>
    <row r="104" spans="3:11">
      <c r="C104" s="59"/>
      <c r="D104" s="60"/>
      <c r="E104" s="59"/>
      <c r="F104" s="60"/>
      <c r="G104" s="59"/>
      <c r="H104" s="60"/>
      <c r="I104" s="59"/>
      <c r="J104" s="59"/>
      <c r="K104" s="59"/>
    </row>
    <row r="105" spans="3:11">
      <c r="C105" s="59"/>
      <c r="D105" s="60"/>
      <c r="E105" s="59"/>
      <c r="F105" s="60"/>
      <c r="G105" s="59"/>
      <c r="H105" s="60"/>
      <c r="I105" s="59"/>
      <c r="J105" s="59"/>
      <c r="K105" s="59"/>
    </row>
    <row r="106" spans="3:11">
      <c r="C106" s="59"/>
      <c r="D106" s="60"/>
      <c r="E106" s="59"/>
      <c r="F106" s="60"/>
      <c r="G106" s="59"/>
      <c r="H106" s="60"/>
      <c r="I106" s="59"/>
      <c r="J106" s="59"/>
      <c r="K106" s="59"/>
    </row>
    <row r="107" spans="3:11">
      <c r="C107" s="59"/>
      <c r="D107" s="60"/>
      <c r="E107" s="59"/>
      <c r="F107" s="60"/>
      <c r="G107" s="59"/>
      <c r="H107" s="60"/>
      <c r="I107" s="59"/>
      <c r="J107" s="59"/>
      <c r="K107" s="59"/>
    </row>
    <row r="108" spans="3:11">
      <c r="C108" s="59"/>
      <c r="D108" s="60"/>
      <c r="E108" s="59"/>
      <c r="F108" s="60"/>
      <c r="G108" s="59"/>
      <c r="H108" s="60"/>
      <c r="I108" s="59"/>
      <c r="J108" s="59"/>
      <c r="K108" s="59"/>
    </row>
    <row r="109" spans="3:11">
      <c r="C109" s="59"/>
      <c r="D109" s="60"/>
      <c r="E109" s="59"/>
      <c r="F109" s="60"/>
      <c r="G109" s="59"/>
      <c r="H109" s="60"/>
      <c r="I109" s="59"/>
      <c r="J109" s="59"/>
      <c r="K109" s="59"/>
    </row>
    <row r="110" spans="3:11">
      <c r="C110" s="59"/>
      <c r="D110" s="60"/>
      <c r="E110" s="59"/>
      <c r="F110" s="60"/>
      <c r="G110" s="59"/>
      <c r="H110" s="60"/>
      <c r="I110" s="59"/>
      <c r="J110" s="59"/>
      <c r="K110" s="59"/>
    </row>
    <row r="111" spans="3:11">
      <c r="C111" s="59"/>
      <c r="D111" s="60"/>
      <c r="E111" s="59"/>
      <c r="F111" s="60"/>
      <c r="G111" s="59"/>
      <c r="H111" s="60"/>
      <c r="I111" s="59"/>
      <c r="J111" s="59"/>
      <c r="K111" s="59"/>
    </row>
    <row r="112" spans="3:11">
      <c r="C112" s="59"/>
      <c r="D112" s="60"/>
      <c r="E112" s="59"/>
      <c r="F112" s="60"/>
      <c r="G112" s="59"/>
      <c r="H112" s="60"/>
      <c r="I112" s="59"/>
      <c r="J112" s="59"/>
      <c r="K112" s="59"/>
    </row>
    <row r="113" spans="3:11">
      <c r="C113" s="59"/>
      <c r="D113" s="60"/>
      <c r="E113" s="59"/>
      <c r="F113" s="60"/>
      <c r="G113" s="59"/>
      <c r="H113" s="60"/>
      <c r="I113" s="59"/>
      <c r="J113" s="59"/>
      <c r="K113" s="59"/>
    </row>
    <row r="114" spans="3:11">
      <c r="C114" s="59"/>
      <c r="D114" s="60"/>
      <c r="E114" s="59"/>
      <c r="F114" s="60"/>
      <c r="G114" s="59"/>
      <c r="H114" s="60"/>
      <c r="I114" s="59"/>
      <c r="J114" s="59"/>
      <c r="K114" s="59"/>
    </row>
    <row r="115" spans="3:11">
      <c r="C115" s="59"/>
      <c r="D115" s="60"/>
      <c r="E115" s="59"/>
      <c r="F115" s="60"/>
      <c r="G115" s="59"/>
      <c r="H115" s="60"/>
      <c r="I115" s="59"/>
      <c r="J115" s="59"/>
      <c r="K115" s="59"/>
    </row>
    <row r="116" spans="3:11">
      <c r="C116" s="59"/>
      <c r="D116" s="60"/>
      <c r="E116" s="59"/>
      <c r="F116" s="60"/>
      <c r="G116" s="59"/>
      <c r="H116" s="60"/>
      <c r="I116" s="59"/>
      <c r="J116" s="59"/>
      <c r="K116" s="59"/>
    </row>
    <row r="117" spans="3:11">
      <c r="C117" s="59"/>
      <c r="D117" s="60"/>
      <c r="E117" s="59"/>
      <c r="F117" s="60"/>
      <c r="G117" s="59"/>
      <c r="H117" s="60"/>
      <c r="I117" s="59"/>
      <c r="J117" s="59"/>
      <c r="K117" s="59"/>
    </row>
    <row r="118" spans="3:11">
      <c r="C118" s="59"/>
      <c r="D118" s="60"/>
      <c r="E118" s="59"/>
      <c r="F118" s="60"/>
      <c r="G118" s="59"/>
      <c r="H118" s="60"/>
      <c r="I118" s="59"/>
      <c r="J118" s="59"/>
      <c r="K118" s="59"/>
    </row>
    <row r="119" spans="3:11">
      <c r="C119" s="59"/>
      <c r="D119" s="60"/>
      <c r="E119" s="59"/>
      <c r="F119" s="60"/>
      <c r="G119" s="59"/>
      <c r="H119" s="60"/>
      <c r="I119" s="59"/>
      <c r="J119" s="59"/>
      <c r="K119" s="59"/>
    </row>
    <row r="120" spans="3:11">
      <c r="C120" s="59"/>
      <c r="D120" s="60"/>
      <c r="E120" s="59"/>
      <c r="F120" s="60"/>
      <c r="G120" s="59"/>
      <c r="H120" s="60"/>
      <c r="I120" s="59"/>
      <c r="J120" s="59"/>
      <c r="K120" s="59"/>
    </row>
    <row r="121" spans="3:11">
      <c r="C121" s="59"/>
      <c r="D121" s="60"/>
      <c r="E121" s="59"/>
      <c r="F121" s="60"/>
      <c r="G121" s="59"/>
      <c r="H121" s="60"/>
      <c r="I121" s="59"/>
      <c r="J121" s="59"/>
      <c r="K121" s="59"/>
    </row>
    <row r="122" spans="3:11">
      <c r="C122" s="59"/>
      <c r="D122" s="60"/>
      <c r="E122" s="59"/>
      <c r="F122" s="60"/>
      <c r="G122" s="59"/>
      <c r="H122" s="60"/>
      <c r="I122" s="59"/>
      <c r="J122" s="59"/>
      <c r="K122" s="59"/>
    </row>
    <row r="123" spans="3:11">
      <c r="C123" s="59"/>
      <c r="D123" s="60"/>
      <c r="E123" s="59"/>
      <c r="F123" s="60"/>
      <c r="G123" s="59"/>
      <c r="H123" s="60"/>
      <c r="I123" s="59"/>
      <c r="J123" s="59"/>
      <c r="K123" s="59"/>
    </row>
    <row r="124" spans="3:11">
      <c r="C124" s="59"/>
      <c r="D124" s="60"/>
      <c r="E124" s="59"/>
      <c r="F124" s="60"/>
      <c r="G124" s="59"/>
      <c r="H124" s="60"/>
      <c r="I124" s="59"/>
      <c r="J124" s="59"/>
      <c r="K124" s="59"/>
    </row>
    <row r="125" spans="3:11">
      <c r="C125" s="59"/>
      <c r="D125" s="60"/>
      <c r="E125" s="59"/>
      <c r="F125" s="60"/>
      <c r="G125" s="59"/>
      <c r="H125" s="60"/>
      <c r="I125" s="59"/>
      <c r="J125" s="59"/>
      <c r="K125" s="59"/>
    </row>
    <row r="126" spans="3:11">
      <c r="C126" s="59"/>
      <c r="D126" s="60"/>
      <c r="E126" s="59"/>
      <c r="F126" s="60"/>
      <c r="G126" s="59"/>
      <c r="H126" s="60"/>
      <c r="I126" s="59"/>
      <c r="J126" s="59"/>
      <c r="K126" s="59"/>
    </row>
    <row r="127" spans="3:11">
      <c r="C127" s="59"/>
      <c r="D127" s="60"/>
      <c r="E127" s="59"/>
      <c r="F127" s="60"/>
      <c r="G127" s="59"/>
      <c r="H127" s="60"/>
      <c r="I127" s="59"/>
      <c r="J127" s="59"/>
      <c r="K127" s="59"/>
    </row>
    <row r="128" spans="3:11">
      <c r="C128" s="59"/>
      <c r="D128" s="60"/>
      <c r="E128" s="59"/>
      <c r="F128" s="60"/>
      <c r="G128" s="59"/>
      <c r="H128" s="60"/>
      <c r="I128" s="59"/>
      <c r="J128" s="59"/>
      <c r="K128" s="59"/>
    </row>
    <row r="129" spans="3:11">
      <c r="C129" s="59"/>
      <c r="D129" s="60"/>
      <c r="E129" s="59"/>
      <c r="F129" s="60"/>
      <c r="G129" s="59"/>
      <c r="H129" s="60"/>
      <c r="I129" s="59"/>
      <c r="J129" s="59"/>
      <c r="K129" s="59"/>
    </row>
    <row r="130" spans="3:11">
      <c r="C130" s="59"/>
      <c r="D130" s="60"/>
      <c r="E130" s="59"/>
      <c r="F130" s="60"/>
      <c r="G130" s="59"/>
      <c r="H130" s="60"/>
      <c r="I130" s="59"/>
      <c r="J130" s="59"/>
      <c r="K130" s="59"/>
    </row>
    <row r="131" spans="3:11">
      <c r="C131" s="59"/>
      <c r="D131" s="60"/>
      <c r="E131" s="59"/>
      <c r="F131" s="60"/>
      <c r="G131" s="59"/>
      <c r="H131" s="60"/>
      <c r="I131" s="59"/>
      <c r="J131" s="59"/>
      <c r="K131" s="59"/>
    </row>
    <row r="132" spans="3:11">
      <c r="C132" s="59"/>
      <c r="D132" s="60"/>
      <c r="E132" s="59"/>
      <c r="F132" s="60"/>
      <c r="G132" s="59"/>
      <c r="H132" s="60"/>
      <c r="I132" s="59"/>
      <c r="J132" s="59"/>
      <c r="K132" s="59"/>
    </row>
    <row r="133" spans="3:11">
      <c r="C133" s="59"/>
      <c r="D133" s="60"/>
      <c r="E133" s="59"/>
      <c r="F133" s="60"/>
      <c r="G133" s="59"/>
      <c r="H133" s="60"/>
      <c r="I133" s="59"/>
      <c r="J133" s="59"/>
      <c r="K133" s="59"/>
    </row>
    <row r="134" spans="3:11">
      <c r="C134" s="59"/>
      <c r="D134" s="60"/>
      <c r="E134" s="59"/>
      <c r="F134" s="60"/>
      <c r="G134" s="59"/>
      <c r="H134" s="60"/>
      <c r="I134" s="59"/>
      <c r="J134" s="59"/>
      <c r="K134" s="59"/>
    </row>
    <row r="135" spans="3:11">
      <c r="C135" s="59"/>
      <c r="D135" s="60"/>
      <c r="E135" s="59"/>
      <c r="F135" s="60"/>
      <c r="G135" s="59"/>
      <c r="H135" s="60"/>
      <c r="I135" s="59"/>
      <c r="J135" s="59"/>
      <c r="K135" s="59"/>
    </row>
    <row r="136" spans="3:11">
      <c r="C136" s="59"/>
      <c r="D136" s="60"/>
      <c r="E136" s="59"/>
      <c r="F136" s="60"/>
      <c r="G136" s="59"/>
      <c r="H136" s="60"/>
      <c r="I136" s="59"/>
      <c r="J136" s="59"/>
      <c r="K136" s="59"/>
    </row>
    <row r="137" spans="3:11">
      <c r="C137" s="59"/>
      <c r="D137" s="60"/>
      <c r="E137" s="59"/>
      <c r="F137" s="60"/>
      <c r="G137" s="59"/>
      <c r="H137" s="60"/>
      <c r="I137" s="59"/>
      <c r="J137" s="59"/>
      <c r="K137" s="59"/>
    </row>
    <row r="138" spans="3:11">
      <c r="C138" s="59"/>
      <c r="D138" s="60"/>
      <c r="E138" s="59"/>
      <c r="F138" s="60"/>
      <c r="G138" s="59"/>
      <c r="H138" s="60"/>
      <c r="I138" s="59"/>
      <c r="J138" s="59"/>
      <c r="K138" s="59"/>
    </row>
    <row r="139" spans="3:11">
      <c r="C139" s="59"/>
      <c r="D139" s="60"/>
      <c r="E139" s="59"/>
      <c r="F139" s="60"/>
      <c r="G139" s="59"/>
      <c r="H139" s="60"/>
      <c r="I139" s="59"/>
      <c r="J139" s="59"/>
      <c r="K139" s="59"/>
    </row>
    <row r="140" spans="3:11">
      <c r="C140" s="59"/>
      <c r="D140" s="60"/>
      <c r="E140" s="59"/>
      <c r="F140" s="60"/>
      <c r="G140" s="59"/>
      <c r="H140" s="60"/>
      <c r="I140" s="59"/>
      <c r="J140" s="59"/>
      <c r="K140" s="59"/>
    </row>
    <row r="141" spans="3:11">
      <c r="C141" s="59"/>
      <c r="D141" s="60"/>
      <c r="E141" s="59"/>
      <c r="F141" s="60"/>
      <c r="G141" s="59"/>
      <c r="H141" s="60"/>
      <c r="I141" s="59"/>
      <c r="J141" s="59"/>
      <c r="K141" s="59"/>
    </row>
    <row r="142" spans="3:11">
      <c r="C142" s="59"/>
      <c r="D142" s="60"/>
      <c r="E142" s="59"/>
      <c r="F142" s="60"/>
      <c r="G142" s="59"/>
      <c r="H142" s="60"/>
      <c r="I142" s="59"/>
      <c r="J142" s="59"/>
      <c r="K142" s="59"/>
    </row>
    <row r="143" spans="3:11">
      <c r="C143" s="59"/>
      <c r="D143" s="60"/>
      <c r="E143" s="59"/>
      <c r="F143" s="60"/>
      <c r="G143" s="59"/>
      <c r="H143" s="60"/>
      <c r="I143" s="59"/>
      <c r="J143" s="59"/>
      <c r="K143" s="59"/>
    </row>
    <row r="144" spans="3:11">
      <c r="C144" s="59"/>
      <c r="D144" s="60"/>
      <c r="E144" s="59"/>
      <c r="F144" s="60"/>
      <c r="G144" s="59"/>
      <c r="H144" s="60"/>
      <c r="I144" s="59"/>
      <c r="J144" s="59"/>
      <c r="K144" s="59"/>
    </row>
    <row r="145" spans="3:11">
      <c r="C145" s="59"/>
      <c r="D145" s="60"/>
      <c r="E145" s="59"/>
      <c r="F145" s="60"/>
      <c r="G145" s="59"/>
      <c r="H145" s="60"/>
      <c r="I145" s="59"/>
      <c r="J145" s="59"/>
      <c r="K145" s="59"/>
    </row>
    <row r="146" spans="3:11">
      <c r="C146" s="59"/>
      <c r="D146" s="60"/>
      <c r="E146" s="59"/>
      <c r="F146" s="60"/>
      <c r="G146" s="59"/>
      <c r="H146" s="60"/>
      <c r="I146" s="59"/>
      <c r="J146" s="59"/>
      <c r="K146" s="59"/>
    </row>
    <row r="147" spans="3:11">
      <c r="C147" s="59"/>
      <c r="D147" s="60"/>
      <c r="E147" s="59"/>
      <c r="F147" s="60"/>
      <c r="G147" s="59"/>
      <c r="H147" s="60"/>
      <c r="I147" s="59"/>
      <c r="J147" s="59"/>
      <c r="K147" s="59"/>
    </row>
    <row r="148" spans="3:11">
      <c r="C148" s="59"/>
      <c r="D148" s="60"/>
      <c r="E148" s="59"/>
      <c r="F148" s="60"/>
      <c r="G148" s="59"/>
      <c r="H148" s="60"/>
      <c r="I148" s="59"/>
      <c r="J148" s="59"/>
      <c r="K148" s="59"/>
    </row>
    <row r="149" spans="3:11">
      <c r="C149" s="59"/>
      <c r="D149" s="60"/>
      <c r="E149" s="59"/>
      <c r="F149" s="60"/>
      <c r="G149" s="59"/>
      <c r="H149" s="60"/>
      <c r="I149" s="59"/>
      <c r="J149" s="59"/>
      <c r="K149" s="59"/>
    </row>
    <row r="150" spans="3:11">
      <c r="C150" s="59"/>
      <c r="D150" s="60"/>
      <c r="E150" s="59"/>
      <c r="F150" s="60"/>
      <c r="G150" s="59"/>
      <c r="H150" s="60"/>
      <c r="I150" s="59"/>
      <c r="J150" s="59"/>
      <c r="K150" s="59"/>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ignoredErrors>
    <ignoredError sqref="G7" formula="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2">
    <tabColor rgb="FF00B050"/>
  </sheetPr>
  <dimension ref="A1:K150"/>
  <sheetViews>
    <sheetView workbookViewId="0"/>
  </sheetViews>
  <sheetFormatPr baseColWidth="10" defaultColWidth="11.42578125" defaultRowHeight="15"/>
  <cols>
    <col min="1" max="1" width="15.7109375" style="51" customWidth="1"/>
    <col min="2" max="11" width="12.7109375" style="51" customWidth="1"/>
    <col min="12" max="16384" width="11.42578125" style="51"/>
  </cols>
  <sheetData>
    <row r="1" spans="1:11" ht="15.75">
      <c r="A1" s="54" t="s">
        <v>94</v>
      </c>
      <c r="B1" s="50"/>
      <c r="C1" s="50"/>
      <c r="D1" s="50"/>
      <c r="E1" s="50"/>
      <c r="F1" s="50"/>
      <c r="G1" s="50"/>
      <c r="H1" s="50"/>
    </row>
    <row r="2" spans="1:11">
      <c r="A2" s="50"/>
      <c r="B2" s="50"/>
      <c r="C2" s="50"/>
      <c r="D2" s="50"/>
      <c r="E2" s="50"/>
      <c r="F2" s="50"/>
      <c r="G2" s="50"/>
      <c r="H2" s="50"/>
    </row>
    <row r="3" spans="1:11">
      <c r="A3" s="1126"/>
      <c r="B3" s="1127"/>
      <c r="C3" s="1050" t="s">
        <v>1274</v>
      </c>
      <c r="D3" s="1050"/>
      <c r="E3" s="1050" t="s">
        <v>1275</v>
      </c>
      <c r="F3" s="1050"/>
      <c r="G3" s="1051" t="s">
        <v>343</v>
      </c>
      <c r="H3" s="1051"/>
    </row>
    <row r="4" spans="1:11" ht="24">
      <c r="A4" s="1128"/>
      <c r="B4" s="1129"/>
      <c r="C4" s="494" t="s">
        <v>1382</v>
      </c>
      <c r="D4" s="494" t="s">
        <v>1589</v>
      </c>
      <c r="E4" s="494" t="s">
        <v>1382</v>
      </c>
      <c r="F4" s="494" t="s">
        <v>1589</v>
      </c>
      <c r="G4" s="495" t="s">
        <v>1602</v>
      </c>
      <c r="H4" s="495" t="s">
        <v>1603</v>
      </c>
    </row>
    <row r="5" spans="1:11" ht="24">
      <c r="A5" s="1034" t="s">
        <v>1388</v>
      </c>
      <c r="B5" s="492" t="s">
        <v>1604</v>
      </c>
      <c r="C5" s="42">
        <v>1346</v>
      </c>
      <c r="D5" s="42">
        <v>29135</v>
      </c>
      <c r="E5" s="42">
        <v>222</v>
      </c>
      <c r="F5" s="42">
        <v>5893</v>
      </c>
      <c r="G5" s="43">
        <f>C5+E5</f>
        <v>1568</v>
      </c>
      <c r="H5" s="43">
        <v>35027</v>
      </c>
    </row>
    <row r="6" spans="1:11">
      <c r="A6" s="1034"/>
      <c r="B6" s="492" t="s">
        <v>1605</v>
      </c>
      <c r="C6" s="42">
        <v>0</v>
      </c>
      <c r="D6" s="42">
        <v>0</v>
      </c>
      <c r="E6" s="42">
        <v>0</v>
      </c>
      <c r="F6" s="42">
        <v>0</v>
      </c>
      <c r="G6" s="43">
        <f>C6+E6</f>
        <v>0</v>
      </c>
      <c r="H6" s="43">
        <f>D6+F6</f>
        <v>0</v>
      </c>
    </row>
    <row r="7" spans="1:11">
      <c r="A7" s="1034"/>
      <c r="B7" s="65" t="s">
        <v>282</v>
      </c>
      <c r="C7" s="104">
        <f t="shared" ref="C7:H7" si="0">SUM(C5:C6)</f>
        <v>1346</v>
      </c>
      <c r="D7" s="104">
        <f t="shared" si="0"/>
        <v>29135</v>
      </c>
      <c r="E7" s="104">
        <f t="shared" si="0"/>
        <v>222</v>
      </c>
      <c r="F7" s="104">
        <f t="shared" si="0"/>
        <v>5893</v>
      </c>
      <c r="G7" s="104">
        <f t="shared" si="0"/>
        <v>1568</v>
      </c>
      <c r="H7" s="104">
        <f t="shared" si="0"/>
        <v>35027</v>
      </c>
    </row>
    <row r="8" spans="1:11" ht="24">
      <c r="A8" s="1034" t="s">
        <v>1389</v>
      </c>
      <c r="B8" s="492" t="s">
        <v>1604</v>
      </c>
      <c r="C8" s="42">
        <v>1357</v>
      </c>
      <c r="D8" s="42">
        <v>29455</v>
      </c>
      <c r="E8" s="42">
        <v>221</v>
      </c>
      <c r="F8" s="42">
        <v>5869</v>
      </c>
      <c r="G8" s="43">
        <f>C8+E8</f>
        <v>1578</v>
      </c>
      <c r="H8" s="43">
        <v>35325</v>
      </c>
    </row>
    <row r="9" spans="1:11">
      <c r="A9" s="1034"/>
      <c r="B9" s="492" t="s">
        <v>1605</v>
      </c>
      <c r="C9" s="42">
        <v>0</v>
      </c>
      <c r="D9" s="42">
        <v>0</v>
      </c>
      <c r="E9" s="42">
        <v>0</v>
      </c>
      <c r="F9" s="42">
        <v>0</v>
      </c>
      <c r="G9" s="43">
        <f>C9+E9</f>
        <v>0</v>
      </c>
      <c r="H9" s="43">
        <f>D9+F9</f>
        <v>0</v>
      </c>
    </row>
    <row r="10" spans="1:11">
      <c r="A10" s="1034"/>
      <c r="B10" s="65" t="s">
        <v>282</v>
      </c>
      <c r="C10" s="104">
        <f t="shared" ref="C10:H10" si="1">SUM(C8:C9)</f>
        <v>1357</v>
      </c>
      <c r="D10" s="104">
        <f t="shared" si="1"/>
        <v>29455</v>
      </c>
      <c r="E10" s="104">
        <f t="shared" si="1"/>
        <v>221</v>
      </c>
      <c r="F10" s="104">
        <f t="shared" si="1"/>
        <v>5869</v>
      </c>
      <c r="G10" s="104">
        <f t="shared" si="1"/>
        <v>1578</v>
      </c>
      <c r="H10" s="104">
        <f t="shared" si="1"/>
        <v>35325</v>
      </c>
    </row>
    <row r="11" spans="1:11">
      <c r="A11" s="44" t="s">
        <v>282</v>
      </c>
      <c r="B11" s="46"/>
      <c r="C11" s="104">
        <f t="shared" ref="C11:H11" si="2">C7+C10</f>
        <v>2703</v>
      </c>
      <c r="D11" s="104">
        <f>D7+D10</f>
        <v>58590</v>
      </c>
      <c r="E11" s="104">
        <f t="shared" si="2"/>
        <v>443</v>
      </c>
      <c r="F11" s="104">
        <f t="shared" si="2"/>
        <v>11762</v>
      </c>
      <c r="G11" s="104">
        <f t="shared" si="2"/>
        <v>3146</v>
      </c>
      <c r="H11" s="104">
        <f t="shared" si="2"/>
        <v>70352</v>
      </c>
    </row>
    <row r="12" spans="1:11">
      <c r="A12" s="59"/>
      <c r="B12" s="59"/>
      <c r="C12" s="59"/>
    </row>
    <row r="13" spans="1:11">
      <c r="A13" s="59"/>
      <c r="B13" s="59"/>
      <c r="C13" s="59"/>
    </row>
    <row r="14" spans="1:11">
      <c r="A14" s="59"/>
      <c r="B14" s="59"/>
      <c r="C14" s="59"/>
    </row>
    <row r="15" spans="1:11">
      <c r="A15" s="59"/>
      <c r="B15" s="59"/>
      <c r="C15" s="59"/>
    </row>
    <row r="16" spans="1:11">
      <c r="C16" s="59"/>
      <c r="D16" s="60"/>
      <c r="E16" s="59"/>
      <c r="F16" s="60"/>
      <c r="G16" s="59"/>
      <c r="H16" s="60"/>
      <c r="I16" s="59"/>
      <c r="J16" s="59"/>
      <c r="K16" s="59"/>
    </row>
    <row r="17" spans="3:11">
      <c r="C17" s="59"/>
      <c r="D17" s="60"/>
      <c r="E17" s="59"/>
      <c r="F17" s="60"/>
      <c r="G17" s="59"/>
      <c r="H17" s="60"/>
      <c r="I17" s="59"/>
      <c r="J17" s="59"/>
      <c r="K17" s="59"/>
    </row>
    <row r="18" spans="3:11">
      <c r="C18" s="59"/>
      <c r="D18" s="60"/>
      <c r="E18" s="59"/>
      <c r="F18" s="60"/>
      <c r="G18" s="59"/>
      <c r="H18" s="60"/>
      <c r="I18" s="59"/>
      <c r="J18" s="59"/>
      <c r="K18" s="59"/>
    </row>
    <row r="19" spans="3:11">
      <c r="C19" s="59"/>
      <c r="D19" s="60"/>
      <c r="E19" s="59"/>
      <c r="F19" s="60"/>
      <c r="G19" s="59"/>
      <c r="H19" s="60"/>
      <c r="I19" s="59"/>
      <c r="J19" s="59"/>
      <c r="K19" s="59"/>
    </row>
    <row r="20" spans="3:11">
      <c r="C20" s="59"/>
      <c r="D20" s="60"/>
      <c r="E20" s="59"/>
      <c r="F20" s="60"/>
      <c r="G20" s="59"/>
      <c r="H20" s="60"/>
      <c r="I20" s="59"/>
      <c r="J20" s="59"/>
      <c r="K20" s="59"/>
    </row>
    <row r="21" spans="3:11">
      <c r="C21" s="59"/>
      <c r="D21" s="60"/>
      <c r="E21" s="59"/>
      <c r="F21" s="60"/>
      <c r="G21" s="59"/>
      <c r="H21" s="60"/>
      <c r="I21" s="59"/>
      <c r="J21" s="59"/>
      <c r="K21" s="59"/>
    </row>
    <row r="22" spans="3:11">
      <c r="C22" s="59"/>
      <c r="D22" s="60"/>
      <c r="E22" s="59"/>
      <c r="F22" s="60"/>
      <c r="G22" s="59"/>
      <c r="H22" s="60"/>
      <c r="I22" s="59"/>
      <c r="J22" s="59"/>
      <c r="K22" s="59"/>
    </row>
    <row r="23" spans="3:11">
      <c r="C23" s="59"/>
      <c r="D23" s="60"/>
      <c r="E23" s="59"/>
      <c r="F23" s="60"/>
      <c r="G23" s="59"/>
      <c r="H23" s="60"/>
      <c r="I23" s="59"/>
      <c r="J23" s="59"/>
      <c r="K23" s="59"/>
    </row>
    <row r="24" spans="3:11">
      <c r="C24" s="59"/>
      <c r="D24" s="60"/>
      <c r="E24" s="59"/>
      <c r="F24" s="60"/>
      <c r="G24" s="59"/>
      <c r="H24" s="60"/>
      <c r="I24" s="59"/>
      <c r="J24" s="59"/>
      <c r="K24" s="59"/>
    </row>
    <row r="25" spans="3:11">
      <c r="C25" s="59"/>
      <c r="D25" s="60"/>
      <c r="E25" s="59"/>
      <c r="F25" s="60"/>
      <c r="G25" s="59"/>
      <c r="H25" s="60"/>
      <c r="I25" s="59"/>
      <c r="J25" s="59"/>
      <c r="K25" s="59"/>
    </row>
    <row r="26" spans="3:11">
      <c r="C26" s="59"/>
      <c r="D26" s="60"/>
      <c r="E26" s="59"/>
      <c r="F26" s="60"/>
      <c r="G26" s="59"/>
      <c r="H26" s="60"/>
      <c r="I26" s="59"/>
      <c r="J26" s="59"/>
      <c r="K26" s="59"/>
    </row>
    <row r="27" spans="3:11">
      <c r="C27" s="59"/>
      <c r="D27" s="60"/>
      <c r="E27" s="59"/>
      <c r="F27" s="60"/>
      <c r="G27" s="59"/>
      <c r="H27" s="60"/>
      <c r="I27" s="59"/>
      <c r="J27" s="59"/>
      <c r="K27" s="59"/>
    </row>
    <row r="28" spans="3:11">
      <c r="C28" s="59"/>
      <c r="D28" s="60"/>
      <c r="E28" s="59"/>
      <c r="F28" s="60"/>
      <c r="G28" s="59"/>
      <c r="H28" s="60"/>
      <c r="I28" s="59"/>
      <c r="J28" s="59"/>
      <c r="K28" s="59"/>
    </row>
    <row r="29" spans="3:11">
      <c r="C29" s="59"/>
      <c r="D29" s="60"/>
      <c r="E29" s="59"/>
      <c r="F29" s="60"/>
      <c r="G29" s="59"/>
      <c r="H29" s="60"/>
      <c r="I29" s="59"/>
      <c r="J29" s="59"/>
      <c r="K29" s="59"/>
    </row>
    <row r="30" spans="3:11">
      <c r="C30" s="59"/>
      <c r="D30" s="60"/>
      <c r="E30" s="59"/>
      <c r="F30" s="60"/>
      <c r="G30" s="59"/>
      <c r="H30" s="60"/>
      <c r="I30" s="59"/>
      <c r="J30" s="59"/>
      <c r="K30" s="59"/>
    </row>
    <row r="31" spans="3:11">
      <c r="C31" s="59"/>
      <c r="D31" s="60"/>
      <c r="E31" s="59"/>
      <c r="F31" s="60"/>
      <c r="G31" s="59"/>
      <c r="H31" s="60"/>
      <c r="I31" s="59"/>
      <c r="J31" s="59"/>
      <c r="K31" s="59"/>
    </row>
    <row r="32" spans="3:11">
      <c r="C32" s="59"/>
      <c r="D32" s="60"/>
      <c r="E32" s="59"/>
      <c r="F32" s="60"/>
      <c r="G32" s="59"/>
      <c r="H32" s="60"/>
      <c r="I32" s="59"/>
      <c r="J32" s="59"/>
      <c r="K32" s="59"/>
    </row>
    <row r="33" spans="3:11">
      <c r="C33" s="59"/>
      <c r="D33" s="60"/>
      <c r="E33" s="59"/>
      <c r="F33" s="60"/>
      <c r="G33" s="59"/>
      <c r="H33" s="60"/>
      <c r="I33" s="59"/>
      <c r="J33" s="59"/>
      <c r="K33" s="59"/>
    </row>
    <row r="34" spans="3:11">
      <c r="C34" s="59"/>
      <c r="D34" s="60"/>
      <c r="E34" s="59"/>
      <c r="F34" s="60"/>
      <c r="G34" s="59"/>
      <c r="H34" s="60"/>
      <c r="I34" s="59"/>
      <c r="J34" s="59"/>
      <c r="K34" s="59"/>
    </row>
    <row r="35" spans="3:11">
      <c r="C35" s="59"/>
      <c r="D35" s="60"/>
      <c r="E35" s="59"/>
      <c r="F35" s="60"/>
      <c r="G35" s="59"/>
      <c r="H35" s="60"/>
      <c r="I35" s="59"/>
      <c r="J35" s="59"/>
      <c r="K35" s="59"/>
    </row>
    <row r="36" spans="3:11">
      <c r="C36" s="59"/>
      <c r="D36" s="60"/>
      <c r="E36" s="59"/>
      <c r="F36" s="60"/>
      <c r="G36" s="59"/>
      <c r="H36" s="60"/>
      <c r="I36" s="59"/>
      <c r="J36" s="59"/>
      <c r="K36" s="59"/>
    </row>
    <row r="37" spans="3:11">
      <c r="C37" s="59"/>
      <c r="D37" s="60"/>
      <c r="E37" s="59"/>
      <c r="F37" s="60"/>
      <c r="G37" s="59"/>
      <c r="H37" s="60"/>
      <c r="I37" s="59"/>
      <c r="J37" s="59"/>
      <c r="K37" s="59"/>
    </row>
    <row r="38" spans="3:11">
      <c r="C38" s="59"/>
      <c r="D38" s="60"/>
      <c r="E38" s="59"/>
      <c r="F38" s="60"/>
      <c r="G38" s="59"/>
      <c r="H38" s="60"/>
      <c r="I38" s="59"/>
      <c r="J38" s="59"/>
      <c r="K38" s="59"/>
    </row>
    <row r="39" spans="3:11">
      <c r="C39" s="59"/>
      <c r="D39" s="60"/>
      <c r="E39" s="59"/>
      <c r="F39" s="60"/>
      <c r="G39" s="59"/>
      <c r="H39" s="60"/>
      <c r="I39" s="59"/>
      <c r="J39" s="59"/>
      <c r="K39" s="59"/>
    </row>
    <row r="40" spans="3:11">
      <c r="C40" s="59"/>
      <c r="D40" s="60"/>
      <c r="E40" s="59"/>
      <c r="F40" s="60"/>
      <c r="G40" s="59"/>
      <c r="H40" s="60"/>
      <c r="I40" s="59"/>
      <c r="J40" s="59"/>
      <c r="K40" s="59"/>
    </row>
    <row r="41" spans="3:11">
      <c r="C41" s="59"/>
      <c r="D41" s="60"/>
      <c r="E41" s="59"/>
      <c r="F41" s="60"/>
      <c r="G41" s="59"/>
      <c r="H41" s="60"/>
      <c r="I41" s="59"/>
      <c r="J41" s="59"/>
      <c r="K41" s="59"/>
    </row>
    <row r="42" spans="3:11">
      <c r="C42" s="59"/>
      <c r="D42" s="60"/>
      <c r="E42" s="59"/>
      <c r="F42" s="60"/>
      <c r="G42" s="59"/>
      <c r="H42" s="60"/>
      <c r="I42" s="59"/>
      <c r="J42" s="59"/>
      <c r="K42" s="59"/>
    </row>
    <row r="43" spans="3:11">
      <c r="C43" s="59"/>
      <c r="D43" s="60"/>
      <c r="E43" s="59"/>
      <c r="F43" s="60"/>
      <c r="G43" s="59"/>
      <c r="H43" s="60"/>
      <c r="I43" s="59"/>
      <c r="J43" s="59"/>
      <c r="K43" s="59"/>
    </row>
    <row r="44" spans="3:11">
      <c r="C44" s="59"/>
      <c r="D44" s="60"/>
      <c r="E44" s="59"/>
      <c r="F44" s="60"/>
      <c r="G44" s="59"/>
      <c r="H44" s="60"/>
      <c r="I44" s="59"/>
      <c r="J44" s="59"/>
      <c r="K44" s="59"/>
    </row>
    <row r="45" spans="3:11">
      <c r="C45" s="59"/>
      <c r="D45" s="60"/>
      <c r="E45" s="59"/>
      <c r="F45" s="60"/>
      <c r="G45" s="59"/>
      <c r="H45" s="60"/>
      <c r="I45" s="59"/>
      <c r="J45" s="59"/>
      <c r="K45" s="59"/>
    </row>
    <row r="46" spans="3:11">
      <c r="C46" s="59"/>
      <c r="D46" s="60"/>
      <c r="E46" s="59"/>
      <c r="F46" s="60"/>
      <c r="G46" s="59"/>
      <c r="H46" s="60"/>
      <c r="I46" s="59"/>
      <c r="J46" s="59"/>
      <c r="K46" s="59"/>
    </row>
    <row r="47" spans="3:11">
      <c r="C47" s="59"/>
      <c r="D47" s="60"/>
      <c r="E47" s="59"/>
      <c r="F47" s="60"/>
      <c r="G47" s="59"/>
      <c r="H47" s="60"/>
      <c r="I47" s="59"/>
      <c r="J47" s="59"/>
      <c r="K47" s="59"/>
    </row>
    <row r="48" spans="3:11">
      <c r="C48" s="59"/>
      <c r="D48" s="60"/>
      <c r="E48" s="59"/>
      <c r="F48" s="60"/>
      <c r="G48" s="59"/>
      <c r="H48" s="60"/>
      <c r="I48" s="59"/>
      <c r="J48" s="59"/>
      <c r="K48" s="59"/>
    </row>
    <row r="49" spans="3:11">
      <c r="C49" s="59"/>
      <c r="D49" s="60"/>
      <c r="E49" s="59"/>
      <c r="F49" s="60"/>
      <c r="G49" s="59"/>
      <c r="H49" s="60"/>
      <c r="I49" s="59"/>
      <c r="J49" s="59"/>
      <c r="K49" s="59"/>
    </row>
    <row r="50" spans="3:11">
      <c r="C50" s="59"/>
      <c r="D50" s="60"/>
      <c r="E50" s="59"/>
      <c r="F50" s="60"/>
      <c r="G50" s="59"/>
      <c r="H50" s="60"/>
      <c r="I50" s="59"/>
      <c r="J50" s="59"/>
      <c r="K50" s="59"/>
    </row>
    <row r="51" spans="3:11">
      <c r="C51" s="59"/>
      <c r="D51" s="60"/>
      <c r="E51" s="59"/>
      <c r="F51" s="60"/>
      <c r="G51" s="59"/>
      <c r="H51" s="60"/>
      <c r="I51" s="59"/>
      <c r="J51" s="59"/>
      <c r="K51" s="59"/>
    </row>
    <row r="52" spans="3:11">
      <c r="C52" s="59"/>
      <c r="D52" s="60"/>
      <c r="E52" s="59"/>
      <c r="F52" s="60"/>
      <c r="G52" s="59"/>
      <c r="H52" s="60"/>
      <c r="I52" s="59"/>
      <c r="J52" s="59"/>
      <c r="K52" s="59"/>
    </row>
    <row r="53" spans="3:11">
      <c r="C53" s="59"/>
      <c r="D53" s="60"/>
      <c r="E53" s="59"/>
      <c r="F53" s="60"/>
      <c r="G53" s="59"/>
      <c r="H53" s="60"/>
      <c r="I53" s="59"/>
      <c r="J53" s="59"/>
      <c r="K53" s="59"/>
    </row>
    <row r="54" spans="3:11">
      <c r="C54" s="59"/>
      <c r="D54" s="60"/>
      <c r="E54" s="59"/>
      <c r="F54" s="60"/>
      <c r="G54" s="59"/>
      <c r="H54" s="60"/>
      <c r="I54" s="59"/>
      <c r="J54" s="59"/>
      <c r="K54" s="59"/>
    </row>
    <row r="55" spans="3:11">
      <c r="C55" s="59"/>
      <c r="D55" s="60"/>
      <c r="E55" s="59"/>
      <c r="F55" s="60"/>
      <c r="G55" s="59"/>
      <c r="H55" s="60"/>
      <c r="I55" s="59"/>
      <c r="J55" s="59"/>
      <c r="K55" s="59"/>
    </row>
    <row r="56" spans="3:11">
      <c r="C56" s="59"/>
      <c r="D56" s="60"/>
      <c r="E56" s="59"/>
      <c r="F56" s="60"/>
      <c r="G56" s="59"/>
      <c r="H56" s="60"/>
      <c r="I56" s="59"/>
      <c r="J56" s="59"/>
      <c r="K56" s="59"/>
    </row>
    <row r="57" spans="3:11">
      <c r="C57" s="59"/>
      <c r="D57" s="60"/>
      <c r="E57" s="59"/>
      <c r="F57" s="60"/>
      <c r="G57" s="59"/>
      <c r="H57" s="60"/>
      <c r="I57" s="59"/>
      <c r="J57" s="59"/>
      <c r="K57" s="59"/>
    </row>
    <row r="58" spans="3:11">
      <c r="C58" s="59"/>
      <c r="D58" s="60"/>
      <c r="E58" s="59"/>
      <c r="F58" s="60"/>
      <c r="G58" s="59"/>
      <c r="H58" s="60"/>
      <c r="I58" s="59"/>
      <c r="J58" s="59"/>
      <c r="K58" s="59"/>
    </row>
    <row r="59" spans="3:11">
      <c r="C59" s="59"/>
      <c r="D59" s="60"/>
      <c r="E59" s="59"/>
      <c r="F59" s="60"/>
      <c r="G59" s="59"/>
      <c r="H59" s="60"/>
      <c r="I59" s="59"/>
      <c r="J59" s="59"/>
      <c r="K59" s="59"/>
    </row>
    <row r="60" spans="3:11">
      <c r="C60" s="59"/>
      <c r="D60" s="60"/>
      <c r="E60" s="59"/>
      <c r="F60" s="60"/>
      <c r="G60" s="59"/>
      <c r="H60" s="60"/>
      <c r="I60" s="59"/>
      <c r="J60" s="59"/>
      <c r="K60" s="59"/>
    </row>
    <row r="61" spans="3:11">
      <c r="C61" s="59"/>
      <c r="D61" s="60"/>
      <c r="E61" s="59"/>
      <c r="F61" s="60"/>
      <c r="G61" s="59"/>
      <c r="H61" s="60"/>
      <c r="I61" s="59"/>
      <c r="J61" s="59"/>
      <c r="K61" s="59"/>
    </row>
    <row r="62" spans="3:11">
      <c r="C62" s="59"/>
      <c r="D62" s="60"/>
      <c r="E62" s="59"/>
      <c r="F62" s="60"/>
      <c r="G62" s="59"/>
      <c r="H62" s="60"/>
      <c r="I62" s="59"/>
      <c r="J62" s="59"/>
      <c r="K62" s="59"/>
    </row>
    <row r="63" spans="3:11">
      <c r="C63" s="59"/>
      <c r="D63" s="60"/>
      <c r="E63" s="59"/>
      <c r="F63" s="60"/>
      <c r="G63" s="59"/>
      <c r="H63" s="60"/>
      <c r="I63" s="59"/>
      <c r="J63" s="59"/>
      <c r="K63" s="59"/>
    </row>
    <row r="64" spans="3:11">
      <c r="C64" s="59"/>
      <c r="D64" s="60"/>
      <c r="E64" s="59"/>
      <c r="F64" s="60"/>
      <c r="G64" s="59"/>
      <c r="H64" s="60"/>
      <c r="I64" s="59"/>
      <c r="J64" s="59"/>
      <c r="K64" s="59"/>
    </row>
    <row r="65" spans="3:11">
      <c r="C65" s="59"/>
      <c r="D65" s="60"/>
      <c r="E65" s="59"/>
      <c r="F65" s="60"/>
      <c r="G65" s="59"/>
      <c r="H65" s="60"/>
      <c r="I65" s="59"/>
      <c r="J65" s="59"/>
      <c r="K65" s="59"/>
    </row>
    <row r="66" spans="3:11">
      <c r="C66" s="59"/>
      <c r="D66" s="60"/>
      <c r="E66" s="59"/>
      <c r="F66" s="60"/>
      <c r="G66" s="59"/>
      <c r="H66" s="60"/>
      <c r="I66" s="59"/>
      <c r="J66" s="59"/>
      <c r="K66" s="59"/>
    </row>
    <row r="67" spans="3:11">
      <c r="C67" s="59"/>
      <c r="D67" s="60"/>
      <c r="E67" s="59"/>
      <c r="F67" s="60"/>
      <c r="G67" s="59"/>
      <c r="H67" s="60"/>
      <c r="I67" s="59"/>
      <c r="J67" s="59"/>
      <c r="K67" s="59"/>
    </row>
    <row r="68" spans="3:11">
      <c r="C68" s="59"/>
      <c r="D68" s="60"/>
      <c r="E68" s="59"/>
      <c r="F68" s="60"/>
      <c r="G68" s="59"/>
      <c r="H68" s="60"/>
      <c r="I68" s="59"/>
      <c r="J68" s="59"/>
      <c r="K68" s="59"/>
    </row>
    <row r="69" spans="3:11">
      <c r="C69" s="59"/>
      <c r="D69" s="60"/>
      <c r="E69" s="59"/>
      <c r="F69" s="60"/>
      <c r="G69" s="59"/>
      <c r="H69" s="60"/>
      <c r="I69" s="59"/>
      <c r="J69" s="59"/>
      <c r="K69" s="59"/>
    </row>
    <row r="70" spans="3:11">
      <c r="C70" s="59"/>
      <c r="D70" s="60"/>
      <c r="E70" s="59"/>
      <c r="F70" s="60"/>
      <c r="G70" s="59"/>
      <c r="H70" s="60"/>
      <c r="I70" s="59"/>
      <c r="J70" s="59"/>
      <c r="K70" s="59"/>
    </row>
    <row r="71" spans="3:11">
      <c r="C71" s="59"/>
      <c r="D71" s="60"/>
      <c r="E71" s="59"/>
      <c r="F71" s="60"/>
      <c r="G71" s="59"/>
      <c r="H71" s="60"/>
      <c r="I71" s="59"/>
      <c r="J71" s="59"/>
      <c r="K71" s="59"/>
    </row>
    <row r="72" spans="3:11">
      <c r="C72" s="59"/>
      <c r="D72" s="60"/>
      <c r="E72" s="59"/>
      <c r="F72" s="60"/>
      <c r="G72" s="59"/>
      <c r="H72" s="60"/>
      <c r="I72" s="59"/>
      <c r="J72" s="59"/>
      <c r="K72" s="59"/>
    </row>
    <row r="73" spans="3:11">
      <c r="C73" s="59"/>
      <c r="D73" s="60"/>
      <c r="E73" s="59"/>
      <c r="F73" s="60"/>
      <c r="G73" s="59"/>
      <c r="H73" s="60"/>
      <c r="I73" s="59"/>
      <c r="J73" s="59"/>
      <c r="K73" s="59"/>
    </row>
    <row r="74" spans="3:11">
      <c r="C74" s="59"/>
      <c r="D74" s="60"/>
      <c r="E74" s="59"/>
      <c r="F74" s="60"/>
      <c r="G74" s="59"/>
      <c r="H74" s="60"/>
      <c r="I74" s="59"/>
      <c r="J74" s="59"/>
      <c r="K74" s="59"/>
    </row>
    <row r="75" spans="3:11">
      <c r="C75" s="59"/>
      <c r="D75" s="60"/>
      <c r="E75" s="59"/>
      <c r="F75" s="60"/>
      <c r="G75" s="59"/>
      <c r="H75" s="60"/>
      <c r="I75" s="59"/>
      <c r="J75" s="59"/>
      <c r="K75" s="59"/>
    </row>
    <row r="76" spans="3:11">
      <c r="C76" s="59"/>
      <c r="D76" s="60"/>
      <c r="E76" s="59"/>
      <c r="F76" s="60"/>
      <c r="G76" s="59"/>
      <c r="H76" s="60"/>
      <c r="I76" s="59"/>
      <c r="J76" s="59"/>
      <c r="K76" s="59"/>
    </row>
    <row r="77" spans="3:11">
      <c r="C77" s="59"/>
      <c r="D77" s="60"/>
      <c r="E77" s="59"/>
      <c r="F77" s="60"/>
      <c r="G77" s="59"/>
      <c r="H77" s="60"/>
      <c r="I77" s="59"/>
      <c r="J77" s="59"/>
      <c r="K77" s="59"/>
    </row>
    <row r="78" spans="3:11">
      <c r="C78" s="59"/>
      <c r="D78" s="60"/>
      <c r="E78" s="59"/>
      <c r="F78" s="60"/>
      <c r="G78" s="59"/>
      <c r="H78" s="60"/>
      <c r="I78" s="59"/>
      <c r="J78" s="59"/>
      <c r="K78" s="59"/>
    </row>
    <row r="79" spans="3:11">
      <c r="C79" s="59"/>
      <c r="D79" s="60"/>
      <c r="E79" s="59"/>
      <c r="F79" s="60"/>
      <c r="G79" s="59"/>
      <c r="H79" s="60"/>
      <c r="I79" s="59"/>
      <c r="J79" s="59"/>
      <c r="K79" s="59"/>
    </row>
    <row r="80" spans="3:11">
      <c r="C80" s="59"/>
      <c r="D80" s="60"/>
      <c r="E80" s="59"/>
      <c r="F80" s="60"/>
      <c r="G80" s="59"/>
      <c r="H80" s="60"/>
      <c r="I80" s="59"/>
      <c r="J80" s="59"/>
      <c r="K80" s="59"/>
    </row>
    <row r="81" spans="3:11">
      <c r="C81" s="59"/>
      <c r="D81" s="60"/>
      <c r="E81" s="59"/>
      <c r="F81" s="60"/>
      <c r="G81" s="59"/>
      <c r="H81" s="60"/>
      <c r="I81" s="59"/>
      <c r="J81" s="59"/>
      <c r="K81" s="59"/>
    </row>
    <row r="82" spans="3:11">
      <c r="C82" s="59"/>
      <c r="D82" s="60"/>
      <c r="E82" s="59"/>
      <c r="F82" s="60"/>
      <c r="G82" s="59"/>
      <c r="H82" s="60"/>
      <c r="I82" s="59"/>
      <c r="J82" s="59"/>
      <c r="K82" s="59"/>
    </row>
    <row r="83" spans="3:11">
      <c r="C83" s="59"/>
      <c r="D83" s="60"/>
      <c r="E83" s="59"/>
      <c r="F83" s="60"/>
      <c r="G83" s="59"/>
      <c r="H83" s="60"/>
      <c r="I83" s="59"/>
      <c r="J83" s="59"/>
      <c r="K83" s="59"/>
    </row>
    <row r="84" spans="3:11">
      <c r="C84" s="59"/>
      <c r="D84" s="60"/>
      <c r="E84" s="59"/>
      <c r="F84" s="60"/>
      <c r="G84" s="59"/>
      <c r="H84" s="60"/>
      <c r="I84" s="59"/>
      <c r="J84" s="59"/>
      <c r="K84" s="59"/>
    </row>
    <row r="85" spans="3:11">
      <c r="C85" s="59"/>
      <c r="D85" s="60"/>
      <c r="E85" s="59"/>
      <c r="F85" s="60"/>
      <c r="G85" s="59"/>
      <c r="H85" s="60"/>
      <c r="I85" s="59"/>
      <c r="J85" s="59"/>
      <c r="K85" s="59"/>
    </row>
    <row r="86" spans="3:11">
      <c r="C86" s="59"/>
      <c r="D86" s="60"/>
      <c r="E86" s="59"/>
      <c r="F86" s="60"/>
      <c r="G86" s="59"/>
      <c r="H86" s="60"/>
      <c r="I86" s="59"/>
      <c r="J86" s="59"/>
      <c r="K86" s="59"/>
    </row>
    <row r="87" spans="3:11">
      <c r="C87" s="59"/>
      <c r="D87" s="60"/>
      <c r="E87" s="59"/>
      <c r="F87" s="60"/>
      <c r="G87" s="59"/>
      <c r="H87" s="60"/>
      <c r="I87" s="59"/>
      <c r="J87" s="59"/>
      <c r="K87" s="59"/>
    </row>
    <row r="88" spans="3:11">
      <c r="C88" s="59"/>
      <c r="D88" s="60"/>
      <c r="E88" s="59"/>
      <c r="F88" s="60"/>
      <c r="G88" s="59"/>
      <c r="H88" s="60"/>
      <c r="I88" s="59"/>
      <c r="J88" s="59"/>
      <c r="K88" s="59"/>
    </row>
    <row r="89" spans="3:11">
      <c r="C89" s="59"/>
      <c r="D89" s="60"/>
      <c r="E89" s="59"/>
      <c r="F89" s="60"/>
      <c r="G89" s="59"/>
      <c r="H89" s="60"/>
      <c r="I89" s="59"/>
      <c r="J89" s="59"/>
      <c r="K89" s="59"/>
    </row>
    <row r="90" spans="3:11">
      <c r="C90" s="59"/>
      <c r="D90" s="60"/>
      <c r="E90" s="59"/>
      <c r="F90" s="60"/>
      <c r="G90" s="59"/>
      <c r="H90" s="60"/>
      <c r="I90" s="59"/>
      <c r="J90" s="59"/>
      <c r="K90" s="59"/>
    </row>
    <row r="91" spans="3:11">
      <c r="C91" s="59"/>
      <c r="D91" s="60"/>
      <c r="E91" s="59"/>
      <c r="F91" s="60"/>
      <c r="G91" s="59"/>
      <c r="H91" s="60"/>
      <c r="I91" s="59"/>
      <c r="J91" s="59"/>
      <c r="K91" s="59"/>
    </row>
    <row r="92" spans="3:11">
      <c r="C92" s="59"/>
      <c r="D92" s="60"/>
      <c r="E92" s="59"/>
      <c r="F92" s="60"/>
      <c r="G92" s="59"/>
      <c r="H92" s="60"/>
      <c r="I92" s="59"/>
      <c r="J92" s="59"/>
      <c r="K92" s="59"/>
    </row>
    <row r="93" spans="3:11">
      <c r="C93" s="59"/>
      <c r="D93" s="60"/>
      <c r="E93" s="59"/>
      <c r="F93" s="60"/>
      <c r="G93" s="59"/>
      <c r="H93" s="60"/>
      <c r="I93" s="59"/>
      <c r="J93" s="59"/>
      <c r="K93" s="59"/>
    </row>
    <row r="94" spans="3:11">
      <c r="C94" s="59"/>
      <c r="D94" s="60"/>
      <c r="E94" s="59"/>
      <c r="F94" s="60"/>
      <c r="G94" s="59"/>
      <c r="H94" s="60"/>
      <c r="I94" s="59"/>
      <c r="J94" s="59"/>
      <c r="K94" s="59"/>
    </row>
    <row r="95" spans="3:11">
      <c r="C95" s="59"/>
      <c r="D95" s="60"/>
      <c r="E95" s="59"/>
      <c r="F95" s="60"/>
      <c r="G95" s="59"/>
      <c r="H95" s="60"/>
      <c r="I95" s="59"/>
      <c r="J95" s="59"/>
      <c r="K95" s="59"/>
    </row>
    <row r="96" spans="3:11">
      <c r="C96" s="59"/>
      <c r="D96" s="60"/>
      <c r="E96" s="59"/>
      <c r="F96" s="60"/>
      <c r="G96" s="59"/>
      <c r="H96" s="60"/>
      <c r="I96" s="59"/>
      <c r="J96" s="59"/>
      <c r="K96" s="59"/>
    </row>
    <row r="97" spans="3:11">
      <c r="C97" s="59"/>
      <c r="D97" s="60"/>
      <c r="E97" s="59"/>
      <c r="F97" s="60"/>
      <c r="G97" s="59"/>
      <c r="H97" s="60"/>
      <c r="I97" s="59"/>
      <c r="J97" s="59"/>
      <c r="K97" s="59"/>
    </row>
    <row r="98" spans="3:11">
      <c r="C98" s="59"/>
      <c r="D98" s="60"/>
      <c r="E98" s="59"/>
      <c r="F98" s="60"/>
      <c r="G98" s="59"/>
      <c r="H98" s="60"/>
      <c r="I98" s="59"/>
      <c r="J98" s="59"/>
      <c r="K98" s="59"/>
    </row>
    <row r="99" spans="3:11">
      <c r="C99" s="59"/>
      <c r="D99" s="60"/>
      <c r="E99" s="59"/>
      <c r="F99" s="60"/>
      <c r="G99" s="59"/>
      <c r="H99" s="60"/>
      <c r="I99" s="59"/>
      <c r="J99" s="59"/>
      <c r="K99" s="59"/>
    </row>
    <row r="100" spans="3:11">
      <c r="C100" s="59"/>
      <c r="D100" s="60"/>
      <c r="E100" s="59"/>
      <c r="F100" s="60"/>
      <c r="G100" s="59"/>
      <c r="H100" s="60"/>
      <c r="I100" s="59"/>
      <c r="J100" s="59"/>
      <c r="K100" s="59"/>
    </row>
    <row r="101" spans="3:11">
      <c r="C101" s="59"/>
      <c r="D101" s="60"/>
      <c r="E101" s="59"/>
      <c r="F101" s="60"/>
      <c r="G101" s="59"/>
      <c r="H101" s="60"/>
      <c r="I101" s="59"/>
      <c r="J101" s="59"/>
      <c r="K101" s="59"/>
    </row>
    <row r="102" spans="3:11">
      <c r="C102" s="59"/>
      <c r="D102" s="60"/>
      <c r="E102" s="59"/>
      <c r="F102" s="60"/>
      <c r="G102" s="59"/>
      <c r="H102" s="60"/>
      <c r="I102" s="59"/>
      <c r="J102" s="59"/>
      <c r="K102" s="59"/>
    </row>
    <row r="103" spans="3:11">
      <c r="C103" s="59"/>
      <c r="D103" s="60"/>
      <c r="E103" s="59"/>
      <c r="F103" s="60"/>
      <c r="G103" s="59"/>
      <c r="H103" s="60"/>
      <c r="I103" s="59"/>
      <c r="J103" s="59"/>
      <c r="K103" s="59"/>
    </row>
    <row r="104" spans="3:11">
      <c r="C104" s="59"/>
      <c r="D104" s="60"/>
      <c r="E104" s="59"/>
      <c r="F104" s="60"/>
      <c r="G104" s="59"/>
      <c r="H104" s="60"/>
      <c r="I104" s="59"/>
      <c r="J104" s="59"/>
      <c r="K104" s="59"/>
    </row>
    <row r="105" spans="3:11">
      <c r="C105" s="59"/>
      <c r="D105" s="60"/>
      <c r="E105" s="59"/>
      <c r="F105" s="60"/>
      <c r="G105" s="59"/>
      <c r="H105" s="60"/>
      <c r="I105" s="59"/>
      <c r="J105" s="59"/>
      <c r="K105" s="59"/>
    </row>
    <row r="106" spans="3:11">
      <c r="C106" s="59"/>
      <c r="D106" s="60"/>
      <c r="E106" s="59"/>
      <c r="F106" s="60"/>
      <c r="G106" s="59"/>
      <c r="H106" s="60"/>
      <c r="I106" s="59"/>
      <c r="J106" s="59"/>
      <c r="K106" s="59"/>
    </row>
    <row r="107" spans="3:11">
      <c r="C107" s="59"/>
      <c r="D107" s="60"/>
      <c r="E107" s="59"/>
      <c r="F107" s="60"/>
      <c r="G107" s="59"/>
      <c r="H107" s="60"/>
      <c r="I107" s="59"/>
      <c r="J107" s="59"/>
      <c r="K107" s="59"/>
    </row>
    <row r="108" spans="3:11">
      <c r="C108" s="59"/>
      <c r="D108" s="60"/>
      <c r="E108" s="59"/>
      <c r="F108" s="60"/>
      <c r="G108" s="59"/>
      <c r="H108" s="60"/>
      <c r="I108" s="59"/>
      <c r="J108" s="59"/>
      <c r="K108" s="59"/>
    </row>
    <row r="109" spans="3:11">
      <c r="C109" s="59"/>
      <c r="D109" s="60"/>
      <c r="E109" s="59"/>
      <c r="F109" s="60"/>
      <c r="G109" s="59"/>
      <c r="H109" s="60"/>
      <c r="I109" s="59"/>
      <c r="J109" s="59"/>
      <c r="K109" s="59"/>
    </row>
    <row r="110" spans="3:11">
      <c r="C110" s="59"/>
      <c r="D110" s="60"/>
      <c r="E110" s="59"/>
      <c r="F110" s="60"/>
      <c r="G110" s="59"/>
      <c r="H110" s="60"/>
      <c r="I110" s="59"/>
      <c r="J110" s="59"/>
      <c r="K110" s="59"/>
    </row>
    <row r="111" spans="3:11">
      <c r="C111" s="59"/>
      <c r="D111" s="60"/>
      <c r="E111" s="59"/>
      <c r="F111" s="60"/>
      <c r="G111" s="59"/>
      <c r="H111" s="60"/>
      <c r="I111" s="59"/>
      <c r="J111" s="59"/>
      <c r="K111" s="59"/>
    </row>
    <row r="112" spans="3:11">
      <c r="C112" s="59"/>
      <c r="D112" s="60"/>
      <c r="E112" s="59"/>
      <c r="F112" s="60"/>
      <c r="G112" s="59"/>
      <c r="H112" s="60"/>
      <c r="I112" s="59"/>
      <c r="J112" s="59"/>
      <c r="K112" s="59"/>
    </row>
    <row r="113" spans="3:11">
      <c r="C113" s="59"/>
      <c r="D113" s="60"/>
      <c r="E113" s="59"/>
      <c r="F113" s="60"/>
      <c r="G113" s="59"/>
      <c r="H113" s="60"/>
      <c r="I113" s="59"/>
      <c r="J113" s="59"/>
      <c r="K113" s="59"/>
    </row>
    <row r="114" spans="3:11">
      <c r="C114" s="59"/>
      <c r="D114" s="60"/>
      <c r="E114" s="59"/>
      <c r="F114" s="60"/>
      <c r="G114" s="59"/>
      <c r="H114" s="60"/>
      <c r="I114" s="59"/>
      <c r="J114" s="59"/>
      <c r="K114" s="59"/>
    </row>
    <row r="115" spans="3:11">
      <c r="C115" s="59"/>
      <c r="D115" s="60"/>
      <c r="E115" s="59"/>
      <c r="F115" s="60"/>
      <c r="G115" s="59"/>
      <c r="H115" s="60"/>
      <c r="I115" s="59"/>
      <c r="J115" s="59"/>
      <c r="K115" s="59"/>
    </row>
    <row r="116" spans="3:11">
      <c r="C116" s="59"/>
      <c r="D116" s="60"/>
      <c r="E116" s="59"/>
      <c r="F116" s="60"/>
      <c r="G116" s="59"/>
      <c r="H116" s="60"/>
      <c r="I116" s="59"/>
      <c r="J116" s="59"/>
      <c r="K116" s="59"/>
    </row>
    <row r="117" spans="3:11">
      <c r="C117" s="59"/>
      <c r="D117" s="60"/>
      <c r="E117" s="59"/>
      <c r="F117" s="60"/>
      <c r="G117" s="59"/>
      <c r="H117" s="60"/>
      <c r="I117" s="59"/>
      <c r="J117" s="59"/>
      <c r="K117" s="59"/>
    </row>
    <row r="118" spans="3:11">
      <c r="C118" s="59"/>
      <c r="D118" s="60"/>
      <c r="E118" s="59"/>
      <c r="F118" s="60"/>
      <c r="G118" s="59"/>
      <c r="H118" s="60"/>
      <c r="I118" s="59"/>
      <c r="J118" s="59"/>
      <c r="K118" s="59"/>
    </row>
    <row r="119" spans="3:11">
      <c r="C119" s="59"/>
      <c r="D119" s="60"/>
      <c r="E119" s="59"/>
      <c r="F119" s="60"/>
      <c r="G119" s="59"/>
      <c r="H119" s="60"/>
      <c r="I119" s="59"/>
      <c r="J119" s="59"/>
      <c r="K119" s="59"/>
    </row>
    <row r="120" spans="3:11">
      <c r="C120" s="59"/>
      <c r="D120" s="60"/>
      <c r="E120" s="59"/>
      <c r="F120" s="60"/>
      <c r="G120" s="59"/>
      <c r="H120" s="60"/>
      <c r="I120" s="59"/>
      <c r="J120" s="59"/>
      <c r="K120" s="59"/>
    </row>
    <row r="121" spans="3:11">
      <c r="C121" s="59"/>
      <c r="D121" s="60"/>
      <c r="E121" s="59"/>
      <c r="F121" s="60"/>
      <c r="G121" s="59"/>
      <c r="H121" s="60"/>
      <c r="I121" s="59"/>
      <c r="J121" s="59"/>
      <c r="K121" s="59"/>
    </row>
    <row r="122" spans="3:11">
      <c r="C122" s="59"/>
      <c r="D122" s="60"/>
      <c r="E122" s="59"/>
      <c r="F122" s="60"/>
      <c r="G122" s="59"/>
      <c r="H122" s="60"/>
      <c r="I122" s="59"/>
      <c r="J122" s="59"/>
      <c r="K122" s="59"/>
    </row>
    <row r="123" spans="3:11">
      <c r="C123" s="59"/>
      <c r="D123" s="60"/>
      <c r="E123" s="59"/>
      <c r="F123" s="60"/>
      <c r="G123" s="59"/>
      <c r="H123" s="60"/>
      <c r="I123" s="59"/>
      <c r="J123" s="59"/>
      <c r="K123" s="59"/>
    </row>
    <row r="124" spans="3:11">
      <c r="C124" s="59"/>
      <c r="D124" s="60"/>
      <c r="E124" s="59"/>
      <c r="F124" s="60"/>
      <c r="G124" s="59"/>
      <c r="H124" s="60"/>
      <c r="I124" s="59"/>
      <c r="J124" s="59"/>
      <c r="K124" s="59"/>
    </row>
    <row r="125" spans="3:11">
      <c r="C125" s="59"/>
      <c r="D125" s="60"/>
      <c r="E125" s="59"/>
      <c r="F125" s="60"/>
      <c r="G125" s="59"/>
      <c r="H125" s="60"/>
      <c r="I125" s="59"/>
      <c r="J125" s="59"/>
      <c r="K125" s="59"/>
    </row>
    <row r="126" spans="3:11">
      <c r="C126" s="59"/>
      <c r="D126" s="60"/>
      <c r="E126" s="59"/>
      <c r="F126" s="60"/>
      <c r="G126" s="59"/>
      <c r="H126" s="60"/>
      <c r="I126" s="59"/>
      <c r="J126" s="59"/>
      <c r="K126" s="59"/>
    </row>
    <row r="127" spans="3:11">
      <c r="C127" s="59"/>
      <c r="D127" s="60"/>
      <c r="E127" s="59"/>
      <c r="F127" s="60"/>
      <c r="G127" s="59"/>
      <c r="H127" s="60"/>
      <c r="I127" s="59"/>
      <c r="J127" s="59"/>
      <c r="K127" s="59"/>
    </row>
    <row r="128" spans="3:11">
      <c r="C128" s="59"/>
      <c r="D128" s="60"/>
      <c r="E128" s="59"/>
      <c r="F128" s="60"/>
      <c r="G128" s="59"/>
      <c r="H128" s="60"/>
      <c r="I128" s="59"/>
      <c r="J128" s="59"/>
      <c r="K128" s="59"/>
    </row>
    <row r="129" spans="3:11">
      <c r="C129" s="59"/>
      <c r="D129" s="60"/>
      <c r="E129" s="59"/>
      <c r="F129" s="60"/>
      <c r="G129" s="59"/>
      <c r="H129" s="60"/>
      <c r="I129" s="59"/>
      <c r="J129" s="59"/>
      <c r="K129" s="59"/>
    </row>
    <row r="130" spans="3:11">
      <c r="C130" s="59"/>
      <c r="D130" s="60"/>
      <c r="E130" s="59"/>
      <c r="F130" s="60"/>
      <c r="G130" s="59"/>
      <c r="H130" s="60"/>
      <c r="I130" s="59"/>
      <c r="J130" s="59"/>
      <c r="K130" s="59"/>
    </row>
    <row r="131" spans="3:11">
      <c r="C131" s="59"/>
      <c r="D131" s="60"/>
      <c r="E131" s="59"/>
      <c r="F131" s="60"/>
      <c r="G131" s="59"/>
      <c r="H131" s="60"/>
      <c r="I131" s="59"/>
      <c r="J131" s="59"/>
      <c r="K131" s="59"/>
    </row>
    <row r="132" spans="3:11">
      <c r="C132" s="59"/>
      <c r="D132" s="60"/>
      <c r="E132" s="59"/>
      <c r="F132" s="60"/>
      <c r="G132" s="59"/>
      <c r="H132" s="60"/>
      <c r="I132" s="59"/>
      <c r="J132" s="59"/>
      <c r="K132" s="59"/>
    </row>
    <row r="133" spans="3:11">
      <c r="C133" s="59"/>
      <c r="D133" s="60"/>
      <c r="E133" s="59"/>
      <c r="F133" s="60"/>
      <c r="G133" s="59"/>
      <c r="H133" s="60"/>
      <c r="I133" s="59"/>
      <c r="J133" s="59"/>
      <c r="K133" s="59"/>
    </row>
    <row r="134" spans="3:11">
      <c r="C134" s="59"/>
      <c r="D134" s="60"/>
      <c r="E134" s="59"/>
      <c r="F134" s="60"/>
      <c r="G134" s="59"/>
      <c r="H134" s="60"/>
      <c r="I134" s="59"/>
      <c r="J134" s="59"/>
      <c r="K134" s="59"/>
    </row>
    <row r="135" spans="3:11">
      <c r="C135" s="59"/>
      <c r="D135" s="60"/>
      <c r="E135" s="59"/>
      <c r="F135" s="60"/>
      <c r="G135" s="59"/>
      <c r="H135" s="60"/>
      <c r="I135" s="59"/>
      <c r="J135" s="59"/>
      <c r="K135" s="59"/>
    </row>
    <row r="136" spans="3:11">
      <c r="C136" s="59"/>
      <c r="D136" s="60"/>
      <c r="E136" s="59"/>
      <c r="F136" s="60"/>
      <c r="G136" s="59"/>
      <c r="H136" s="60"/>
      <c r="I136" s="59"/>
      <c r="J136" s="59"/>
      <c r="K136" s="59"/>
    </row>
    <row r="137" spans="3:11">
      <c r="C137" s="59"/>
      <c r="D137" s="60"/>
      <c r="E137" s="59"/>
      <c r="F137" s="60"/>
      <c r="G137" s="59"/>
      <c r="H137" s="60"/>
      <c r="I137" s="59"/>
      <c r="J137" s="59"/>
      <c r="K137" s="59"/>
    </row>
    <row r="138" spans="3:11">
      <c r="C138" s="59"/>
      <c r="D138" s="60"/>
      <c r="E138" s="59"/>
      <c r="F138" s="60"/>
      <c r="G138" s="59"/>
      <c r="H138" s="60"/>
      <c r="I138" s="59"/>
      <c r="J138" s="59"/>
      <c r="K138" s="59"/>
    </row>
    <row r="139" spans="3:11">
      <c r="C139" s="59"/>
      <c r="D139" s="60"/>
      <c r="E139" s="59"/>
      <c r="F139" s="60"/>
      <c r="G139" s="59"/>
      <c r="H139" s="60"/>
      <c r="I139" s="59"/>
      <c r="J139" s="59"/>
      <c r="K139" s="59"/>
    </row>
    <row r="140" spans="3:11">
      <c r="C140" s="59"/>
      <c r="D140" s="60"/>
      <c r="E140" s="59"/>
      <c r="F140" s="60"/>
      <c r="G140" s="59"/>
      <c r="H140" s="60"/>
      <c r="I140" s="59"/>
      <c r="J140" s="59"/>
      <c r="K140" s="59"/>
    </row>
    <row r="141" spans="3:11">
      <c r="C141" s="59"/>
      <c r="D141" s="60"/>
      <c r="E141" s="59"/>
      <c r="F141" s="60"/>
      <c r="G141" s="59"/>
      <c r="H141" s="60"/>
      <c r="I141" s="59"/>
      <c r="J141" s="59"/>
      <c r="K141" s="59"/>
    </row>
    <row r="142" spans="3:11">
      <c r="C142" s="59"/>
      <c r="D142" s="60"/>
      <c r="E142" s="59"/>
      <c r="F142" s="60"/>
      <c r="G142" s="59"/>
      <c r="H142" s="60"/>
      <c r="I142" s="59"/>
      <c r="J142" s="59"/>
      <c r="K142" s="59"/>
    </row>
    <row r="143" spans="3:11">
      <c r="C143" s="59"/>
      <c r="D143" s="60"/>
      <c r="E143" s="59"/>
      <c r="F143" s="60"/>
      <c r="G143" s="59"/>
      <c r="H143" s="60"/>
      <c r="I143" s="59"/>
      <c r="J143" s="59"/>
      <c r="K143" s="59"/>
    </row>
    <row r="144" spans="3:11">
      <c r="C144" s="59"/>
      <c r="D144" s="60"/>
      <c r="E144" s="59"/>
      <c r="F144" s="60"/>
      <c r="G144" s="59"/>
      <c r="H144" s="60"/>
      <c r="I144" s="59"/>
      <c r="J144" s="59"/>
      <c r="K144" s="59"/>
    </row>
    <row r="145" spans="3:11">
      <c r="C145" s="59"/>
      <c r="D145" s="60"/>
      <c r="E145" s="59"/>
      <c r="F145" s="60"/>
      <c r="G145" s="59"/>
      <c r="H145" s="60"/>
      <c r="I145" s="59"/>
      <c r="J145" s="59"/>
      <c r="K145" s="59"/>
    </row>
    <row r="146" spans="3:11">
      <c r="C146" s="59"/>
      <c r="D146" s="60"/>
      <c r="E146" s="59"/>
      <c r="F146" s="60"/>
      <c r="G146" s="59"/>
      <c r="H146" s="60"/>
      <c r="I146" s="59"/>
      <c r="J146" s="59"/>
      <c r="K146" s="59"/>
    </row>
    <row r="147" spans="3:11">
      <c r="C147" s="59"/>
      <c r="D147" s="60"/>
      <c r="E147" s="59"/>
      <c r="F147" s="60"/>
      <c r="G147" s="59"/>
      <c r="H147" s="60"/>
      <c r="I147" s="59"/>
      <c r="J147" s="59"/>
      <c r="K147" s="59"/>
    </row>
    <row r="148" spans="3:11">
      <c r="C148" s="59"/>
      <c r="D148" s="60"/>
      <c r="E148" s="59"/>
      <c r="F148" s="60"/>
      <c r="G148" s="59"/>
      <c r="H148" s="60"/>
      <c r="I148" s="59"/>
      <c r="J148" s="59"/>
      <c r="K148" s="59"/>
    </row>
    <row r="149" spans="3:11">
      <c r="C149" s="59"/>
      <c r="D149" s="60"/>
      <c r="E149" s="59"/>
      <c r="F149" s="60"/>
      <c r="G149" s="59"/>
      <c r="H149" s="60"/>
      <c r="I149" s="59"/>
      <c r="J149" s="59"/>
      <c r="K149" s="59"/>
    </row>
    <row r="150" spans="3:11">
      <c r="C150" s="59"/>
      <c r="D150" s="60"/>
      <c r="E150" s="59"/>
      <c r="F150" s="60"/>
      <c r="G150" s="59"/>
      <c r="H150" s="60"/>
      <c r="I150" s="59"/>
      <c r="J150" s="59"/>
      <c r="K150" s="59"/>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ignoredErrors>
    <ignoredError sqref="G7:H7" formula="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3">
    <tabColor rgb="FF00B050"/>
  </sheetPr>
  <dimension ref="A1:K140"/>
  <sheetViews>
    <sheetView workbookViewId="0">
      <selection activeCell="C10" sqref="C10"/>
    </sheetView>
  </sheetViews>
  <sheetFormatPr baseColWidth="10" defaultColWidth="11.42578125" defaultRowHeight="15"/>
  <cols>
    <col min="1" max="1" width="15.7109375" style="51" customWidth="1"/>
    <col min="2" max="11" width="12.7109375" style="51" customWidth="1"/>
    <col min="12" max="16384" width="11.42578125" style="51"/>
  </cols>
  <sheetData>
    <row r="1" spans="1:11" ht="15.75">
      <c r="A1" s="54" t="s">
        <v>95</v>
      </c>
      <c r="B1" s="50"/>
      <c r="C1" s="50"/>
      <c r="D1" s="50"/>
      <c r="E1" s="50"/>
      <c r="F1" s="50"/>
      <c r="G1" s="50"/>
      <c r="H1" s="50"/>
    </row>
    <row r="2" spans="1:11">
      <c r="A2" s="50"/>
      <c r="B2" s="50"/>
      <c r="C2" s="50"/>
      <c r="D2" s="50"/>
      <c r="E2" s="50"/>
      <c r="F2" s="50"/>
      <c r="G2" s="50"/>
      <c r="H2" s="50"/>
    </row>
    <row r="3" spans="1:11">
      <c r="A3" s="1126"/>
      <c r="B3" s="1127"/>
      <c r="C3" s="1050" t="s">
        <v>1274</v>
      </c>
      <c r="D3" s="1050"/>
      <c r="E3" s="1050" t="s">
        <v>1275</v>
      </c>
      <c r="F3" s="1050"/>
      <c r="G3" s="1051" t="s">
        <v>343</v>
      </c>
      <c r="H3" s="1051"/>
    </row>
    <row r="4" spans="1:11" ht="24">
      <c r="A4" s="1128"/>
      <c r="B4" s="1129"/>
      <c r="C4" s="494" t="s">
        <v>1382</v>
      </c>
      <c r="D4" s="494" t="s">
        <v>1589</v>
      </c>
      <c r="E4" s="494" t="s">
        <v>1382</v>
      </c>
      <c r="F4" s="494" t="s">
        <v>1589</v>
      </c>
      <c r="G4" s="495" t="s">
        <v>1602</v>
      </c>
      <c r="H4" s="495" t="s">
        <v>1603</v>
      </c>
    </row>
    <row r="5" spans="1:11" ht="24">
      <c r="A5" s="1034" t="s">
        <v>1388</v>
      </c>
      <c r="B5" s="492" t="s">
        <v>1604</v>
      </c>
      <c r="C5" s="42">
        <v>33396</v>
      </c>
      <c r="D5" s="42">
        <v>361210</v>
      </c>
      <c r="E5" s="42">
        <v>9427</v>
      </c>
      <c r="F5" s="42">
        <v>126447</v>
      </c>
      <c r="G5" s="43">
        <f>C5+E5</f>
        <v>42823</v>
      </c>
      <c r="H5" s="43">
        <f>D5+F5</f>
        <v>487657</v>
      </c>
      <c r="I5" s="60"/>
      <c r="J5" s="60"/>
      <c r="K5" s="60"/>
    </row>
    <row r="6" spans="1:11">
      <c r="A6" s="1034"/>
      <c r="B6" s="492" t="s">
        <v>1605</v>
      </c>
      <c r="C6" s="42">
        <v>1465</v>
      </c>
      <c r="D6" s="42">
        <v>3192</v>
      </c>
      <c r="E6" s="42">
        <v>348</v>
      </c>
      <c r="F6" s="42">
        <v>750</v>
      </c>
      <c r="G6" s="43">
        <f>C6+E6</f>
        <v>1813</v>
      </c>
      <c r="H6" s="43">
        <f>D6+F6</f>
        <v>3942</v>
      </c>
      <c r="I6" s="60"/>
      <c r="J6" s="60"/>
      <c r="K6" s="60"/>
    </row>
    <row r="7" spans="1:11">
      <c r="A7" s="1034"/>
      <c r="B7" s="65" t="s">
        <v>282</v>
      </c>
      <c r="C7" s="104">
        <f t="shared" ref="C7:F7" si="0">SUM(C5:C6)</f>
        <v>34861</v>
      </c>
      <c r="D7" s="104">
        <f t="shared" si="0"/>
        <v>364402</v>
      </c>
      <c r="E7" s="104">
        <v>9776</v>
      </c>
      <c r="F7" s="104">
        <f t="shared" si="0"/>
        <v>127197</v>
      </c>
      <c r="G7" s="104">
        <f>SUM(G5:G6)</f>
        <v>44636</v>
      </c>
      <c r="H7" s="104">
        <f>SUM(H5:H6)</f>
        <v>491599</v>
      </c>
      <c r="I7" s="60"/>
      <c r="J7" s="60"/>
      <c r="K7" s="60"/>
    </row>
    <row r="8" spans="1:11" ht="24">
      <c r="A8" s="1034" t="s">
        <v>1389</v>
      </c>
      <c r="B8" s="492" t="s">
        <v>1604</v>
      </c>
      <c r="C8" s="42">
        <v>6625</v>
      </c>
      <c r="D8" s="42">
        <v>65911</v>
      </c>
      <c r="E8" s="42">
        <v>1125</v>
      </c>
      <c r="F8" s="42">
        <v>24787</v>
      </c>
      <c r="G8" s="43">
        <v>7749</v>
      </c>
      <c r="H8" s="43">
        <f>D8+F8</f>
        <v>90698</v>
      </c>
      <c r="I8" s="60"/>
      <c r="J8" s="60"/>
      <c r="K8" s="60"/>
    </row>
    <row r="9" spans="1:11">
      <c r="A9" s="1034"/>
      <c r="B9" s="492" t="s">
        <v>1605</v>
      </c>
      <c r="C9" s="42">
        <v>34412</v>
      </c>
      <c r="D9" s="42">
        <v>70244</v>
      </c>
      <c r="E9" s="42">
        <v>2005</v>
      </c>
      <c r="F9" s="42">
        <v>4542</v>
      </c>
      <c r="G9" s="43">
        <f>C9+E9</f>
        <v>36417</v>
      </c>
      <c r="H9" s="43">
        <f>D9+F9</f>
        <v>74786</v>
      </c>
      <c r="I9" s="60"/>
      <c r="J9" s="60"/>
      <c r="K9" s="60"/>
    </row>
    <row r="10" spans="1:11">
      <c r="A10" s="1034"/>
      <c r="B10" s="65" t="s">
        <v>282</v>
      </c>
      <c r="C10" s="104">
        <v>41036</v>
      </c>
      <c r="D10" s="104">
        <f>SUM(D8:D9)</f>
        <v>136155</v>
      </c>
      <c r="E10" s="104">
        <f t="shared" ref="E10:H10" si="1">SUM(E8:E9)</f>
        <v>3130</v>
      </c>
      <c r="F10" s="104">
        <f>SUM(F8:F9)</f>
        <v>29329</v>
      </c>
      <c r="G10" s="104">
        <f>SUM(G8:G9)</f>
        <v>44166</v>
      </c>
      <c r="H10" s="104">
        <f t="shared" si="1"/>
        <v>165484</v>
      </c>
      <c r="I10" s="60"/>
      <c r="J10" s="60"/>
      <c r="K10" s="60"/>
    </row>
    <row r="11" spans="1:11">
      <c r="A11" s="44" t="s">
        <v>282</v>
      </c>
      <c r="B11" s="46"/>
      <c r="C11" s="104">
        <f>C7+C10</f>
        <v>75897</v>
      </c>
      <c r="D11" s="104">
        <f t="shared" ref="D11:H11" si="2">D7+D10</f>
        <v>500557</v>
      </c>
      <c r="E11" s="104">
        <v>12905</v>
      </c>
      <c r="F11" s="104">
        <f t="shared" si="2"/>
        <v>156526</v>
      </c>
      <c r="G11" s="104">
        <f t="shared" si="2"/>
        <v>88802</v>
      </c>
      <c r="H11" s="104">
        <f t="shared" si="2"/>
        <v>657083</v>
      </c>
      <c r="I11" s="60"/>
      <c r="J11" s="60"/>
      <c r="K11" s="60"/>
    </row>
    <row r="12" spans="1:11">
      <c r="C12" s="60"/>
      <c r="D12" s="60"/>
      <c r="E12" s="60"/>
      <c r="F12" s="60"/>
      <c r="G12" s="60"/>
      <c r="H12" s="60"/>
      <c r="I12" s="60"/>
      <c r="J12" s="60"/>
      <c r="K12" s="60"/>
    </row>
    <row r="13" spans="1:11">
      <c r="C13" s="60"/>
      <c r="D13" s="60"/>
      <c r="E13" s="60"/>
      <c r="F13" s="60"/>
      <c r="G13" s="60"/>
      <c r="H13" s="60"/>
      <c r="I13" s="60"/>
      <c r="J13" s="60"/>
      <c r="K13" s="60"/>
    </row>
    <row r="14" spans="1:11">
      <c r="C14" s="60"/>
      <c r="D14" s="60"/>
      <c r="E14" s="60"/>
      <c r="F14" s="60"/>
      <c r="G14" s="60"/>
      <c r="H14" s="60"/>
      <c r="I14" s="60"/>
      <c r="J14" s="60"/>
      <c r="K14" s="60"/>
    </row>
    <row r="15" spans="1:11">
      <c r="C15" s="60"/>
      <c r="D15" s="60"/>
      <c r="E15" s="60"/>
      <c r="F15" s="60"/>
      <c r="G15" s="60"/>
      <c r="H15" s="60"/>
      <c r="I15" s="60"/>
      <c r="J15" s="60"/>
      <c r="K15" s="60"/>
    </row>
    <row r="16" spans="1:11">
      <c r="C16" s="60"/>
      <c r="D16" s="60"/>
      <c r="E16" s="60"/>
      <c r="F16" s="60"/>
      <c r="G16" s="60"/>
      <c r="H16" s="60"/>
      <c r="I16" s="60"/>
      <c r="J16" s="60"/>
      <c r="K16" s="60"/>
    </row>
    <row r="17" spans="3:11">
      <c r="C17" s="60"/>
      <c r="D17" s="60"/>
      <c r="E17" s="60"/>
      <c r="F17" s="60"/>
      <c r="G17" s="60"/>
      <c r="H17" s="60"/>
      <c r="I17" s="60"/>
      <c r="J17" s="60"/>
      <c r="K17" s="60"/>
    </row>
    <row r="18" spans="3:11">
      <c r="C18" s="60"/>
      <c r="D18" s="60"/>
      <c r="E18" s="60"/>
      <c r="F18" s="60"/>
      <c r="G18" s="60"/>
      <c r="H18" s="60"/>
      <c r="I18" s="60"/>
      <c r="J18" s="60"/>
      <c r="K18" s="60"/>
    </row>
    <row r="19" spans="3:11">
      <c r="C19" s="60"/>
      <c r="D19" s="60"/>
      <c r="E19" s="60"/>
      <c r="F19" s="60"/>
      <c r="G19" s="60"/>
      <c r="H19" s="60"/>
      <c r="I19" s="60"/>
      <c r="J19" s="60"/>
      <c r="K19" s="60"/>
    </row>
    <row r="20" spans="3:11">
      <c r="C20" s="60"/>
      <c r="D20" s="60"/>
      <c r="E20" s="60"/>
      <c r="F20" s="60"/>
      <c r="G20" s="60"/>
      <c r="H20" s="60"/>
      <c r="I20" s="60"/>
      <c r="J20" s="60"/>
      <c r="K20" s="60"/>
    </row>
    <row r="21" spans="3:11">
      <c r="C21" s="60"/>
      <c r="D21" s="60"/>
      <c r="E21" s="60"/>
      <c r="F21" s="60"/>
      <c r="G21" s="60"/>
      <c r="H21" s="60"/>
      <c r="I21" s="60"/>
      <c r="J21" s="60"/>
      <c r="K21" s="60"/>
    </row>
    <row r="22" spans="3:11">
      <c r="C22" s="60"/>
      <c r="D22" s="60"/>
      <c r="E22" s="60"/>
      <c r="F22" s="60"/>
      <c r="G22" s="60"/>
      <c r="H22" s="60"/>
      <c r="I22" s="60"/>
      <c r="J22" s="60"/>
      <c r="K22" s="60"/>
    </row>
    <row r="23" spans="3:11">
      <c r="C23" s="60"/>
      <c r="D23" s="60"/>
      <c r="E23" s="60"/>
      <c r="F23" s="60"/>
      <c r="G23" s="60"/>
      <c r="H23" s="60"/>
      <c r="I23" s="60"/>
      <c r="J23" s="60"/>
      <c r="K23" s="60"/>
    </row>
    <row r="24" spans="3:11">
      <c r="C24" s="60"/>
      <c r="D24" s="60"/>
      <c r="E24" s="60"/>
      <c r="F24" s="60"/>
      <c r="G24" s="60"/>
      <c r="H24" s="60"/>
      <c r="I24" s="60"/>
      <c r="J24" s="60"/>
      <c r="K24" s="60"/>
    </row>
    <row r="25" spans="3:11">
      <c r="C25" s="60"/>
      <c r="D25" s="60"/>
      <c r="E25" s="60"/>
      <c r="F25" s="60"/>
      <c r="G25" s="60"/>
      <c r="H25" s="60"/>
      <c r="I25" s="60"/>
      <c r="J25" s="60"/>
      <c r="K25" s="60"/>
    </row>
    <row r="26" spans="3:11">
      <c r="C26" s="60"/>
      <c r="D26" s="60"/>
      <c r="E26" s="60"/>
      <c r="F26" s="60"/>
      <c r="G26" s="60"/>
      <c r="H26" s="60"/>
      <c r="I26" s="60"/>
      <c r="J26" s="60"/>
      <c r="K26" s="60"/>
    </row>
    <row r="27" spans="3:11">
      <c r="C27" s="60"/>
      <c r="D27" s="60"/>
      <c r="E27" s="60"/>
      <c r="F27" s="60"/>
      <c r="G27" s="60"/>
      <c r="H27" s="60"/>
      <c r="I27" s="60"/>
      <c r="J27" s="60"/>
      <c r="K27" s="60"/>
    </row>
    <row r="28" spans="3:11">
      <c r="C28" s="60"/>
      <c r="D28" s="60"/>
      <c r="E28" s="60"/>
      <c r="F28" s="60"/>
      <c r="G28" s="60"/>
      <c r="H28" s="60"/>
      <c r="I28" s="60"/>
      <c r="J28" s="60"/>
      <c r="K28" s="60"/>
    </row>
    <row r="29" spans="3:11">
      <c r="C29" s="60"/>
      <c r="D29" s="60"/>
      <c r="E29" s="60"/>
      <c r="F29" s="60"/>
      <c r="G29" s="60"/>
      <c r="H29" s="60"/>
      <c r="I29" s="60"/>
      <c r="J29" s="60"/>
      <c r="K29" s="60"/>
    </row>
    <row r="30" spans="3:11">
      <c r="C30" s="60"/>
      <c r="D30" s="60"/>
      <c r="E30" s="60"/>
      <c r="F30" s="60"/>
      <c r="G30" s="60"/>
      <c r="H30" s="60"/>
      <c r="I30" s="60"/>
      <c r="J30" s="60"/>
      <c r="K30" s="60"/>
    </row>
    <row r="31" spans="3:11">
      <c r="C31" s="60"/>
      <c r="D31" s="60"/>
      <c r="E31" s="60"/>
      <c r="F31" s="60"/>
      <c r="G31" s="60"/>
      <c r="H31" s="60"/>
      <c r="I31" s="60"/>
      <c r="J31" s="60"/>
      <c r="K31" s="60"/>
    </row>
    <row r="32" spans="3:11">
      <c r="C32" s="60"/>
      <c r="D32" s="60"/>
      <c r="E32" s="60"/>
      <c r="F32" s="60"/>
      <c r="G32" s="60"/>
      <c r="H32" s="60"/>
      <c r="I32" s="60"/>
      <c r="J32" s="60"/>
      <c r="K32" s="60"/>
    </row>
    <row r="33" spans="3:11">
      <c r="C33" s="60"/>
      <c r="D33" s="60"/>
      <c r="E33" s="60"/>
      <c r="F33" s="60"/>
      <c r="G33" s="60"/>
      <c r="H33" s="60"/>
      <c r="I33" s="60"/>
      <c r="J33" s="60"/>
      <c r="K33" s="60"/>
    </row>
    <row r="34" spans="3:11">
      <c r="C34" s="60"/>
      <c r="D34" s="60"/>
      <c r="E34" s="60"/>
      <c r="F34" s="60"/>
      <c r="G34" s="60"/>
      <c r="H34" s="60"/>
      <c r="I34" s="60"/>
      <c r="J34" s="60"/>
      <c r="K34" s="60"/>
    </row>
    <row r="35" spans="3:11">
      <c r="C35" s="60"/>
      <c r="D35" s="60"/>
      <c r="E35" s="60"/>
      <c r="F35" s="60"/>
      <c r="G35" s="60"/>
      <c r="H35" s="60"/>
      <c r="I35" s="60"/>
      <c r="J35" s="60"/>
      <c r="K35" s="60"/>
    </row>
    <row r="36" spans="3:11">
      <c r="C36" s="60"/>
      <c r="D36" s="60"/>
      <c r="E36" s="60"/>
      <c r="F36" s="60"/>
      <c r="G36" s="60"/>
      <c r="H36" s="60"/>
      <c r="I36" s="60"/>
      <c r="J36" s="60"/>
      <c r="K36" s="60"/>
    </row>
    <row r="37" spans="3:11">
      <c r="C37" s="60"/>
      <c r="D37" s="60"/>
      <c r="E37" s="60"/>
      <c r="F37" s="60"/>
      <c r="G37" s="60"/>
      <c r="H37" s="60"/>
      <c r="I37" s="60"/>
      <c r="J37" s="60"/>
      <c r="K37" s="60"/>
    </row>
    <row r="38" spans="3:11">
      <c r="C38" s="60"/>
      <c r="D38" s="60"/>
      <c r="E38" s="60"/>
      <c r="F38" s="60"/>
      <c r="G38" s="60"/>
      <c r="H38" s="60"/>
      <c r="I38" s="60"/>
      <c r="J38" s="60"/>
      <c r="K38" s="60"/>
    </row>
    <row r="39" spans="3:11">
      <c r="C39" s="60"/>
      <c r="D39" s="60"/>
      <c r="E39" s="60"/>
      <c r="F39" s="60"/>
      <c r="G39" s="60"/>
      <c r="H39" s="60"/>
      <c r="I39" s="60"/>
      <c r="J39" s="60"/>
      <c r="K39" s="60"/>
    </row>
    <row r="40" spans="3:11">
      <c r="C40" s="60"/>
      <c r="D40" s="60"/>
      <c r="E40" s="60"/>
      <c r="F40" s="60"/>
      <c r="G40" s="60"/>
      <c r="H40" s="60"/>
      <c r="I40" s="60"/>
      <c r="J40" s="60"/>
      <c r="K40" s="60"/>
    </row>
    <row r="41" spans="3:11">
      <c r="C41" s="60"/>
      <c r="D41" s="60"/>
      <c r="E41" s="60"/>
      <c r="F41" s="60"/>
      <c r="G41" s="60"/>
      <c r="H41" s="60"/>
      <c r="I41" s="60"/>
      <c r="J41" s="60"/>
      <c r="K41" s="60"/>
    </row>
    <row r="42" spans="3:11">
      <c r="C42" s="60"/>
      <c r="D42" s="60"/>
      <c r="E42" s="60"/>
      <c r="F42" s="60"/>
      <c r="G42" s="60"/>
      <c r="H42" s="60"/>
      <c r="I42" s="60"/>
      <c r="J42" s="60"/>
      <c r="K42" s="60"/>
    </row>
    <row r="43" spans="3:11">
      <c r="C43" s="60"/>
      <c r="D43" s="60"/>
      <c r="E43" s="60"/>
      <c r="F43" s="60"/>
      <c r="G43" s="60"/>
      <c r="H43" s="60"/>
      <c r="I43" s="60"/>
      <c r="J43" s="60"/>
      <c r="K43" s="60"/>
    </row>
    <row r="44" spans="3:11">
      <c r="C44" s="60"/>
      <c r="D44" s="60"/>
      <c r="E44" s="60"/>
      <c r="F44" s="60"/>
      <c r="G44" s="60"/>
      <c r="H44" s="60"/>
      <c r="I44" s="60"/>
      <c r="J44" s="60"/>
      <c r="K44" s="60"/>
    </row>
    <row r="45" spans="3:11">
      <c r="C45" s="60"/>
      <c r="D45" s="60"/>
      <c r="E45" s="60"/>
      <c r="F45" s="60"/>
      <c r="G45" s="60"/>
      <c r="H45" s="60"/>
      <c r="I45" s="60"/>
      <c r="J45" s="60"/>
      <c r="K45" s="60"/>
    </row>
    <row r="46" spans="3:11">
      <c r="C46" s="60"/>
      <c r="D46" s="60"/>
      <c r="E46" s="60"/>
      <c r="F46" s="60"/>
      <c r="G46" s="60"/>
      <c r="H46" s="60"/>
      <c r="I46" s="60"/>
      <c r="J46" s="60"/>
      <c r="K46" s="60"/>
    </row>
    <row r="47" spans="3:11">
      <c r="C47" s="60"/>
      <c r="D47" s="60"/>
      <c r="E47" s="60"/>
      <c r="F47" s="60"/>
      <c r="G47" s="60"/>
      <c r="H47" s="60"/>
      <c r="I47" s="60"/>
      <c r="J47" s="60"/>
      <c r="K47" s="60"/>
    </row>
    <row r="48" spans="3:11">
      <c r="C48" s="60"/>
      <c r="D48" s="60"/>
      <c r="E48" s="60"/>
      <c r="F48" s="60"/>
      <c r="G48" s="60"/>
      <c r="H48" s="60"/>
      <c r="I48" s="60"/>
      <c r="J48" s="60"/>
      <c r="K48" s="60"/>
    </row>
    <row r="49" spans="3:11">
      <c r="C49" s="60"/>
      <c r="D49" s="60"/>
      <c r="E49" s="60"/>
      <c r="F49" s="60"/>
      <c r="G49" s="60"/>
      <c r="H49" s="60"/>
      <c r="I49" s="60"/>
      <c r="J49" s="60"/>
      <c r="K49" s="60"/>
    </row>
    <row r="50" spans="3:11">
      <c r="C50" s="60"/>
      <c r="D50" s="60"/>
      <c r="E50" s="60"/>
      <c r="F50" s="60"/>
      <c r="G50" s="60"/>
      <c r="H50" s="60"/>
      <c r="I50" s="60"/>
      <c r="J50" s="60"/>
      <c r="K50" s="60"/>
    </row>
    <row r="51" spans="3:11">
      <c r="C51" s="60"/>
      <c r="D51" s="60"/>
      <c r="E51" s="60"/>
      <c r="F51" s="60"/>
      <c r="G51" s="60"/>
      <c r="H51" s="60"/>
      <c r="I51" s="60"/>
      <c r="J51" s="60"/>
      <c r="K51" s="60"/>
    </row>
    <row r="52" spans="3:11">
      <c r="C52" s="60"/>
      <c r="D52" s="60"/>
      <c r="E52" s="60"/>
      <c r="F52" s="60"/>
      <c r="G52" s="60"/>
      <c r="H52" s="60"/>
      <c r="I52" s="60"/>
      <c r="J52" s="60"/>
      <c r="K52" s="60"/>
    </row>
    <row r="53" spans="3:11">
      <c r="C53" s="60"/>
      <c r="D53" s="60"/>
      <c r="E53" s="60"/>
      <c r="F53" s="60"/>
      <c r="G53" s="60"/>
      <c r="H53" s="60"/>
      <c r="I53" s="60"/>
      <c r="J53" s="60"/>
      <c r="K53" s="60"/>
    </row>
    <row r="54" spans="3:11">
      <c r="C54" s="60"/>
      <c r="D54" s="60"/>
      <c r="E54" s="60"/>
      <c r="F54" s="60"/>
      <c r="G54" s="60"/>
      <c r="H54" s="60"/>
      <c r="I54" s="60"/>
      <c r="J54" s="60"/>
      <c r="K54" s="60"/>
    </row>
    <row r="55" spans="3:11">
      <c r="C55" s="60"/>
      <c r="D55" s="60"/>
      <c r="E55" s="60"/>
      <c r="F55" s="60"/>
      <c r="G55" s="60"/>
      <c r="H55" s="60"/>
      <c r="I55" s="60"/>
      <c r="J55" s="60"/>
      <c r="K55" s="60"/>
    </row>
    <row r="56" spans="3:11">
      <c r="C56" s="60"/>
      <c r="D56" s="60"/>
      <c r="E56" s="60"/>
      <c r="F56" s="60"/>
      <c r="G56" s="60"/>
      <c r="H56" s="60"/>
      <c r="I56" s="60"/>
      <c r="J56" s="60"/>
      <c r="K56" s="60"/>
    </row>
    <row r="57" spans="3:11">
      <c r="C57" s="60"/>
      <c r="D57" s="60"/>
      <c r="E57" s="60"/>
      <c r="F57" s="60"/>
      <c r="G57" s="60"/>
      <c r="H57" s="60"/>
      <c r="I57" s="60"/>
      <c r="J57" s="60"/>
      <c r="K57" s="60"/>
    </row>
    <row r="58" spans="3:11">
      <c r="C58" s="60"/>
      <c r="D58" s="60"/>
      <c r="E58" s="60"/>
      <c r="F58" s="60"/>
      <c r="G58" s="60"/>
      <c r="H58" s="60"/>
      <c r="I58" s="60"/>
      <c r="J58" s="60"/>
      <c r="K58" s="60"/>
    </row>
    <row r="59" spans="3:11">
      <c r="C59" s="60"/>
      <c r="D59" s="60"/>
      <c r="E59" s="60"/>
      <c r="F59" s="60"/>
      <c r="G59" s="60"/>
      <c r="H59" s="60"/>
      <c r="I59" s="60"/>
      <c r="J59" s="60"/>
      <c r="K59" s="60"/>
    </row>
    <row r="60" spans="3:11">
      <c r="C60" s="60"/>
      <c r="D60" s="60"/>
      <c r="E60" s="60"/>
      <c r="F60" s="60"/>
      <c r="G60" s="60"/>
      <c r="H60" s="60"/>
      <c r="I60" s="60"/>
      <c r="J60" s="60"/>
      <c r="K60" s="60"/>
    </row>
    <row r="61" spans="3:11">
      <c r="C61" s="60"/>
      <c r="D61" s="60"/>
      <c r="E61" s="60"/>
      <c r="F61" s="60"/>
      <c r="G61" s="60"/>
      <c r="H61" s="60"/>
      <c r="I61" s="60"/>
      <c r="J61" s="60"/>
      <c r="K61" s="60"/>
    </row>
    <row r="62" spans="3:11">
      <c r="C62" s="60"/>
      <c r="D62" s="60"/>
      <c r="E62" s="60"/>
      <c r="F62" s="60"/>
      <c r="G62" s="60"/>
      <c r="H62" s="60"/>
      <c r="I62" s="60"/>
      <c r="J62" s="60"/>
      <c r="K62" s="60"/>
    </row>
    <row r="63" spans="3:11">
      <c r="C63" s="60"/>
      <c r="D63" s="60"/>
      <c r="E63" s="60"/>
      <c r="F63" s="60"/>
      <c r="G63" s="60"/>
      <c r="H63" s="60"/>
      <c r="I63" s="60"/>
      <c r="J63" s="60"/>
      <c r="K63" s="60"/>
    </row>
    <row r="64" spans="3:11">
      <c r="C64" s="60"/>
      <c r="D64" s="60"/>
      <c r="E64" s="60"/>
      <c r="F64" s="60"/>
      <c r="G64" s="60"/>
      <c r="H64" s="60"/>
      <c r="I64" s="60"/>
      <c r="J64" s="60"/>
      <c r="K64" s="60"/>
    </row>
    <row r="65" spans="3:11">
      <c r="C65" s="60"/>
      <c r="D65" s="60"/>
      <c r="E65" s="60"/>
      <c r="F65" s="60"/>
      <c r="G65" s="60"/>
      <c r="H65" s="60"/>
      <c r="I65" s="60"/>
      <c r="J65" s="60"/>
      <c r="K65" s="60"/>
    </row>
    <row r="66" spans="3:11">
      <c r="C66" s="60"/>
      <c r="D66" s="60"/>
      <c r="E66" s="60"/>
      <c r="F66" s="60"/>
      <c r="G66" s="60"/>
      <c r="H66" s="60"/>
      <c r="I66" s="60"/>
      <c r="J66" s="60"/>
      <c r="K66" s="60"/>
    </row>
    <row r="67" spans="3:11">
      <c r="C67" s="60"/>
      <c r="D67" s="60"/>
      <c r="E67" s="60"/>
      <c r="F67" s="60"/>
      <c r="G67" s="60"/>
      <c r="H67" s="60"/>
      <c r="I67" s="60"/>
      <c r="J67" s="60"/>
      <c r="K67" s="60"/>
    </row>
    <row r="68" spans="3:11">
      <c r="C68" s="60"/>
      <c r="D68" s="60"/>
      <c r="E68" s="60"/>
      <c r="F68" s="60"/>
      <c r="G68" s="60"/>
      <c r="H68" s="60"/>
      <c r="I68" s="60"/>
      <c r="J68" s="60"/>
      <c r="K68" s="60"/>
    </row>
    <row r="69" spans="3:11">
      <c r="C69" s="60"/>
      <c r="D69" s="60"/>
      <c r="E69" s="60"/>
      <c r="F69" s="60"/>
      <c r="G69" s="60"/>
      <c r="H69" s="60"/>
      <c r="I69" s="60"/>
      <c r="J69" s="60"/>
      <c r="K69" s="60"/>
    </row>
    <row r="70" spans="3:11">
      <c r="C70" s="60"/>
      <c r="D70" s="60"/>
      <c r="E70" s="60"/>
      <c r="F70" s="60"/>
      <c r="G70" s="60"/>
      <c r="H70" s="60"/>
      <c r="I70" s="60"/>
      <c r="J70" s="60"/>
      <c r="K70" s="60"/>
    </row>
    <row r="71" spans="3:11">
      <c r="C71" s="60"/>
      <c r="D71" s="60"/>
      <c r="E71" s="60"/>
      <c r="F71" s="60"/>
      <c r="G71" s="60"/>
      <c r="H71" s="60"/>
      <c r="I71" s="60"/>
      <c r="J71" s="60"/>
      <c r="K71" s="60"/>
    </row>
    <row r="72" spans="3:11">
      <c r="C72" s="60"/>
      <c r="D72" s="60"/>
      <c r="E72" s="60"/>
      <c r="F72" s="60"/>
      <c r="G72" s="60"/>
      <c r="H72" s="60"/>
      <c r="I72" s="60"/>
      <c r="J72" s="60"/>
      <c r="K72" s="60"/>
    </row>
    <row r="73" spans="3:11">
      <c r="C73" s="60"/>
      <c r="D73" s="60"/>
      <c r="E73" s="60"/>
      <c r="F73" s="60"/>
      <c r="G73" s="60"/>
      <c r="H73" s="60"/>
      <c r="I73" s="60"/>
      <c r="J73" s="60"/>
      <c r="K73" s="60"/>
    </row>
    <row r="74" spans="3:11">
      <c r="C74" s="60"/>
      <c r="D74" s="60"/>
      <c r="E74" s="60"/>
      <c r="F74" s="60"/>
      <c r="G74" s="60"/>
      <c r="H74" s="60"/>
      <c r="I74" s="60"/>
      <c r="J74" s="60"/>
      <c r="K74" s="60"/>
    </row>
    <row r="75" spans="3:11">
      <c r="C75" s="60"/>
      <c r="D75" s="60"/>
      <c r="E75" s="60"/>
      <c r="F75" s="60"/>
      <c r="G75" s="60"/>
      <c r="H75" s="60"/>
      <c r="I75" s="60"/>
      <c r="J75" s="60"/>
      <c r="K75" s="60"/>
    </row>
    <row r="76" spans="3:11">
      <c r="C76" s="60"/>
      <c r="D76" s="60"/>
      <c r="E76" s="60"/>
      <c r="F76" s="60"/>
      <c r="G76" s="60"/>
      <c r="H76" s="60"/>
      <c r="I76" s="60"/>
      <c r="J76" s="60"/>
      <c r="K76" s="60"/>
    </row>
    <row r="77" spans="3:11">
      <c r="C77" s="60"/>
      <c r="D77" s="60"/>
      <c r="E77" s="60"/>
      <c r="F77" s="60"/>
      <c r="G77" s="60"/>
      <c r="H77" s="60"/>
      <c r="I77" s="60"/>
      <c r="J77" s="60"/>
      <c r="K77" s="60"/>
    </row>
    <row r="78" spans="3:11">
      <c r="C78" s="60"/>
      <c r="D78" s="60"/>
      <c r="E78" s="60"/>
      <c r="F78" s="60"/>
      <c r="G78" s="60"/>
      <c r="H78" s="60"/>
      <c r="I78" s="60"/>
      <c r="J78" s="60"/>
      <c r="K78" s="60"/>
    </row>
    <row r="79" spans="3:11">
      <c r="C79" s="60"/>
      <c r="D79" s="60"/>
      <c r="E79" s="60"/>
      <c r="F79" s="60"/>
      <c r="G79" s="60"/>
      <c r="H79" s="60"/>
      <c r="I79" s="60"/>
      <c r="J79" s="60"/>
      <c r="K79" s="60"/>
    </row>
    <row r="80" spans="3:11">
      <c r="C80" s="60"/>
      <c r="D80" s="60"/>
      <c r="E80" s="60"/>
      <c r="F80" s="60"/>
      <c r="G80" s="60"/>
      <c r="H80" s="60"/>
      <c r="I80" s="60"/>
      <c r="J80" s="60"/>
      <c r="K80" s="60"/>
    </row>
    <row r="81" spans="3:11">
      <c r="C81" s="60"/>
      <c r="D81" s="60"/>
      <c r="E81" s="60"/>
      <c r="F81" s="60"/>
      <c r="G81" s="60"/>
      <c r="H81" s="60"/>
      <c r="I81" s="60"/>
      <c r="J81" s="60"/>
      <c r="K81" s="60"/>
    </row>
    <row r="82" spans="3:11">
      <c r="C82" s="60"/>
      <c r="D82" s="60"/>
      <c r="E82" s="60"/>
      <c r="F82" s="60"/>
      <c r="G82" s="60"/>
      <c r="H82" s="60"/>
      <c r="I82" s="60"/>
      <c r="J82" s="60"/>
      <c r="K82" s="60"/>
    </row>
    <row r="83" spans="3:11">
      <c r="C83" s="60"/>
      <c r="D83" s="60"/>
      <c r="E83" s="60"/>
      <c r="F83" s="60"/>
      <c r="G83" s="60"/>
      <c r="H83" s="60"/>
      <c r="I83" s="60"/>
      <c r="J83" s="60"/>
      <c r="K83" s="60"/>
    </row>
    <row r="84" spans="3:11">
      <c r="C84" s="60"/>
      <c r="D84" s="60"/>
      <c r="E84" s="60"/>
      <c r="F84" s="60"/>
      <c r="G84" s="60"/>
      <c r="H84" s="60"/>
      <c r="I84" s="60"/>
      <c r="J84" s="60"/>
      <c r="K84" s="60"/>
    </row>
    <row r="85" spans="3:11">
      <c r="C85" s="60"/>
      <c r="D85" s="60"/>
      <c r="E85" s="60"/>
      <c r="F85" s="60"/>
      <c r="G85" s="60"/>
      <c r="H85" s="60"/>
      <c r="I85" s="60"/>
      <c r="J85" s="60"/>
      <c r="K85" s="60"/>
    </row>
    <row r="86" spans="3:11">
      <c r="C86" s="60"/>
      <c r="D86" s="60"/>
      <c r="E86" s="60"/>
      <c r="F86" s="60"/>
      <c r="G86" s="60"/>
      <c r="H86" s="60"/>
      <c r="I86" s="60"/>
      <c r="J86" s="60"/>
      <c r="K86" s="60"/>
    </row>
    <row r="87" spans="3:11">
      <c r="C87" s="60"/>
      <c r="D87" s="60"/>
      <c r="E87" s="60"/>
      <c r="F87" s="60"/>
      <c r="G87" s="60"/>
      <c r="H87" s="60"/>
      <c r="I87" s="60"/>
      <c r="J87" s="60"/>
      <c r="K87" s="60"/>
    </row>
    <row r="88" spans="3:11">
      <c r="C88" s="60"/>
      <c r="D88" s="60"/>
      <c r="E88" s="60"/>
      <c r="F88" s="60"/>
      <c r="G88" s="60"/>
      <c r="H88" s="60"/>
      <c r="I88" s="60"/>
      <c r="J88" s="60"/>
      <c r="K88" s="60"/>
    </row>
    <row r="89" spans="3:11">
      <c r="C89" s="60"/>
      <c r="D89" s="60"/>
      <c r="E89" s="60"/>
      <c r="F89" s="60"/>
      <c r="G89" s="60"/>
      <c r="H89" s="60"/>
      <c r="I89" s="60"/>
      <c r="J89" s="60"/>
      <c r="K89" s="60"/>
    </row>
    <row r="90" spans="3:11">
      <c r="C90" s="60"/>
      <c r="D90" s="60"/>
      <c r="E90" s="60"/>
      <c r="F90" s="60"/>
      <c r="G90" s="60"/>
      <c r="H90" s="60"/>
      <c r="I90" s="60"/>
      <c r="J90" s="60"/>
      <c r="K90" s="60"/>
    </row>
    <row r="91" spans="3:11">
      <c r="C91" s="60"/>
      <c r="D91" s="60"/>
      <c r="E91" s="60"/>
      <c r="F91" s="60"/>
      <c r="G91" s="60"/>
      <c r="H91" s="60"/>
      <c r="I91" s="60"/>
      <c r="J91" s="60"/>
      <c r="K91" s="60"/>
    </row>
    <row r="92" spans="3:11">
      <c r="C92" s="60"/>
      <c r="D92" s="60"/>
      <c r="E92" s="60"/>
      <c r="F92" s="60"/>
      <c r="G92" s="60"/>
      <c r="H92" s="60"/>
      <c r="I92" s="60"/>
      <c r="J92" s="60"/>
      <c r="K92" s="60"/>
    </row>
    <row r="93" spans="3:11">
      <c r="C93" s="60"/>
      <c r="D93" s="60"/>
      <c r="E93" s="60"/>
      <c r="F93" s="60"/>
      <c r="G93" s="60"/>
      <c r="H93" s="60"/>
      <c r="I93" s="60"/>
      <c r="J93" s="60"/>
      <c r="K93" s="60"/>
    </row>
    <row r="94" spans="3:11">
      <c r="C94" s="60"/>
      <c r="D94" s="60"/>
      <c r="E94" s="60"/>
      <c r="F94" s="60"/>
      <c r="G94" s="60"/>
      <c r="H94" s="60"/>
      <c r="I94" s="60"/>
      <c r="J94" s="60"/>
      <c r="K94" s="60"/>
    </row>
    <row r="95" spans="3:11">
      <c r="C95" s="60"/>
      <c r="D95" s="60"/>
      <c r="E95" s="60"/>
      <c r="F95" s="60"/>
      <c r="G95" s="60"/>
      <c r="H95" s="60"/>
      <c r="I95" s="60"/>
      <c r="J95" s="60"/>
      <c r="K95" s="60"/>
    </row>
    <row r="96" spans="3:11">
      <c r="C96" s="60"/>
      <c r="D96" s="60"/>
      <c r="E96" s="60"/>
      <c r="F96" s="60"/>
      <c r="G96" s="60"/>
      <c r="H96" s="60"/>
      <c r="I96" s="60"/>
      <c r="J96" s="60"/>
      <c r="K96" s="60"/>
    </row>
    <row r="97" spans="3:11">
      <c r="C97" s="60"/>
      <c r="D97" s="60"/>
      <c r="E97" s="60"/>
      <c r="F97" s="60"/>
      <c r="G97" s="60"/>
      <c r="H97" s="60"/>
      <c r="I97" s="60"/>
      <c r="J97" s="60"/>
      <c r="K97" s="60"/>
    </row>
    <row r="98" spans="3:11">
      <c r="C98" s="60"/>
      <c r="D98" s="60"/>
      <c r="E98" s="60"/>
      <c r="F98" s="60"/>
      <c r="G98" s="60"/>
      <c r="H98" s="60"/>
      <c r="I98" s="60"/>
      <c r="J98" s="60"/>
      <c r="K98" s="60"/>
    </row>
    <row r="99" spans="3:11">
      <c r="C99" s="60"/>
      <c r="D99" s="60"/>
      <c r="E99" s="60"/>
      <c r="F99" s="60"/>
      <c r="G99" s="60"/>
      <c r="H99" s="60"/>
      <c r="I99" s="60"/>
      <c r="J99" s="60"/>
      <c r="K99" s="60"/>
    </row>
    <row r="100" spans="3:11">
      <c r="C100" s="60"/>
      <c r="D100" s="60"/>
      <c r="E100" s="60"/>
      <c r="F100" s="60"/>
      <c r="G100" s="60"/>
      <c r="H100" s="60"/>
      <c r="I100" s="60"/>
      <c r="J100" s="60"/>
      <c r="K100" s="60"/>
    </row>
    <row r="101" spans="3:11">
      <c r="C101" s="60"/>
      <c r="D101" s="60"/>
      <c r="E101" s="60"/>
      <c r="F101" s="60"/>
      <c r="G101" s="60"/>
      <c r="H101" s="60"/>
      <c r="I101" s="60"/>
      <c r="J101" s="60"/>
      <c r="K101" s="60"/>
    </row>
    <row r="102" spans="3:11">
      <c r="C102" s="60"/>
      <c r="D102" s="60"/>
      <c r="E102" s="60"/>
      <c r="F102" s="60"/>
      <c r="G102" s="60"/>
      <c r="H102" s="60"/>
      <c r="I102" s="60"/>
      <c r="J102" s="60"/>
      <c r="K102" s="60"/>
    </row>
    <row r="103" spans="3:11">
      <c r="C103" s="60"/>
      <c r="D103" s="60"/>
      <c r="E103" s="60"/>
      <c r="F103" s="60"/>
      <c r="G103" s="60"/>
      <c r="H103" s="60"/>
      <c r="I103" s="60"/>
      <c r="J103" s="60"/>
      <c r="K103" s="60"/>
    </row>
    <row r="104" spans="3:11">
      <c r="C104" s="60"/>
      <c r="D104" s="60"/>
      <c r="E104" s="60"/>
      <c r="F104" s="60"/>
      <c r="G104" s="60"/>
      <c r="H104" s="60"/>
      <c r="I104" s="60"/>
      <c r="J104" s="60"/>
      <c r="K104" s="60"/>
    </row>
    <row r="105" spans="3:11">
      <c r="C105" s="60"/>
      <c r="D105" s="60"/>
      <c r="E105" s="60"/>
      <c r="F105" s="60"/>
      <c r="G105" s="60"/>
      <c r="H105" s="60"/>
      <c r="I105" s="60"/>
      <c r="J105" s="60"/>
      <c r="K105" s="60"/>
    </row>
    <row r="106" spans="3:11">
      <c r="C106" s="60"/>
      <c r="D106" s="60"/>
      <c r="E106" s="60"/>
      <c r="F106" s="60"/>
      <c r="G106" s="60"/>
      <c r="H106" s="60"/>
      <c r="I106" s="60"/>
      <c r="J106" s="60"/>
      <c r="K106" s="60"/>
    </row>
    <row r="107" spans="3:11">
      <c r="C107" s="60"/>
      <c r="D107" s="60"/>
      <c r="E107" s="60"/>
      <c r="F107" s="60"/>
      <c r="G107" s="60"/>
      <c r="H107" s="60"/>
      <c r="I107" s="60"/>
      <c r="J107" s="60"/>
      <c r="K107" s="60"/>
    </row>
    <row r="108" spans="3:11">
      <c r="C108" s="60"/>
      <c r="D108" s="60"/>
      <c r="E108" s="60"/>
      <c r="F108" s="60"/>
      <c r="G108" s="60"/>
      <c r="H108" s="60"/>
      <c r="I108" s="60"/>
      <c r="J108" s="60"/>
      <c r="K108" s="60"/>
    </row>
    <row r="109" spans="3:11">
      <c r="C109" s="60"/>
      <c r="D109" s="60"/>
      <c r="E109" s="60"/>
      <c r="F109" s="60"/>
      <c r="G109" s="60"/>
      <c r="H109" s="60"/>
      <c r="I109" s="60"/>
      <c r="J109" s="60"/>
      <c r="K109" s="60"/>
    </row>
    <row r="110" spans="3:11">
      <c r="C110" s="60"/>
      <c r="D110" s="60"/>
      <c r="E110" s="60"/>
      <c r="F110" s="60"/>
      <c r="G110" s="60"/>
      <c r="H110" s="60"/>
      <c r="I110" s="60"/>
      <c r="J110" s="60"/>
      <c r="K110" s="60"/>
    </row>
    <row r="111" spans="3:11">
      <c r="C111" s="60"/>
      <c r="D111" s="60"/>
      <c r="E111" s="60"/>
      <c r="F111" s="60"/>
      <c r="G111" s="60"/>
      <c r="H111" s="60"/>
      <c r="I111" s="60"/>
      <c r="J111" s="60"/>
      <c r="K111" s="60"/>
    </row>
    <row r="112" spans="3:11">
      <c r="C112" s="60"/>
      <c r="D112" s="60"/>
      <c r="E112" s="60"/>
      <c r="F112" s="60"/>
      <c r="G112" s="60"/>
      <c r="H112" s="60"/>
      <c r="I112" s="60"/>
      <c r="J112" s="60"/>
      <c r="K112" s="60"/>
    </row>
    <row r="113" spans="3:11">
      <c r="C113" s="60"/>
      <c r="D113" s="60"/>
      <c r="E113" s="60"/>
      <c r="F113" s="60"/>
      <c r="G113" s="60"/>
      <c r="H113" s="60"/>
      <c r="I113" s="60"/>
      <c r="J113" s="60"/>
      <c r="K113" s="60"/>
    </row>
    <row r="114" spans="3:11">
      <c r="C114" s="60"/>
      <c r="D114" s="60"/>
      <c r="E114" s="60"/>
      <c r="F114" s="60"/>
      <c r="G114" s="60"/>
      <c r="H114" s="60"/>
      <c r="I114" s="60"/>
      <c r="J114" s="60"/>
      <c r="K114" s="60"/>
    </row>
    <row r="115" spans="3:11">
      <c r="C115" s="60"/>
      <c r="D115" s="60"/>
      <c r="E115" s="60"/>
      <c r="F115" s="60"/>
      <c r="G115" s="60"/>
      <c r="H115" s="60"/>
      <c r="I115" s="60"/>
      <c r="J115" s="60"/>
      <c r="K115" s="60"/>
    </row>
    <row r="116" spans="3:11">
      <c r="C116" s="60"/>
      <c r="D116" s="60"/>
      <c r="E116" s="60"/>
      <c r="F116" s="60"/>
      <c r="G116" s="60"/>
      <c r="H116" s="60"/>
      <c r="I116" s="60"/>
      <c r="J116" s="60"/>
      <c r="K116" s="60"/>
    </row>
    <row r="117" spans="3:11">
      <c r="C117" s="60"/>
      <c r="D117" s="60"/>
      <c r="E117" s="60"/>
      <c r="F117" s="60"/>
      <c r="G117" s="60"/>
      <c r="H117" s="60"/>
      <c r="I117" s="60"/>
      <c r="J117" s="60"/>
      <c r="K117" s="60"/>
    </row>
    <row r="118" spans="3:11">
      <c r="C118" s="60"/>
      <c r="D118" s="60"/>
      <c r="E118" s="60"/>
      <c r="F118" s="60"/>
      <c r="G118" s="60"/>
      <c r="H118" s="60"/>
      <c r="I118" s="60"/>
      <c r="J118" s="60"/>
      <c r="K118" s="60"/>
    </row>
    <row r="119" spans="3:11">
      <c r="C119" s="60"/>
      <c r="D119" s="60"/>
      <c r="E119" s="60"/>
      <c r="F119" s="60"/>
      <c r="G119" s="60"/>
      <c r="H119" s="60"/>
      <c r="I119" s="60"/>
      <c r="J119" s="60"/>
      <c r="K119" s="60"/>
    </row>
    <row r="120" spans="3:11">
      <c r="C120" s="60"/>
      <c r="D120" s="60"/>
      <c r="E120" s="60"/>
      <c r="F120" s="60"/>
      <c r="G120" s="60"/>
      <c r="H120" s="60"/>
      <c r="I120" s="60"/>
      <c r="J120" s="60"/>
      <c r="K120" s="60"/>
    </row>
    <row r="121" spans="3:11">
      <c r="C121" s="60"/>
      <c r="D121" s="60"/>
      <c r="E121" s="60"/>
      <c r="F121" s="60"/>
      <c r="G121" s="60"/>
      <c r="H121" s="60"/>
      <c r="I121" s="60"/>
      <c r="J121" s="60"/>
      <c r="K121" s="60"/>
    </row>
    <row r="122" spans="3:11">
      <c r="C122" s="60"/>
      <c r="D122" s="60"/>
      <c r="E122" s="60"/>
      <c r="F122" s="60"/>
      <c r="G122" s="60"/>
      <c r="H122" s="60"/>
      <c r="I122" s="60"/>
      <c r="J122" s="60"/>
      <c r="K122" s="60"/>
    </row>
    <row r="123" spans="3:11">
      <c r="C123" s="60"/>
      <c r="D123" s="60"/>
      <c r="E123" s="60"/>
      <c r="F123" s="60"/>
      <c r="G123" s="60"/>
      <c r="H123" s="60"/>
      <c r="I123" s="60"/>
      <c r="J123" s="60"/>
      <c r="K123" s="60"/>
    </row>
    <row r="124" spans="3:11">
      <c r="C124" s="60"/>
      <c r="D124" s="60"/>
      <c r="E124" s="60"/>
      <c r="F124" s="60"/>
      <c r="G124" s="60"/>
      <c r="H124" s="60"/>
      <c r="I124" s="60"/>
      <c r="J124" s="60"/>
      <c r="K124" s="60"/>
    </row>
    <row r="125" spans="3:11">
      <c r="C125" s="60"/>
      <c r="D125" s="60"/>
      <c r="E125" s="60"/>
      <c r="F125" s="60"/>
      <c r="G125" s="60"/>
      <c r="H125" s="60"/>
      <c r="I125" s="60"/>
      <c r="J125" s="60"/>
      <c r="K125" s="60"/>
    </row>
    <row r="126" spans="3:11">
      <c r="C126" s="60"/>
      <c r="D126" s="60"/>
      <c r="E126" s="60"/>
      <c r="F126" s="60"/>
      <c r="G126" s="60"/>
      <c r="H126" s="60"/>
      <c r="I126" s="60"/>
      <c r="J126" s="60"/>
      <c r="K126" s="60"/>
    </row>
    <row r="127" spans="3:11">
      <c r="C127" s="60"/>
      <c r="D127" s="60"/>
      <c r="E127" s="60"/>
      <c r="F127" s="60"/>
      <c r="G127" s="60"/>
      <c r="H127" s="60"/>
      <c r="I127" s="60"/>
      <c r="J127" s="60"/>
      <c r="K127" s="60"/>
    </row>
    <row r="128" spans="3:11">
      <c r="C128" s="60"/>
      <c r="D128" s="60"/>
      <c r="E128" s="60"/>
      <c r="F128" s="60"/>
      <c r="G128" s="60"/>
      <c r="H128" s="60"/>
      <c r="I128" s="60"/>
      <c r="J128" s="60"/>
      <c r="K128" s="60"/>
    </row>
    <row r="129" spans="3:11">
      <c r="C129" s="60"/>
      <c r="D129" s="60"/>
      <c r="E129" s="60"/>
      <c r="F129" s="60"/>
      <c r="G129" s="60"/>
      <c r="H129" s="60"/>
      <c r="I129" s="60"/>
      <c r="J129" s="60"/>
      <c r="K129" s="60"/>
    </row>
    <row r="130" spans="3:11">
      <c r="C130" s="60"/>
      <c r="D130" s="60"/>
      <c r="E130" s="60"/>
      <c r="F130" s="60"/>
      <c r="G130" s="60"/>
      <c r="H130" s="60"/>
      <c r="I130" s="60"/>
      <c r="J130" s="60"/>
      <c r="K130" s="60"/>
    </row>
    <row r="131" spans="3:11">
      <c r="C131" s="60"/>
      <c r="D131" s="60"/>
      <c r="E131" s="60"/>
      <c r="F131" s="60"/>
      <c r="G131" s="60"/>
      <c r="H131" s="60"/>
      <c r="I131" s="60"/>
      <c r="J131" s="60"/>
      <c r="K131" s="60"/>
    </row>
    <row r="132" spans="3:11">
      <c r="C132" s="60"/>
      <c r="D132" s="60"/>
      <c r="E132" s="60"/>
      <c r="F132" s="60"/>
      <c r="G132" s="60"/>
      <c r="H132" s="60"/>
      <c r="I132" s="60"/>
      <c r="J132" s="60"/>
      <c r="K132" s="60"/>
    </row>
    <row r="133" spans="3:11">
      <c r="C133" s="60"/>
      <c r="D133" s="60"/>
      <c r="E133" s="60"/>
      <c r="F133" s="60"/>
      <c r="G133" s="60"/>
      <c r="H133" s="60"/>
      <c r="I133" s="60"/>
      <c r="J133" s="60"/>
      <c r="K133" s="60"/>
    </row>
    <row r="134" spans="3:11">
      <c r="C134" s="60"/>
      <c r="D134" s="60"/>
      <c r="E134" s="60"/>
      <c r="F134" s="60"/>
      <c r="G134" s="60"/>
      <c r="H134" s="60"/>
      <c r="I134" s="60"/>
      <c r="J134" s="60"/>
      <c r="K134" s="60"/>
    </row>
    <row r="135" spans="3:11">
      <c r="C135" s="60"/>
      <c r="D135" s="60"/>
      <c r="E135" s="60"/>
      <c r="F135" s="60"/>
      <c r="G135" s="60"/>
      <c r="H135" s="60"/>
      <c r="I135" s="60"/>
      <c r="J135" s="60"/>
      <c r="K135" s="60"/>
    </row>
    <row r="136" spans="3:11">
      <c r="C136" s="60"/>
      <c r="D136" s="60"/>
      <c r="E136" s="60"/>
      <c r="F136" s="60"/>
      <c r="G136" s="60"/>
      <c r="H136" s="60"/>
      <c r="I136" s="60"/>
      <c r="J136" s="60"/>
      <c r="K136" s="60"/>
    </row>
    <row r="137" spans="3:11">
      <c r="C137" s="60"/>
      <c r="D137" s="60"/>
      <c r="E137" s="60"/>
      <c r="F137" s="60"/>
      <c r="G137" s="60"/>
      <c r="H137" s="60"/>
      <c r="I137" s="60"/>
      <c r="J137" s="60"/>
      <c r="K137" s="60"/>
    </row>
    <row r="138" spans="3:11">
      <c r="C138" s="60"/>
      <c r="D138" s="60"/>
      <c r="E138" s="60"/>
      <c r="F138" s="60"/>
      <c r="G138" s="60"/>
      <c r="H138" s="60"/>
      <c r="I138" s="60"/>
      <c r="J138" s="60"/>
      <c r="K138" s="60"/>
    </row>
    <row r="139" spans="3:11">
      <c r="C139" s="60"/>
      <c r="D139" s="60"/>
      <c r="E139" s="60"/>
      <c r="F139" s="60"/>
      <c r="G139" s="60"/>
      <c r="H139" s="60"/>
      <c r="I139" s="60"/>
      <c r="J139" s="60"/>
      <c r="K139" s="60"/>
    </row>
    <row r="140" spans="3:11">
      <c r="C140" s="60"/>
      <c r="D140" s="60"/>
      <c r="E140" s="60"/>
      <c r="F140" s="60"/>
      <c r="G140" s="60"/>
      <c r="H140" s="60"/>
      <c r="I140" s="60"/>
      <c r="J140" s="60"/>
      <c r="K140" s="60"/>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ignoredErrors>
    <ignoredError sqref="E10" formulaRange="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4">
    <tabColor rgb="FF00B050"/>
  </sheetPr>
  <dimension ref="A1:K140"/>
  <sheetViews>
    <sheetView workbookViewId="0">
      <selection activeCell="G10" activeCellId="1" sqref="G7 G10"/>
    </sheetView>
  </sheetViews>
  <sheetFormatPr baseColWidth="10" defaultColWidth="11.42578125" defaultRowHeight="15"/>
  <cols>
    <col min="1" max="1" width="15.7109375" style="51" customWidth="1"/>
    <col min="2" max="11" width="12.7109375" style="51" customWidth="1"/>
    <col min="12" max="16384" width="11.42578125" style="51"/>
  </cols>
  <sheetData>
    <row r="1" spans="1:11" ht="15.75">
      <c r="A1" s="54" t="s">
        <v>96</v>
      </c>
      <c r="B1" s="50"/>
      <c r="C1" s="50"/>
      <c r="D1" s="50"/>
      <c r="E1" s="50"/>
      <c r="F1" s="50"/>
      <c r="G1" s="50"/>
      <c r="H1" s="50"/>
    </row>
    <row r="2" spans="1:11">
      <c r="A2" s="50"/>
      <c r="B2" s="50"/>
      <c r="C2" s="50"/>
      <c r="D2" s="50"/>
      <c r="E2" s="50"/>
      <c r="F2" s="50"/>
      <c r="G2" s="50"/>
      <c r="H2" s="50"/>
    </row>
    <row r="3" spans="1:11">
      <c r="A3" s="1126"/>
      <c r="B3" s="1127"/>
      <c r="C3" s="1050" t="s">
        <v>1274</v>
      </c>
      <c r="D3" s="1050"/>
      <c r="E3" s="1050" t="s">
        <v>1275</v>
      </c>
      <c r="F3" s="1050"/>
      <c r="G3" s="1051" t="s">
        <v>343</v>
      </c>
      <c r="H3" s="1051"/>
    </row>
    <row r="4" spans="1:11" ht="24">
      <c r="A4" s="1128"/>
      <c r="B4" s="1129"/>
      <c r="C4" s="494" t="s">
        <v>1382</v>
      </c>
      <c r="D4" s="494" t="s">
        <v>1589</v>
      </c>
      <c r="E4" s="494" t="s">
        <v>1382</v>
      </c>
      <c r="F4" s="494" t="s">
        <v>1589</v>
      </c>
      <c r="G4" s="495" t="s">
        <v>1602</v>
      </c>
      <c r="H4" s="495" t="s">
        <v>1603</v>
      </c>
    </row>
    <row r="5" spans="1:11" ht="24">
      <c r="A5" s="1034" t="s">
        <v>1388</v>
      </c>
      <c r="B5" s="492" t="s">
        <v>1604</v>
      </c>
      <c r="C5" s="42">
        <v>2254</v>
      </c>
      <c r="D5" s="42">
        <v>29135</v>
      </c>
      <c r="E5" s="42">
        <v>238</v>
      </c>
      <c r="F5" s="42">
        <v>5893</v>
      </c>
      <c r="G5" s="43">
        <f>C5+E5</f>
        <v>2492</v>
      </c>
      <c r="H5" s="43">
        <v>35027</v>
      </c>
      <c r="I5" s="60"/>
      <c r="J5" s="60"/>
      <c r="K5" s="60"/>
    </row>
    <row r="6" spans="1:11">
      <c r="A6" s="1034"/>
      <c r="B6" s="492" t="s">
        <v>1605</v>
      </c>
      <c r="C6" s="42">
        <v>0</v>
      </c>
      <c r="D6" s="42">
        <v>0</v>
      </c>
      <c r="E6" s="42">
        <v>0</v>
      </c>
      <c r="F6" s="42">
        <v>0</v>
      </c>
      <c r="G6" s="43">
        <f>C6+E6</f>
        <v>0</v>
      </c>
      <c r="H6" s="43">
        <f>D6+F6</f>
        <v>0</v>
      </c>
      <c r="I6" s="60"/>
      <c r="J6" s="60"/>
      <c r="K6" s="60"/>
    </row>
    <row r="7" spans="1:11">
      <c r="A7" s="1034"/>
      <c r="B7" s="65" t="s">
        <v>282</v>
      </c>
      <c r="C7" s="104">
        <f t="shared" ref="C7:H7" si="0">SUM(C5:C6)</f>
        <v>2254</v>
      </c>
      <c r="D7" s="104">
        <f t="shared" si="0"/>
        <v>29135</v>
      </c>
      <c r="E7" s="104">
        <f t="shared" si="0"/>
        <v>238</v>
      </c>
      <c r="F7" s="104">
        <f t="shared" si="0"/>
        <v>5893</v>
      </c>
      <c r="G7" s="104">
        <f t="shared" si="0"/>
        <v>2492</v>
      </c>
      <c r="H7" s="104">
        <f t="shared" si="0"/>
        <v>35027</v>
      </c>
      <c r="I7" s="60"/>
      <c r="J7" s="60"/>
      <c r="K7" s="60"/>
    </row>
    <row r="8" spans="1:11" ht="24">
      <c r="A8" s="1034" t="s">
        <v>1389</v>
      </c>
      <c r="B8" s="492" t="s">
        <v>1604</v>
      </c>
      <c r="C8" s="42">
        <v>2272</v>
      </c>
      <c r="D8" s="42">
        <v>29455</v>
      </c>
      <c r="E8" s="42">
        <v>237</v>
      </c>
      <c r="F8" s="42">
        <v>5869</v>
      </c>
      <c r="G8" s="43">
        <f>C8+E8</f>
        <v>2509</v>
      </c>
      <c r="H8" s="43">
        <f>D8+F8</f>
        <v>35324</v>
      </c>
      <c r="I8" s="60"/>
      <c r="J8" s="60"/>
      <c r="K8" s="60"/>
    </row>
    <row r="9" spans="1:11">
      <c r="A9" s="1034"/>
      <c r="B9" s="492" t="s">
        <v>1605</v>
      </c>
      <c r="C9" s="42">
        <v>0</v>
      </c>
      <c r="D9" s="42">
        <v>0</v>
      </c>
      <c r="E9" s="42">
        <v>0</v>
      </c>
      <c r="F9" s="42">
        <v>0</v>
      </c>
      <c r="G9" s="43">
        <f>C9+E9</f>
        <v>0</v>
      </c>
      <c r="H9" s="43">
        <f>D9+F9</f>
        <v>0</v>
      </c>
      <c r="I9" s="60"/>
      <c r="J9" s="60"/>
      <c r="K9" s="60"/>
    </row>
    <row r="10" spans="1:11">
      <c r="A10" s="1034"/>
      <c r="B10" s="65" t="s">
        <v>282</v>
      </c>
      <c r="C10" s="104">
        <f t="shared" ref="C10:G10" si="1">SUM(C8:C9)</f>
        <v>2272</v>
      </c>
      <c r="D10" s="104">
        <f t="shared" si="1"/>
        <v>29455</v>
      </c>
      <c r="E10" s="104">
        <f t="shared" si="1"/>
        <v>237</v>
      </c>
      <c r="F10" s="104">
        <f t="shared" si="1"/>
        <v>5869</v>
      </c>
      <c r="G10" s="104">
        <f t="shared" si="1"/>
        <v>2509</v>
      </c>
      <c r="H10" s="104">
        <v>35325</v>
      </c>
      <c r="I10" s="60"/>
      <c r="J10" s="60"/>
      <c r="K10" s="60"/>
    </row>
    <row r="11" spans="1:11">
      <c r="A11" s="44" t="s">
        <v>282</v>
      </c>
      <c r="B11" s="46"/>
      <c r="C11" s="104">
        <v>4525</v>
      </c>
      <c r="D11" s="104">
        <f t="shared" ref="D11:H11" si="2">D7+D10</f>
        <v>58590</v>
      </c>
      <c r="E11" s="104">
        <f t="shared" si="2"/>
        <v>475</v>
      </c>
      <c r="F11" s="104">
        <f t="shared" si="2"/>
        <v>11762</v>
      </c>
      <c r="G11" s="104">
        <v>5000</v>
      </c>
      <c r="H11" s="104">
        <f t="shared" si="2"/>
        <v>70352</v>
      </c>
      <c r="I11" s="60"/>
      <c r="J11" s="60"/>
      <c r="K11" s="60"/>
    </row>
    <row r="12" spans="1:11">
      <c r="C12" s="60"/>
      <c r="D12" s="60"/>
      <c r="E12" s="60"/>
      <c r="F12" s="60"/>
      <c r="G12" s="60"/>
      <c r="H12" s="60"/>
      <c r="I12" s="60"/>
      <c r="J12" s="60"/>
      <c r="K12" s="60"/>
    </row>
    <row r="13" spans="1:11">
      <c r="C13" s="60"/>
      <c r="D13" s="60"/>
      <c r="E13" s="60"/>
      <c r="F13" s="60"/>
      <c r="G13" s="60"/>
      <c r="H13" s="60"/>
      <c r="I13" s="60"/>
      <c r="J13" s="60"/>
      <c r="K13" s="60"/>
    </row>
    <row r="14" spans="1:11">
      <c r="C14" s="60"/>
      <c r="D14" s="60"/>
      <c r="E14" s="60"/>
      <c r="F14" s="60"/>
      <c r="G14" s="60"/>
      <c r="H14" s="60"/>
      <c r="I14" s="60"/>
      <c r="J14" s="60"/>
      <c r="K14" s="60"/>
    </row>
    <row r="15" spans="1:11">
      <c r="C15" s="60"/>
      <c r="D15" s="60"/>
      <c r="E15" s="60"/>
      <c r="F15" s="60"/>
      <c r="G15" s="60"/>
      <c r="H15" s="60"/>
      <c r="I15" s="60"/>
      <c r="J15" s="60"/>
      <c r="K15" s="60"/>
    </row>
    <row r="16" spans="1:11">
      <c r="C16" s="60"/>
      <c r="D16" s="60"/>
      <c r="E16" s="60"/>
      <c r="F16" s="60"/>
      <c r="G16" s="60"/>
      <c r="H16" s="60"/>
      <c r="I16" s="60"/>
      <c r="J16" s="60"/>
      <c r="K16" s="60"/>
    </row>
    <row r="17" spans="3:11">
      <c r="C17" s="60"/>
      <c r="D17" s="60"/>
      <c r="E17" s="60"/>
      <c r="F17" s="60"/>
      <c r="G17" s="60"/>
      <c r="H17" s="60"/>
      <c r="I17" s="60"/>
      <c r="J17" s="60"/>
      <c r="K17" s="60"/>
    </row>
    <row r="18" spans="3:11">
      <c r="C18" s="60"/>
      <c r="D18" s="60"/>
      <c r="E18" s="60"/>
      <c r="F18" s="60"/>
      <c r="G18" s="60"/>
      <c r="H18" s="60"/>
      <c r="I18" s="60"/>
      <c r="J18" s="60"/>
      <c r="K18" s="60"/>
    </row>
    <row r="19" spans="3:11">
      <c r="C19" s="60"/>
      <c r="D19" s="60"/>
      <c r="E19" s="60"/>
      <c r="F19" s="60"/>
      <c r="G19" s="60"/>
      <c r="H19" s="60"/>
      <c r="I19" s="60"/>
      <c r="J19" s="60"/>
      <c r="K19" s="60"/>
    </row>
    <row r="20" spans="3:11">
      <c r="C20" s="60"/>
      <c r="D20" s="60"/>
      <c r="E20" s="60"/>
      <c r="F20" s="60"/>
      <c r="G20" s="60"/>
      <c r="H20" s="60"/>
      <c r="I20" s="60"/>
      <c r="J20" s="60"/>
      <c r="K20" s="60"/>
    </row>
    <row r="21" spans="3:11">
      <c r="C21" s="60"/>
      <c r="D21" s="60"/>
      <c r="E21" s="60"/>
      <c r="F21" s="60"/>
      <c r="G21" s="60"/>
      <c r="H21" s="60"/>
      <c r="I21" s="60"/>
      <c r="J21" s="60"/>
      <c r="K21" s="60"/>
    </row>
    <row r="22" spans="3:11">
      <c r="C22" s="60"/>
      <c r="D22" s="60"/>
      <c r="E22" s="60"/>
      <c r="F22" s="60"/>
      <c r="G22" s="60"/>
      <c r="H22" s="60"/>
      <c r="I22" s="60"/>
      <c r="J22" s="60"/>
      <c r="K22" s="60"/>
    </row>
    <row r="23" spans="3:11">
      <c r="C23" s="60"/>
      <c r="D23" s="60"/>
      <c r="E23" s="60"/>
      <c r="F23" s="60"/>
      <c r="G23" s="60"/>
      <c r="H23" s="60"/>
      <c r="I23" s="60"/>
      <c r="J23" s="60"/>
      <c r="K23" s="60"/>
    </row>
    <row r="24" spans="3:11">
      <c r="C24" s="60"/>
      <c r="D24" s="60"/>
      <c r="E24" s="60"/>
      <c r="F24" s="60"/>
      <c r="G24" s="60"/>
      <c r="H24" s="60"/>
      <c r="I24" s="60"/>
      <c r="J24" s="60"/>
      <c r="K24" s="60"/>
    </row>
    <row r="25" spans="3:11">
      <c r="C25" s="60"/>
      <c r="D25" s="60"/>
      <c r="E25" s="60"/>
      <c r="F25" s="60"/>
      <c r="G25" s="60"/>
      <c r="H25" s="60"/>
      <c r="I25" s="60"/>
      <c r="J25" s="60"/>
      <c r="K25" s="60"/>
    </row>
    <row r="26" spans="3:11">
      <c r="C26" s="60"/>
      <c r="D26" s="60"/>
      <c r="E26" s="60"/>
      <c r="F26" s="60"/>
      <c r="G26" s="60"/>
      <c r="H26" s="60"/>
      <c r="I26" s="60"/>
      <c r="J26" s="60"/>
      <c r="K26" s="60"/>
    </row>
    <row r="27" spans="3:11">
      <c r="C27" s="60"/>
      <c r="D27" s="60"/>
      <c r="E27" s="60"/>
      <c r="F27" s="60"/>
      <c r="G27" s="60"/>
      <c r="H27" s="60"/>
      <c r="I27" s="60"/>
      <c r="J27" s="60"/>
      <c r="K27" s="60"/>
    </row>
    <row r="28" spans="3:11">
      <c r="C28" s="60"/>
      <c r="D28" s="60"/>
      <c r="E28" s="60"/>
      <c r="F28" s="60"/>
      <c r="G28" s="60"/>
      <c r="H28" s="60"/>
      <c r="I28" s="60"/>
      <c r="J28" s="60"/>
      <c r="K28" s="60"/>
    </row>
    <row r="29" spans="3:11">
      <c r="C29" s="60"/>
      <c r="D29" s="60"/>
      <c r="E29" s="60"/>
      <c r="F29" s="60"/>
      <c r="G29" s="60"/>
      <c r="H29" s="60"/>
      <c r="I29" s="60"/>
      <c r="J29" s="60"/>
      <c r="K29" s="60"/>
    </row>
    <row r="30" spans="3:11">
      <c r="C30" s="60"/>
      <c r="D30" s="60"/>
      <c r="E30" s="60"/>
      <c r="F30" s="60"/>
      <c r="G30" s="60"/>
      <c r="H30" s="60"/>
      <c r="I30" s="60"/>
      <c r="J30" s="60"/>
      <c r="K30" s="60"/>
    </row>
    <row r="31" spans="3:11">
      <c r="C31" s="60"/>
      <c r="D31" s="60"/>
      <c r="E31" s="60"/>
      <c r="F31" s="60"/>
      <c r="G31" s="60"/>
      <c r="H31" s="60"/>
      <c r="I31" s="60"/>
      <c r="J31" s="60"/>
      <c r="K31" s="60"/>
    </row>
    <row r="32" spans="3:11">
      <c r="C32" s="60"/>
      <c r="D32" s="60"/>
      <c r="E32" s="60"/>
      <c r="F32" s="60"/>
      <c r="G32" s="60"/>
      <c r="H32" s="60"/>
      <c r="I32" s="60"/>
      <c r="J32" s="60"/>
      <c r="K32" s="60"/>
    </row>
    <row r="33" spans="3:11">
      <c r="C33" s="60"/>
      <c r="D33" s="60"/>
      <c r="E33" s="60"/>
      <c r="F33" s="60"/>
      <c r="G33" s="60"/>
      <c r="H33" s="60"/>
      <c r="I33" s="60"/>
      <c r="J33" s="60"/>
      <c r="K33" s="60"/>
    </row>
    <row r="34" spans="3:11">
      <c r="C34" s="60"/>
      <c r="D34" s="60"/>
      <c r="E34" s="60"/>
      <c r="F34" s="60"/>
      <c r="G34" s="60"/>
      <c r="H34" s="60"/>
      <c r="I34" s="60"/>
      <c r="J34" s="60"/>
      <c r="K34" s="60"/>
    </row>
    <row r="35" spans="3:11">
      <c r="C35" s="60"/>
      <c r="D35" s="60"/>
      <c r="E35" s="60"/>
      <c r="F35" s="60"/>
      <c r="G35" s="60"/>
      <c r="H35" s="60"/>
      <c r="I35" s="60"/>
      <c r="J35" s="60"/>
      <c r="K35" s="60"/>
    </row>
    <row r="36" spans="3:11">
      <c r="C36" s="60"/>
      <c r="D36" s="60"/>
      <c r="E36" s="60"/>
      <c r="F36" s="60"/>
      <c r="G36" s="60"/>
      <c r="H36" s="60"/>
      <c r="I36" s="60"/>
      <c r="J36" s="60"/>
      <c r="K36" s="60"/>
    </row>
    <row r="37" spans="3:11">
      <c r="C37" s="60"/>
      <c r="D37" s="60"/>
      <c r="E37" s="60"/>
      <c r="F37" s="60"/>
      <c r="G37" s="60"/>
      <c r="H37" s="60"/>
      <c r="I37" s="60"/>
      <c r="J37" s="60"/>
      <c r="K37" s="60"/>
    </row>
    <row r="38" spans="3:11">
      <c r="C38" s="60"/>
      <c r="D38" s="60"/>
      <c r="E38" s="60"/>
      <c r="F38" s="60"/>
      <c r="G38" s="60"/>
      <c r="H38" s="60"/>
      <c r="I38" s="60"/>
      <c r="J38" s="60"/>
      <c r="K38" s="60"/>
    </row>
    <row r="39" spans="3:11">
      <c r="C39" s="60"/>
      <c r="D39" s="60"/>
      <c r="E39" s="60"/>
      <c r="F39" s="60"/>
      <c r="G39" s="60"/>
      <c r="H39" s="60"/>
      <c r="I39" s="60"/>
      <c r="J39" s="60"/>
      <c r="K39" s="60"/>
    </row>
    <row r="40" spans="3:11">
      <c r="C40" s="60"/>
      <c r="D40" s="60"/>
      <c r="E40" s="60"/>
      <c r="F40" s="60"/>
      <c r="G40" s="60"/>
      <c r="H40" s="60"/>
      <c r="I40" s="60"/>
      <c r="J40" s="60"/>
      <c r="K40" s="60"/>
    </row>
    <row r="41" spans="3:11">
      <c r="C41" s="60"/>
      <c r="D41" s="60"/>
      <c r="E41" s="60"/>
      <c r="F41" s="60"/>
      <c r="G41" s="60"/>
      <c r="H41" s="60"/>
      <c r="I41" s="60"/>
      <c r="J41" s="60"/>
      <c r="K41" s="60"/>
    </row>
    <row r="42" spans="3:11">
      <c r="C42" s="60"/>
      <c r="D42" s="60"/>
      <c r="E42" s="60"/>
      <c r="F42" s="60"/>
      <c r="G42" s="60"/>
      <c r="H42" s="60"/>
      <c r="I42" s="60"/>
      <c r="J42" s="60"/>
      <c r="K42" s="60"/>
    </row>
    <row r="43" spans="3:11">
      <c r="C43" s="60"/>
      <c r="D43" s="60"/>
      <c r="E43" s="60"/>
      <c r="F43" s="60"/>
      <c r="G43" s="60"/>
      <c r="H43" s="60"/>
      <c r="I43" s="60"/>
      <c r="J43" s="60"/>
      <c r="K43" s="60"/>
    </row>
    <row r="44" spans="3:11">
      <c r="C44" s="60"/>
      <c r="D44" s="60"/>
      <c r="E44" s="60"/>
      <c r="F44" s="60"/>
      <c r="G44" s="60"/>
      <c r="H44" s="60"/>
      <c r="I44" s="60"/>
      <c r="J44" s="60"/>
      <c r="K44" s="60"/>
    </row>
    <row r="45" spans="3:11">
      <c r="C45" s="60"/>
      <c r="D45" s="60"/>
      <c r="E45" s="60"/>
      <c r="F45" s="60"/>
      <c r="G45" s="60"/>
      <c r="H45" s="60"/>
      <c r="I45" s="60"/>
      <c r="J45" s="60"/>
      <c r="K45" s="60"/>
    </row>
    <row r="46" spans="3:11">
      <c r="C46" s="60"/>
      <c r="D46" s="60"/>
      <c r="E46" s="60"/>
      <c r="F46" s="60"/>
      <c r="G46" s="60"/>
      <c r="H46" s="60"/>
      <c r="I46" s="60"/>
      <c r="J46" s="60"/>
      <c r="K46" s="60"/>
    </row>
    <row r="47" spans="3:11">
      <c r="C47" s="60"/>
      <c r="D47" s="60"/>
      <c r="E47" s="60"/>
      <c r="F47" s="60"/>
      <c r="G47" s="60"/>
      <c r="H47" s="60"/>
      <c r="I47" s="60"/>
      <c r="J47" s="60"/>
      <c r="K47" s="60"/>
    </row>
    <row r="48" spans="3:11">
      <c r="C48" s="60"/>
      <c r="D48" s="60"/>
      <c r="E48" s="60"/>
      <c r="F48" s="60"/>
      <c r="G48" s="60"/>
      <c r="H48" s="60"/>
      <c r="I48" s="60"/>
      <c r="J48" s="60"/>
      <c r="K48" s="60"/>
    </row>
    <row r="49" spans="3:11">
      <c r="C49" s="60"/>
      <c r="D49" s="60"/>
      <c r="E49" s="60"/>
      <c r="F49" s="60"/>
      <c r="G49" s="60"/>
      <c r="H49" s="60"/>
      <c r="I49" s="60"/>
      <c r="J49" s="60"/>
      <c r="K49" s="60"/>
    </row>
    <row r="50" spans="3:11">
      <c r="C50" s="60"/>
      <c r="D50" s="60"/>
      <c r="E50" s="60"/>
      <c r="F50" s="60"/>
      <c r="G50" s="60"/>
      <c r="H50" s="60"/>
      <c r="I50" s="60"/>
      <c r="J50" s="60"/>
      <c r="K50" s="60"/>
    </row>
    <row r="51" spans="3:11">
      <c r="C51" s="60"/>
      <c r="D51" s="60"/>
      <c r="E51" s="60"/>
      <c r="F51" s="60"/>
      <c r="G51" s="60"/>
      <c r="H51" s="60"/>
      <c r="I51" s="60"/>
      <c r="J51" s="60"/>
      <c r="K51" s="60"/>
    </row>
    <row r="52" spans="3:11">
      <c r="C52" s="60"/>
      <c r="D52" s="60"/>
      <c r="E52" s="60"/>
      <c r="F52" s="60"/>
      <c r="G52" s="60"/>
      <c r="H52" s="60"/>
      <c r="I52" s="60"/>
      <c r="J52" s="60"/>
      <c r="K52" s="60"/>
    </row>
    <row r="53" spans="3:11">
      <c r="C53" s="60"/>
      <c r="D53" s="60"/>
      <c r="E53" s="60"/>
      <c r="F53" s="60"/>
      <c r="G53" s="60"/>
      <c r="H53" s="60"/>
      <c r="I53" s="60"/>
      <c r="J53" s="60"/>
      <c r="K53" s="60"/>
    </row>
    <row r="54" spans="3:11">
      <c r="C54" s="60"/>
      <c r="D54" s="60"/>
      <c r="E54" s="60"/>
      <c r="F54" s="60"/>
      <c r="G54" s="60"/>
      <c r="H54" s="60"/>
      <c r="I54" s="60"/>
      <c r="J54" s="60"/>
      <c r="K54" s="60"/>
    </row>
    <row r="55" spans="3:11">
      <c r="C55" s="60"/>
      <c r="D55" s="60"/>
      <c r="E55" s="60"/>
      <c r="F55" s="60"/>
      <c r="G55" s="60"/>
      <c r="H55" s="60"/>
      <c r="I55" s="60"/>
      <c r="J55" s="60"/>
      <c r="K55" s="60"/>
    </row>
    <row r="56" spans="3:11">
      <c r="C56" s="60"/>
      <c r="D56" s="60"/>
      <c r="E56" s="60"/>
      <c r="F56" s="60"/>
      <c r="G56" s="60"/>
      <c r="H56" s="60"/>
      <c r="I56" s="60"/>
      <c r="J56" s="60"/>
      <c r="K56" s="60"/>
    </row>
    <row r="57" spans="3:11">
      <c r="C57" s="60"/>
      <c r="D57" s="60"/>
      <c r="E57" s="60"/>
      <c r="F57" s="60"/>
      <c r="G57" s="60"/>
      <c r="H57" s="60"/>
      <c r="I57" s="60"/>
      <c r="J57" s="60"/>
      <c r="K57" s="60"/>
    </row>
    <row r="58" spans="3:11">
      <c r="C58" s="60"/>
      <c r="D58" s="60"/>
      <c r="E58" s="60"/>
      <c r="F58" s="60"/>
      <c r="G58" s="60"/>
      <c r="H58" s="60"/>
      <c r="I58" s="60"/>
      <c r="J58" s="60"/>
      <c r="K58" s="60"/>
    </row>
    <row r="59" spans="3:11">
      <c r="C59" s="60"/>
      <c r="D59" s="60"/>
      <c r="E59" s="60"/>
      <c r="F59" s="60"/>
      <c r="G59" s="60"/>
      <c r="H59" s="60"/>
      <c r="I59" s="60"/>
      <c r="J59" s="60"/>
      <c r="K59" s="60"/>
    </row>
    <row r="60" spans="3:11">
      <c r="C60" s="60"/>
      <c r="D60" s="60"/>
      <c r="E60" s="60"/>
      <c r="F60" s="60"/>
      <c r="G60" s="60"/>
      <c r="H60" s="60"/>
      <c r="I60" s="60"/>
      <c r="J60" s="60"/>
      <c r="K60" s="60"/>
    </row>
    <row r="61" spans="3:11">
      <c r="C61" s="60"/>
      <c r="D61" s="60"/>
      <c r="E61" s="60"/>
      <c r="F61" s="60"/>
      <c r="G61" s="60"/>
      <c r="H61" s="60"/>
      <c r="I61" s="60"/>
      <c r="J61" s="60"/>
      <c r="K61" s="60"/>
    </row>
    <row r="62" spans="3:11">
      <c r="C62" s="60"/>
      <c r="D62" s="60"/>
      <c r="E62" s="60"/>
      <c r="F62" s="60"/>
      <c r="G62" s="60"/>
      <c r="H62" s="60"/>
      <c r="I62" s="60"/>
      <c r="J62" s="60"/>
      <c r="K62" s="60"/>
    </row>
    <row r="63" spans="3:11">
      <c r="C63" s="60"/>
      <c r="D63" s="60"/>
      <c r="E63" s="60"/>
      <c r="F63" s="60"/>
      <c r="G63" s="60"/>
      <c r="H63" s="60"/>
      <c r="I63" s="60"/>
      <c r="J63" s="60"/>
      <c r="K63" s="60"/>
    </row>
    <row r="64" spans="3:11">
      <c r="C64" s="60"/>
      <c r="D64" s="60"/>
      <c r="E64" s="60"/>
      <c r="F64" s="60"/>
      <c r="G64" s="60"/>
      <c r="H64" s="60"/>
      <c r="I64" s="60"/>
      <c r="J64" s="60"/>
      <c r="K64" s="60"/>
    </row>
    <row r="65" spans="3:11">
      <c r="C65" s="60"/>
      <c r="D65" s="60"/>
      <c r="E65" s="60"/>
      <c r="F65" s="60"/>
      <c r="G65" s="60"/>
      <c r="H65" s="60"/>
      <c r="I65" s="60"/>
      <c r="J65" s="60"/>
      <c r="K65" s="60"/>
    </row>
    <row r="66" spans="3:11">
      <c r="C66" s="60"/>
      <c r="D66" s="60"/>
      <c r="E66" s="60"/>
      <c r="F66" s="60"/>
      <c r="G66" s="60"/>
      <c r="H66" s="60"/>
      <c r="I66" s="60"/>
      <c r="J66" s="60"/>
      <c r="K66" s="60"/>
    </row>
    <row r="67" spans="3:11">
      <c r="C67" s="60"/>
      <c r="D67" s="60"/>
      <c r="E67" s="60"/>
      <c r="F67" s="60"/>
      <c r="G67" s="60"/>
      <c r="H67" s="60"/>
      <c r="I67" s="60"/>
      <c r="J67" s="60"/>
      <c r="K67" s="60"/>
    </row>
    <row r="68" spans="3:11">
      <c r="C68" s="60"/>
      <c r="D68" s="60"/>
      <c r="E68" s="60"/>
      <c r="F68" s="60"/>
      <c r="G68" s="60"/>
      <c r="H68" s="60"/>
      <c r="I68" s="60"/>
      <c r="J68" s="60"/>
      <c r="K68" s="60"/>
    </row>
    <row r="69" spans="3:11">
      <c r="C69" s="60"/>
      <c r="D69" s="60"/>
      <c r="E69" s="60"/>
      <c r="F69" s="60"/>
      <c r="G69" s="60"/>
      <c r="H69" s="60"/>
      <c r="I69" s="60"/>
      <c r="J69" s="60"/>
      <c r="K69" s="60"/>
    </row>
    <row r="70" spans="3:11">
      <c r="C70" s="60"/>
      <c r="D70" s="60"/>
      <c r="E70" s="60"/>
      <c r="F70" s="60"/>
      <c r="G70" s="60"/>
      <c r="H70" s="60"/>
      <c r="I70" s="60"/>
      <c r="J70" s="60"/>
      <c r="K70" s="60"/>
    </row>
    <row r="71" spans="3:11">
      <c r="C71" s="60"/>
      <c r="D71" s="60"/>
      <c r="E71" s="60"/>
      <c r="F71" s="60"/>
      <c r="G71" s="60"/>
      <c r="H71" s="60"/>
      <c r="I71" s="60"/>
      <c r="J71" s="60"/>
      <c r="K71" s="60"/>
    </row>
    <row r="72" spans="3:11">
      <c r="C72" s="60"/>
      <c r="D72" s="60"/>
      <c r="E72" s="60"/>
      <c r="F72" s="60"/>
      <c r="G72" s="60"/>
      <c r="H72" s="60"/>
      <c r="I72" s="60"/>
      <c r="J72" s="60"/>
      <c r="K72" s="60"/>
    </row>
    <row r="73" spans="3:11">
      <c r="C73" s="60"/>
      <c r="D73" s="60"/>
      <c r="E73" s="60"/>
      <c r="F73" s="60"/>
      <c r="G73" s="60"/>
      <c r="H73" s="60"/>
      <c r="I73" s="60"/>
      <c r="J73" s="60"/>
      <c r="K73" s="60"/>
    </row>
    <row r="74" spans="3:11">
      <c r="C74" s="60"/>
      <c r="D74" s="60"/>
      <c r="E74" s="60"/>
      <c r="F74" s="60"/>
      <c r="G74" s="60"/>
      <c r="H74" s="60"/>
      <c r="I74" s="60"/>
      <c r="J74" s="60"/>
      <c r="K74" s="60"/>
    </row>
    <row r="75" spans="3:11">
      <c r="C75" s="60"/>
      <c r="D75" s="60"/>
      <c r="E75" s="60"/>
      <c r="F75" s="60"/>
      <c r="G75" s="60"/>
      <c r="H75" s="60"/>
      <c r="I75" s="60"/>
      <c r="J75" s="60"/>
      <c r="K75" s="60"/>
    </row>
    <row r="76" spans="3:11">
      <c r="C76" s="60"/>
      <c r="D76" s="60"/>
      <c r="E76" s="60"/>
      <c r="F76" s="60"/>
      <c r="G76" s="60"/>
      <c r="H76" s="60"/>
      <c r="I76" s="60"/>
      <c r="J76" s="60"/>
      <c r="K76" s="60"/>
    </row>
    <row r="77" spans="3:11">
      <c r="C77" s="60"/>
      <c r="D77" s="60"/>
      <c r="E77" s="60"/>
      <c r="F77" s="60"/>
      <c r="G77" s="60"/>
      <c r="H77" s="60"/>
      <c r="I77" s="60"/>
      <c r="J77" s="60"/>
      <c r="K77" s="60"/>
    </row>
    <row r="78" spans="3:11">
      <c r="C78" s="60"/>
      <c r="D78" s="60"/>
      <c r="E78" s="60"/>
      <c r="F78" s="60"/>
      <c r="G78" s="60"/>
      <c r="H78" s="60"/>
      <c r="I78" s="60"/>
      <c r="J78" s="60"/>
      <c r="K78" s="60"/>
    </row>
    <row r="79" spans="3:11">
      <c r="C79" s="60"/>
      <c r="D79" s="60"/>
      <c r="E79" s="60"/>
      <c r="F79" s="60"/>
      <c r="G79" s="60"/>
      <c r="H79" s="60"/>
      <c r="I79" s="60"/>
      <c r="J79" s="60"/>
      <c r="K79" s="60"/>
    </row>
    <row r="80" spans="3:11">
      <c r="C80" s="60"/>
      <c r="D80" s="60"/>
      <c r="E80" s="60"/>
      <c r="F80" s="60"/>
      <c r="G80" s="60"/>
      <c r="H80" s="60"/>
      <c r="I80" s="60"/>
      <c r="J80" s="60"/>
      <c r="K80" s="60"/>
    </row>
    <row r="81" spans="3:11">
      <c r="C81" s="60"/>
      <c r="D81" s="60"/>
      <c r="E81" s="60"/>
      <c r="F81" s="60"/>
      <c r="G81" s="60"/>
      <c r="H81" s="60"/>
      <c r="I81" s="60"/>
      <c r="J81" s="60"/>
      <c r="K81" s="60"/>
    </row>
    <row r="82" spans="3:11">
      <c r="C82" s="60"/>
      <c r="D82" s="60"/>
      <c r="E82" s="60"/>
      <c r="F82" s="60"/>
      <c r="G82" s="60"/>
      <c r="H82" s="60"/>
      <c r="I82" s="60"/>
      <c r="J82" s="60"/>
      <c r="K82" s="60"/>
    </row>
    <row r="83" spans="3:11">
      <c r="C83" s="60"/>
      <c r="D83" s="60"/>
      <c r="E83" s="60"/>
      <c r="F83" s="60"/>
      <c r="G83" s="60"/>
      <c r="H83" s="60"/>
      <c r="I83" s="60"/>
      <c r="J83" s="60"/>
      <c r="K83" s="60"/>
    </row>
    <row r="84" spans="3:11">
      <c r="C84" s="60"/>
      <c r="D84" s="60"/>
      <c r="E84" s="60"/>
      <c r="F84" s="60"/>
      <c r="G84" s="60"/>
      <c r="H84" s="60"/>
      <c r="I84" s="60"/>
      <c r="J84" s="60"/>
      <c r="K84" s="60"/>
    </row>
    <row r="85" spans="3:11">
      <c r="C85" s="60"/>
      <c r="D85" s="60"/>
      <c r="E85" s="60"/>
      <c r="F85" s="60"/>
      <c r="G85" s="60"/>
      <c r="H85" s="60"/>
      <c r="I85" s="60"/>
      <c r="J85" s="60"/>
      <c r="K85" s="60"/>
    </row>
    <row r="86" spans="3:11">
      <c r="C86" s="60"/>
      <c r="D86" s="60"/>
      <c r="E86" s="60"/>
      <c r="F86" s="60"/>
      <c r="G86" s="60"/>
      <c r="H86" s="60"/>
      <c r="I86" s="60"/>
      <c r="J86" s="60"/>
      <c r="K86" s="60"/>
    </row>
    <row r="87" spans="3:11">
      <c r="C87" s="60"/>
      <c r="D87" s="60"/>
      <c r="E87" s="60"/>
      <c r="F87" s="60"/>
      <c r="G87" s="60"/>
      <c r="H87" s="60"/>
      <c r="I87" s="60"/>
      <c r="J87" s="60"/>
      <c r="K87" s="60"/>
    </row>
    <row r="88" spans="3:11">
      <c r="C88" s="60"/>
      <c r="D88" s="60"/>
      <c r="E88" s="60"/>
      <c r="F88" s="60"/>
      <c r="G88" s="60"/>
      <c r="H88" s="60"/>
      <c r="I88" s="60"/>
      <c r="J88" s="60"/>
      <c r="K88" s="60"/>
    </row>
    <row r="89" spans="3:11">
      <c r="C89" s="60"/>
      <c r="D89" s="60"/>
      <c r="E89" s="60"/>
      <c r="F89" s="60"/>
      <c r="G89" s="60"/>
      <c r="H89" s="60"/>
      <c r="I89" s="60"/>
      <c r="J89" s="60"/>
      <c r="K89" s="60"/>
    </row>
    <row r="90" spans="3:11">
      <c r="C90" s="60"/>
      <c r="D90" s="60"/>
      <c r="E90" s="60"/>
      <c r="F90" s="60"/>
      <c r="G90" s="60"/>
      <c r="H90" s="60"/>
      <c r="I90" s="60"/>
      <c r="J90" s="60"/>
      <c r="K90" s="60"/>
    </row>
    <row r="91" spans="3:11">
      <c r="C91" s="60"/>
      <c r="D91" s="60"/>
      <c r="E91" s="60"/>
      <c r="F91" s="60"/>
      <c r="G91" s="60"/>
      <c r="H91" s="60"/>
      <c r="I91" s="60"/>
      <c r="J91" s="60"/>
      <c r="K91" s="60"/>
    </row>
    <row r="92" spans="3:11">
      <c r="C92" s="60"/>
      <c r="D92" s="60"/>
      <c r="E92" s="60"/>
      <c r="F92" s="60"/>
      <c r="G92" s="60"/>
      <c r="H92" s="60"/>
      <c r="I92" s="60"/>
      <c r="J92" s="60"/>
      <c r="K92" s="60"/>
    </row>
    <row r="93" spans="3:11">
      <c r="C93" s="60"/>
      <c r="D93" s="60"/>
      <c r="E93" s="60"/>
      <c r="F93" s="60"/>
      <c r="G93" s="60"/>
      <c r="H93" s="60"/>
      <c r="I93" s="60"/>
      <c r="J93" s="60"/>
      <c r="K93" s="60"/>
    </row>
    <row r="94" spans="3:11">
      <c r="C94" s="60"/>
      <c r="D94" s="60"/>
      <c r="E94" s="60"/>
      <c r="F94" s="60"/>
      <c r="G94" s="60"/>
      <c r="H94" s="60"/>
      <c r="I94" s="60"/>
      <c r="J94" s="60"/>
      <c r="K94" s="60"/>
    </row>
    <row r="95" spans="3:11">
      <c r="C95" s="60"/>
      <c r="D95" s="60"/>
      <c r="E95" s="60"/>
      <c r="F95" s="60"/>
      <c r="G95" s="60"/>
      <c r="H95" s="60"/>
      <c r="I95" s="60"/>
      <c r="J95" s="60"/>
      <c r="K95" s="60"/>
    </row>
    <row r="96" spans="3:11">
      <c r="C96" s="60"/>
      <c r="D96" s="60"/>
      <c r="E96" s="60"/>
      <c r="F96" s="60"/>
      <c r="G96" s="60"/>
      <c r="H96" s="60"/>
      <c r="I96" s="60"/>
      <c r="J96" s="60"/>
      <c r="K96" s="60"/>
    </row>
    <row r="97" spans="3:11">
      <c r="C97" s="60"/>
      <c r="D97" s="60"/>
      <c r="E97" s="60"/>
      <c r="F97" s="60"/>
      <c r="G97" s="60"/>
      <c r="H97" s="60"/>
      <c r="I97" s="60"/>
      <c r="J97" s="60"/>
      <c r="K97" s="60"/>
    </row>
    <row r="98" spans="3:11">
      <c r="C98" s="60"/>
      <c r="D98" s="60"/>
      <c r="E98" s="60"/>
      <c r="F98" s="60"/>
      <c r="G98" s="60"/>
      <c r="H98" s="60"/>
      <c r="I98" s="60"/>
      <c r="J98" s="60"/>
      <c r="K98" s="60"/>
    </row>
    <row r="99" spans="3:11">
      <c r="C99" s="60"/>
      <c r="D99" s="60"/>
      <c r="E99" s="60"/>
      <c r="F99" s="60"/>
      <c r="G99" s="60"/>
      <c r="H99" s="60"/>
      <c r="I99" s="60"/>
      <c r="J99" s="60"/>
      <c r="K99" s="60"/>
    </row>
    <row r="100" spans="3:11">
      <c r="C100" s="60"/>
      <c r="D100" s="60"/>
      <c r="E100" s="60"/>
      <c r="F100" s="60"/>
      <c r="G100" s="60"/>
      <c r="H100" s="60"/>
      <c r="I100" s="60"/>
      <c r="J100" s="60"/>
      <c r="K100" s="60"/>
    </row>
    <row r="101" spans="3:11">
      <c r="C101" s="60"/>
      <c r="D101" s="60"/>
      <c r="E101" s="60"/>
      <c r="F101" s="60"/>
      <c r="G101" s="60"/>
      <c r="H101" s="60"/>
      <c r="I101" s="60"/>
      <c r="J101" s="60"/>
      <c r="K101" s="60"/>
    </row>
    <row r="102" spans="3:11">
      <c r="C102" s="60"/>
      <c r="D102" s="60"/>
      <c r="E102" s="60"/>
      <c r="F102" s="60"/>
      <c r="G102" s="60"/>
      <c r="H102" s="60"/>
      <c r="I102" s="60"/>
      <c r="J102" s="60"/>
      <c r="K102" s="60"/>
    </row>
    <row r="103" spans="3:11">
      <c r="C103" s="60"/>
      <c r="D103" s="60"/>
      <c r="E103" s="60"/>
      <c r="F103" s="60"/>
      <c r="G103" s="60"/>
      <c r="H103" s="60"/>
      <c r="I103" s="60"/>
      <c r="J103" s="60"/>
      <c r="K103" s="60"/>
    </row>
    <row r="104" spans="3:11">
      <c r="C104" s="60"/>
      <c r="D104" s="60"/>
      <c r="E104" s="60"/>
      <c r="F104" s="60"/>
      <c r="G104" s="60"/>
      <c r="H104" s="60"/>
      <c r="I104" s="60"/>
      <c r="J104" s="60"/>
      <c r="K104" s="60"/>
    </row>
    <row r="105" spans="3:11">
      <c r="C105" s="60"/>
      <c r="D105" s="60"/>
      <c r="E105" s="60"/>
      <c r="F105" s="60"/>
      <c r="G105" s="60"/>
      <c r="H105" s="60"/>
      <c r="I105" s="60"/>
      <c r="J105" s="60"/>
      <c r="K105" s="60"/>
    </row>
    <row r="106" spans="3:11">
      <c r="C106" s="60"/>
      <c r="D106" s="60"/>
      <c r="E106" s="60"/>
      <c r="F106" s="60"/>
      <c r="G106" s="60"/>
      <c r="H106" s="60"/>
      <c r="I106" s="60"/>
      <c r="J106" s="60"/>
      <c r="K106" s="60"/>
    </row>
    <row r="107" spans="3:11">
      <c r="C107" s="60"/>
      <c r="D107" s="60"/>
      <c r="E107" s="60"/>
      <c r="F107" s="60"/>
      <c r="G107" s="60"/>
      <c r="H107" s="60"/>
      <c r="I107" s="60"/>
      <c r="J107" s="60"/>
      <c r="K107" s="60"/>
    </row>
    <row r="108" spans="3:11">
      <c r="C108" s="60"/>
      <c r="D108" s="60"/>
      <c r="E108" s="60"/>
      <c r="F108" s="60"/>
      <c r="G108" s="60"/>
      <c r="H108" s="60"/>
      <c r="I108" s="60"/>
      <c r="J108" s="60"/>
      <c r="K108" s="60"/>
    </row>
    <row r="109" spans="3:11">
      <c r="C109" s="60"/>
      <c r="D109" s="60"/>
      <c r="E109" s="60"/>
      <c r="F109" s="60"/>
      <c r="G109" s="60"/>
      <c r="H109" s="60"/>
      <c r="I109" s="60"/>
      <c r="J109" s="60"/>
      <c r="K109" s="60"/>
    </row>
    <row r="110" spans="3:11">
      <c r="C110" s="60"/>
      <c r="D110" s="60"/>
      <c r="E110" s="60"/>
      <c r="F110" s="60"/>
      <c r="G110" s="60"/>
      <c r="H110" s="60"/>
      <c r="I110" s="60"/>
      <c r="J110" s="60"/>
      <c r="K110" s="60"/>
    </row>
    <row r="111" spans="3:11">
      <c r="C111" s="60"/>
      <c r="D111" s="60"/>
      <c r="E111" s="60"/>
      <c r="F111" s="60"/>
      <c r="G111" s="60"/>
      <c r="H111" s="60"/>
      <c r="I111" s="60"/>
      <c r="J111" s="60"/>
      <c r="K111" s="60"/>
    </row>
    <row r="112" spans="3:11">
      <c r="C112" s="60"/>
      <c r="D112" s="60"/>
      <c r="E112" s="60"/>
      <c r="F112" s="60"/>
      <c r="G112" s="60"/>
      <c r="H112" s="60"/>
      <c r="I112" s="60"/>
      <c r="J112" s="60"/>
      <c r="K112" s="60"/>
    </row>
    <row r="113" spans="3:11">
      <c r="C113" s="60"/>
      <c r="D113" s="60"/>
      <c r="E113" s="60"/>
      <c r="F113" s="60"/>
      <c r="G113" s="60"/>
      <c r="H113" s="60"/>
      <c r="I113" s="60"/>
      <c r="J113" s="60"/>
      <c r="K113" s="60"/>
    </row>
    <row r="114" spans="3:11">
      <c r="C114" s="60"/>
      <c r="D114" s="60"/>
      <c r="E114" s="60"/>
      <c r="F114" s="60"/>
      <c r="G114" s="60"/>
      <c r="H114" s="60"/>
      <c r="I114" s="60"/>
      <c r="J114" s="60"/>
      <c r="K114" s="60"/>
    </row>
    <row r="115" spans="3:11">
      <c r="C115" s="60"/>
      <c r="D115" s="60"/>
      <c r="E115" s="60"/>
      <c r="F115" s="60"/>
      <c r="G115" s="60"/>
      <c r="H115" s="60"/>
      <c r="I115" s="60"/>
      <c r="J115" s="60"/>
      <c r="K115" s="60"/>
    </row>
    <row r="116" spans="3:11">
      <c r="C116" s="60"/>
      <c r="D116" s="60"/>
      <c r="E116" s="60"/>
      <c r="F116" s="60"/>
      <c r="G116" s="60"/>
      <c r="H116" s="60"/>
      <c r="I116" s="60"/>
      <c r="J116" s="60"/>
      <c r="K116" s="60"/>
    </row>
    <row r="117" spans="3:11">
      <c r="C117" s="60"/>
      <c r="D117" s="60"/>
      <c r="E117" s="60"/>
      <c r="F117" s="60"/>
      <c r="G117" s="60"/>
      <c r="H117" s="60"/>
      <c r="I117" s="60"/>
      <c r="J117" s="60"/>
      <c r="K117" s="60"/>
    </row>
    <row r="118" spans="3:11">
      <c r="C118" s="60"/>
      <c r="D118" s="60"/>
      <c r="E118" s="60"/>
      <c r="F118" s="60"/>
      <c r="G118" s="60"/>
      <c r="H118" s="60"/>
      <c r="I118" s="60"/>
      <c r="J118" s="60"/>
      <c r="K118" s="60"/>
    </row>
    <row r="119" spans="3:11">
      <c r="C119" s="60"/>
      <c r="D119" s="60"/>
      <c r="E119" s="60"/>
      <c r="F119" s="60"/>
      <c r="G119" s="60"/>
      <c r="H119" s="60"/>
      <c r="I119" s="60"/>
      <c r="J119" s="60"/>
      <c r="K119" s="60"/>
    </row>
    <row r="120" spans="3:11">
      <c r="C120" s="60"/>
      <c r="D120" s="60"/>
      <c r="E120" s="60"/>
      <c r="F120" s="60"/>
      <c r="G120" s="60"/>
      <c r="H120" s="60"/>
      <c r="I120" s="60"/>
      <c r="J120" s="60"/>
      <c r="K120" s="60"/>
    </row>
    <row r="121" spans="3:11">
      <c r="C121" s="60"/>
      <c r="D121" s="60"/>
      <c r="E121" s="60"/>
      <c r="F121" s="60"/>
      <c r="G121" s="60"/>
      <c r="H121" s="60"/>
      <c r="I121" s="60"/>
      <c r="J121" s="60"/>
      <c r="K121" s="60"/>
    </row>
    <row r="122" spans="3:11">
      <c r="C122" s="60"/>
      <c r="D122" s="60"/>
      <c r="E122" s="60"/>
      <c r="F122" s="60"/>
      <c r="G122" s="60"/>
      <c r="H122" s="60"/>
      <c r="I122" s="60"/>
      <c r="J122" s="60"/>
      <c r="K122" s="60"/>
    </row>
    <row r="123" spans="3:11">
      <c r="C123" s="60"/>
      <c r="D123" s="60"/>
      <c r="E123" s="60"/>
      <c r="F123" s="60"/>
      <c r="G123" s="60"/>
      <c r="H123" s="60"/>
      <c r="I123" s="60"/>
      <c r="J123" s="60"/>
      <c r="K123" s="60"/>
    </row>
    <row r="124" spans="3:11">
      <c r="C124" s="60"/>
      <c r="D124" s="60"/>
      <c r="E124" s="60"/>
      <c r="F124" s="60"/>
      <c r="G124" s="60"/>
      <c r="H124" s="60"/>
      <c r="I124" s="60"/>
      <c r="J124" s="60"/>
      <c r="K124" s="60"/>
    </row>
    <row r="125" spans="3:11">
      <c r="C125" s="60"/>
      <c r="D125" s="60"/>
      <c r="E125" s="60"/>
      <c r="F125" s="60"/>
      <c r="G125" s="60"/>
      <c r="H125" s="60"/>
      <c r="I125" s="60"/>
      <c r="J125" s="60"/>
      <c r="K125" s="60"/>
    </row>
    <row r="126" spans="3:11">
      <c r="C126" s="60"/>
      <c r="D126" s="60"/>
      <c r="E126" s="60"/>
      <c r="F126" s="60"/>
      <c r="G126" s="60"/>
      <c r="H126" s="60"/>
      <c r="I126" s="60"/>
      <c r="J126" s="60"/>
      <c r="K126" s="60"/>
    </row>
    <row r="127" spans="3:11">
      <c r="C127" s="60"/>
      <c r="D127" s="60"/>
      <c r="E127" s="60"/>
      <c r="F127" s="60"/>
      <c r="G127" s="60"/>
      <c r="H127" s="60"/>
      <c r="I127" s="60"/>
      <c r="J127" s="60"/>
      <c r="K127" s="60"/>
    </row>
    <row r="128" spans="3:11">
      <c r="C128" s="60"/>
      <c r="D128" s="60"/>
      <c r="E128" s="60"/>
      <c r="F128" s="60"/>
      <c r="G128" s="60"/>
      <c r="H128" s="60"/>
      <c r="I128" s="60"/>
      <c r="J128" s="60"/>
      <c r="K128" s="60"/>
    </row>
    <row r="129" spans="3:11">
      <c r="C129" s="60"/>
      <c r="D129" s="60"/>
      <c r="E129" s="60"/>
      <c r="F129" s="60"/>
      <c r="G129" s="60"/>
      <c r="H129" s="60"/>
      <c r="I129" s="60"/>
      <c r="J129" s="60"/>
      <c r="K129" s="60"/>
    </row>
    <row r="130" spans="3:11">
      <c r="C130" s="60"/>
      <c r="D130" s="60"/>
      <c r="E130" s="60"/>
      <c r="F130" s="60"/>
      <c r="G130" s="60"/>
      <c r="H130" s="60"/>
      <c r="I130" s="60"/>
      <c r="J130" s="60"/>
      <c r="K130" s="60"/>
    </row>
    <row r="131" spans="3:11">
      <c r="C131" s="60"/>
      <c r="D131" s="60"/>
      <c r="E131" s="60"/>
      <c r="F131" s="60"/>
      <c r="G131" s="60"/>
      <c r="H131" s="60"/>
      <c r="I131" s="60"/>
      <c r="J131" s="60"/>
      <c r="K131" s="60"/>
    </row>
    <row r="132" spans="3:11">
      <c r="C132" s="60"/>
      <c r="D132" s="60"/>
      <c r="E132" s="60"/>
      <c r="F132" s="60"/>
      <c r="G132" s="60"/>
      <c r="H132" s="60"/>
      <c r="I132" s="60"/>
      <c r="J132" s="60"/>
      <c r="K132" s="60"/>
    </row>
    <row r="133" spans="3:11">
      <c r="C133" s="60"/>
      <c r="D133" s="60"/>
      <c r="E133" s="60"/>
      <c r="F133" s="60"/>
      <c r="G133" s="60"/>
      <c r="H133" s="60"/>
      <c r="I133" s="60"/>
      <c r="J133" s="60"/>
      <c r="K133" s="60"/>
    </row>
    <row r="134" spans="3:11">
      <c r="C134" s="60"/>
      <c r="D134" s="60"/>
      <c r="E134" s="60"/>
      <c r="F134" s="60"/>
      <c r="G134" s="60"/>
      <c r="H134" s="60"/>
      <c r="I134" s="60"/>
      <c r="J134" s="60"/>
      <c r="K134" s="60"/>
    </row>
    <row r="135" spans="3:11">
      <c r="C135" s="60"/>
      <c r="D135" s="60"/>
      <c r="E135" s="60"/>
      <c r="F135" s="60"/>
      <c r="G135" s="60"/>
      <c r="H135" s="60"/>
      <c r="I135" s="60"/>
      <c r="J135" s="60"/>
      <c r="K135" s="60"/>
    </row>
    <row r="136" spans="3:11">
      <c r="C136" s="60"/>
      <c r="D136" s="60"/>
      <c r="E136" s="60"/>
      <c r="F136" s="60"/>
      <c r="G136" s="60"/>
      <c r="H136" s="60"/>
      <c r="I136" s="60"/>
      <c r="J136" s="60"/>
      <c r="K136" s="60"/>
    </row>
    <row r="137" spans="3:11">
      <c r="C137" s="60"/>
      <c r="D137" s="60"/>
      <c r="E137" s="60"/>
      <c r="F137" s="60"/>
      <c r="G137" s="60"/>
      <c r="H137" s="60"/>
      <c r="I137" s="60"/>
      <c r="J137" s="60"/>
      <c r="K137" s="60"/>
    </row>
    <row r="138" spans="3:11">
      <c r="C138" s="60"/>
      <c r="D138" s="60"/>
      <c r="E138" s="60"/>
      <c r="F138" s="60"/>
      <c r="G138" s="60"/>
      <c r="H138" s="60"/>
      <c r="I138" s="60"/>
      <c r="J138" s="60"/>
      <c r="K138" s="60"/>
    </row>
    <row r="139" spans="3:11">
      <c r="C139" s="60"/>
      <c r="D139" s="60"/>
      <c r="E139" s="60"/>
      <c r="F139" s="60"/>
      <c r="G139" s="60"/>
      <c r="H139" s="60"/>
      <c r="I139" s="60"/>
      <c r="J139" s="60"/>
      <c r="K139" s="60"/>
    </row>
    <row r="140" spans="3:11">
      <c r="C140" s="60"/>
      <c r="D140" s="60"/>
      <c r="E140" s="60"/>
      <c r="F140" s="60"/>
      <c r="G140" s="60"/>
      <c r="H140" s="60"/>
      <c r="I140" s="60"/>
      <c r="J140" s="60"/>
      <c r="K140" s="60"/>
    </row>
  </sheetData>
  <mergeCells count="6">
    <mergeCell ref="C3:D3"/>
    <mergeCell ref="E3:F3"/>
    <mergeCell ref="G3:H3"/>
    <mergeCell ref="A5:A7"/>
    <mergeCell ref="A8:A10"/>
    <mergeCell ref="A3:B4"/>
  </mergeCells>
  <pageMargins left="0.7" right="0.19685039370078738" top="3.9370078740157487E-2" bottom="3.9370078740157487E-2" header="0" footer="0.3"/>
  <pageSetup paperSize="9" orientation="landscape" r:id="rId1"/>
  <ignoredErrors>
    <ignoredError sqref="G7:H7" formula="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55">
    <tabColor rgb="FF00B050"/>
  </sheetPr>
  <dimension ref="A1:L54"/>
  <sheetViews>
    <sheetView topLeftCell="A31" zoomScaleNormal="100" workbookViewId="0">
      <selection activeCell="B50" sqref="B50:L54"/>
    </sheetView>
  </sheetViews>
  <sheetFormatPr baseColWidth="10" defaultColWidth="11.42578125" defaultRowHeight="15"/>
  <cols>
    <col min="1" max="1" width="28.5703125" style="51" customWidth="1"/>
    <col min="2" max="2" width="4.7109375" style="109" customWidth="1"/>
    <col min="3" max="3" width="35.140625" style="109" customWidth="1"/>
    <col min="4" max="9" width="14" style="109" customWidth="1"/>
    <col min="10" max="12" width="14" style="51" customWidth="1"/>
    <col min="13" max="16384" width="11.42578125" style="51"/>
  </cols>
  <sheetData>
    <row r="1" spans="1:12" ht="15.75">
      <c r="A1" s="54" t="s">
        <v>97</v>
      </c>
      <c r="B1" s="54"/>
      <c r="C1" s="106"/>
      <c r="D1" s="106"/>
      <c r="E1" s="106"/>
      <c r="F1" s="106"/>
      <c r="G1" s="106"/>
      <c r="H1" s="106"/>
      <c r="I1" s="106"/>
      <c r="J1" s="50"/>
    </row>
    <row r="2" spans="1:12">
      <c r="A2" s="50"/>
      <c r="B2" s="106"/>
      <c r="C2" s="106"/>
      <c r="D2" s="106"/>
      <c r="E2" s="106"/>
      <c r="F2" s="106"/>
      <c r="G2" s="106"/>
      <c r="H2" s="106"/>
      <c r="I2" s="106"/>
      <c r="J2" s="50"/>
    </row>
    <row r="3" spans="1:12">
      <c r="A3" s="1090" t="s">
        <v>1386</v>
      </c>
      <c r="B3" s="1101"/>
      <c r="C3" s="1091"/>
      <c r="D3" s="1040" t="s">
        <v>1274</v>
      </c>
      <c r="E3" s="1130"/>
      <c r="F3" s="1041"/>
      <c r="G3" s="1040" t="s">
        <v>1275</v>
      </c>
      <c r="H3" s="1130"/>
      <c r="I3" s="1041"/>
      <c r="J3" s="1040" t="s">
        <v>1039</v>
      </c>
      <c r="K3" s="1130"/>
      <c r="L3" s="1041"/>
    </row>
    <row r="4" spans="1:12" ht="24">
      <c r="A4" s="1092"/>
      <c r="B4" s="1102"/>
      <c r="C4" s="1093"/>
      <c r="D4" s="494" t="s">
        <v>1388</v>
      </c>
      <c r="E4" s="494" t="s">
        <v>1389</v>
      </c>
      <c r="F4" s="495" t="s">
        <v>343</v>
      </c>
      <c r="G4" s="494" t="s">
        <v>1388</v>
      </c>
      <c r="H4" s="494" t="s">
        <v>1389</v>
      </c>
      <c r="I4" s="495" t="s">
        <v>343</v>
      </c>
      <c r="J4" s="494" t="s">
        <v>1388</v>
      </c>
      <c r="K4" s="494" t="s">
        <v>1389</v>
      </c>
      <c r="L4" s="495" t="s">
        <v>343</v>
      </c>
    </row>
    <row r="5" spans="1:12">
      <c r="A5" s="1099" t="s">
        <v>1529</v>
      </c>
      <c r="B5" s="100">
        <v>1</v>
      </c>
      <c r="C5" s="514" t="s">
        <v>1530</v>
      </c>
      <c r="D5" s="42">
        <v>0</v>
      </c>
      <c r="E5" s="42">
        <v>0</v>
      </c>
      <c r="F5" s="43">
        <v>0</v>
      </c>
      <c r="G5" s="42">
        <v>0</v>
      </c>
      <c r="H5" s="42">
        <v>0</v>
      </c>
      <c r="I5" s="43">
        <v>0</v>
      </c>
      <c r="J5" s="42">
        <v>0</v>
      </c>
      <c r="K5" s="42">
        <v>0</v>
      </c>
      <c r="L5" s="43">
        <v>0</v>
      </c>
    </row>
    <row r="6" spans="1:12">
      <c r="A6" s="1099"/>
      <c r="B6" s="100">
        <v>2</v>
      </c>
      <c r="C6" s="514" t="s">
        <v>1531</v>
      </c>
      <c r="D6" s="42">
        <v>401</v>
      </c>
      <c r="E6" s="42">
        <v>112</v>
      </c>
      <c r="F6" s="43">
        <v>513</v>
      </c>
      <c r="G6" s="42">
        <v>0</v>
      </c>
      <c r="H6" s="42">
        <v>0</v>
      </c>
      <c r="I6" s="43">
        <v>0</v>
      </c>
      <c r="J6" s="42">
        <v>401</v>
      </c>
      <c r="K6" s="42">
        <v>112</v>
      </c>
      <c r="L6" s="43">
        <v>513</v>
      </c>
    </row>
    <row r="7" spans="1:12">
      <c r="A7" s="1099"/>
      <c r="B7" s="100">
        <v>3</v>
      </c>
      <c r="C7" s="514" t="s">
        <v>1532</v>
      </c>
      <c r="D7" s="42">
        <v>0</v>
      </c>
      <c r="E7" s="42">
        <v>0</v>
      </c>
      <c r="F7" s="43">
        <v>0</v>
      </c>
      <c r="G7" s="42">
        <v>0</v>
      </c>
      <c r="H7" s="42">
        <v>0</v>
      </c>
      <c r="I7" s="43">
        <v>0</v>
      </c>
      <c r="J7" s="42">
        <v>0</v>
      </c>
      <c r="K7" s="42">
        <v>0</v>
      </c>
      <c r="L7" s="43">
        <v>0</v>
      </c>
    </row>
    <row r="8" spans="1:12">
      <c r="A8" s="1099"/>
      <c r="B8" s="100">
        <v>4</v>
      </c>
      <c r="C8" s="514" t="s">
        <v>1533</v>
      </c>
      <c r="D8" s="42">
        <v>153</v>
      </c>
      <c r="E8" s="42">
        <v>0</v>
      </c>
      <c r="F8" s="43">
        <v>153</v>
      </c>
      <c r="G8" s="42">
        <v>0</v>
      </c>
      <c r="H8" s="42">
        <v>0</v>
      </c>
      <c r="I8" s="43">
        <v>0</v>
      </c>
      <c r="J8" s="42">
        <v>153</v>
      </c>
      <c r="K8" s="42">
        <v>0</v>
      </c>
      <c r="L8" s="43">
        <v>153</v>
      </c>
    </row>
    <row r="9" spans="1:12" ht="24">
      <c r="A9" s="1099"/>
      <c r="B9" s="100">
        <v>6</v>
      </c>
      <c r="C9" s="514" t="s">
        <v>1534</v>
      </c>
      <c r="D9" s="42">
        <v>874</v>
      </c>
      <c r="E9" s="42">
        <v>72</v>
      </c>
      <c r="F9" s="43">
        <v>946</v>
      </c>
      <c r="G9" s="42">
        <v>0</v>
      </c>
      <c r="H9" s="42">
        <v>0</v>
      </c>
      <c r="I9" s="43">
        <v>0</v>
      </c>
      <c r="J9" s="42">
        <v>874</v>
      </c>
      <c r="K9" s="42">
        <v>72</v>
      </c>
      <c r="L9" s="43">
        <v>946</v>
      </c>
    </row>
    <row r="10" spans="1:12" ht="24">
      <c r="A10" s="1099"/>
      <c r="B10" s="100">
        <v>7</v>
      </c>
      <c r="C10" s="514" t="s">
        <v>1535</v>
      </c>
      <c r="D10" s="42">
        <v>393</v>
      </c>
      <c r="E10" s="42">
        <v>0</v>
      </c>
      <c r="F10" s="43">
        <v>393</v>
      </c>
      <c r="G10" s="42">
        <v>0</v>
      </c>
      <c r="H10" s="42">
        <v>0</v>
      </c>
      <c r="I10" s="43">
        <v>0</v>
      </c>
      <c r="J10" s="42">
        <v>393</v>
      </c>
      <c r="K10" s="42">
        <v>0</v>
      </c>
      <c r="L10" s="43">
        <v>393</v>
      </c>
    </row>
    <row r="11" spans="1:12" ht="24">
      <c r="A11" s="1099"/>
      <c r="B11" s="100">
        <v>12</v>
      </c>
      <c r="C11" s="514" t="s">
        <v>1536</v>
      </c>
      <c r="D11" s="42">
        <v>395</v>
      </c>
      <c r="E11" s="42">
        <v>0</v>
      </c>
      <c r="F11" s="43">
        <v>395</v>
      </c>
      <c r="G11" s="42">
        <v>25</v>
      </c>
      <c r="H11" s="42">
        <v>0</v>
      </c>
      <c r="I11" s="43">
        <v>25</v>
      </c>
      <c r="J11" s="42">
        <v>420</v>
      </c>
      <c r="K11" s="42">
        <v>0</v>
      </c>
      <c r="L11" s="43">
        <v>420</v>
      </c>
    </row>
    <row r="12" spans="1:12" ht="24">
      <c r="A12" s="1099"/>
      <c r="B12" s="100">
        <v>35</v>
      </c>
      <c r="C12" s="514" t="s">
        <v>1537</v>
      </c>
      <c r="D12" s="42">
        <v>295</v>
      </c>
      <c r="E12" s="42">
        <v>0</v>
      </c>
      <c r="F12" s="43">
        <v>295</v>
      </c>
      <c r="G12" s="42">
        <v>0</v>
      </c>
      <c r="H12" s="42">
        <v>0</v>
      </c>
      <c r="I12" s="43">
        <v>0</v>
      </c>
      <c r="J12" s="42">
        <v>295</v>
      </c>
      <c r="K12" s="42">
        <v>0</v>
      </c>
      <c r="L12" s="43">
        <v>295</v>
      </c>
    </row>
    <row r="13" spans="1:12">
      <c r="A13" s="1099"/>
      <c r="B13" s="100">
        <v>51</v>
      </c>
      <c r="C13" s="514" t="s">
        <v>1538</v>
      </c>
      <c r="D13" s="42">
        <v>22362</v>
      </c>
      <c r="E13" s="42">
        <v>1528</v>
      </c>
      <c r="F13" s="43">
        <v>23890</v>
      </c>
      <c r="G13" s="42">
        <v>8280</v>
      </c>
      <c r="H13" s="42">
        <v>0</v>
      </c>
      <c r="I13" s="43">
        <v>8280</v>
      </c>
      <c r="J13" s="42">
        <v>30642</v>
      </c>
      <c r="K13" s="42">
        <v>1528</v>
      </c>
      <c r="L13" s="43">
        <v>32170</v>
      </c>
    </row>
    <row r="14" spans="1:12">
      <c r="A14" s="1099"/>
      <c r="B14" s="493" t="s">
        <v>282</v>
      </c>
      <c r="C14" s="71"/>
      <c r="D14" s="104">
        <v>24873</v>
      </c>
      <c r="E14" s="104">
        <v>1712</v>
      </c>
      <c r="F14" s="104">
        <v>26585</v>
      </c>
      <c r="G14" s="104">
        <v>8305</v>
      </c>
      <c r="H14" s="104">
        <v>0</v>
      </c>
      <c r="I14" s="104">
        <v>8305</v>
      </c>
      <c r="J14" s="104">
        <v>33178</v>
      </c>
      <c r="K14" s="104">
        <v>1712</v>
      </c>
      <c r="L14" s="104">
        <v>34890</v>
      </c>
    </row>
    <row r="15" spans="1:12">
      <c r="A15" s="1099" t="s">
        <v>1539</v>
      </c>
      <c r="B15" s="100">
        <v>8</v>
      </c>
      <c r="C15" s="514" t="s">
        <v>1540</v>
      </c>
      <c r="D15" s="42">
        <v>0</v>
      </c>
      <c r="E15" s="42">
        <v>0</v>
      </c>
      <c r="F15" s="43">
        <v>0</v>
      </c>
      <c r="G15" s="42">
        <v>0</v>
      </c>
      <c r="H15" s="42">
        <v>0</v>
      </c>
      <c r="I15" s="43">
        <v>0</v>
      </c>
      <c r="J15" s="42">
        <v>0</v>
      </c>
      <c r="K15" s="42">
        <v>0</v>
      </c>
      <c r="L15" s="43">
        <v>0</v>
      </c>
    </row>
    <row r="16" spans="1:12" ht="24">
      <c r="A16" s="1099"/>
      <c r="B16" s="100">
        <v>10</v>
      </c>
      <c r="C16" s="514" t="s">
        <v>1541</v>
      </c>
      <c r="D16" s="42">
        <v>3</v>
      </c>
      <c r="E16" s="42">
        <v>19</v>
      </c>
      <c r="F16" s="43">
        <v>22</v>
      </c>
      <c r="G16" s="42">
        <v>0</v>
      </c>
      <c r="H16" s="42">
        <v>10435</v>
      </c>
      <c r="I16" s="43">
        <v>10435</v>
      </c>
      <c r="J16" s="42">
        <v>3</v>
      </c>
      <c r="K16" s="42">
        <v>10455</v>
      </c>
      <c r="L16" s="43">
        <v>10457</v>
      </c>
    </row>
    <row r="17" spans="1:12">
      <c r="A17" s="1099"/>
      <c r="B17" s="100">
        <v>11</v>
      </c>
      <c r="C17" s="514" t="s">
        <v>1542</v>
      </c>
      <c r="D17" s="42">
        <v>0</v>
      </c>
      <c r="E17" s="42">
        <v>9296</v>
      </c>
      <c r="F17" s="43">
        <v>9296</v>
      </c>
      <c r="G17" s="42">
        <v>0</v>
      </c>
      <c r="H17" s="42">
        <v>0</v>
      </c>
      <c r="I17" s="43">
        <v>0</v>
      </c>
      <c r="J17" s="42">
        <v>0</v>
      </c>
      <c r="K17" s="42">
        <v>9296</v>
      </c>
      <c r="L17" s="43">
        <v>9296</v>
      </c>
    </row>
    <row r="18" spans="1:12">
      <c r="A18" s="1099"/>
      <c r="B18" s="100">
        <v>13</v>
      </c>
      <c r="C18" s="514" t="s">
        <v>1543</v>
      </c>
      <c r="D18" s="42">
        <v>13242</v>
      </c>
      <c r="E18" s="42">
        <v>734</v>
      </c>
      <c r="F18" s="43">
        <v>13977</v>
      </c>
      <c r="G18" s="42">
        <v>0</v>
      </c>
      <c r="H18" s="42">
        <v>1284</v>
      </c>
      <c r="I18" s="43">
        <v>1284</v>
      </c>
      <c r="J18" s="42">
        <v>13242</v>
      </c>
      <c r="K18" s="42">
        <v>2018</v>
      </c>
      <c r="L18" s="43">
        <v>15261</v>
      </c>
    </row>
    <row r="19" spans="1:12" ht="24">
      <c r="A19" s="1099"/>
      <c r="B19" s="100">
        <v>36</v>
      </c>
      <c r="C19" s="514" t="s">
        <v>1544</v>
      </c>
      <c r="D19" s="42">
        <v>268</v>
      </c>
      <c r="E19" s="42">
        <v>14</v>
      </c>
      <c r="F19" s="43">
        <v>281</v>
      </c>
      <c r="G19" s="42">
        <v>0</v>
      </c>
      <c r="H19" s="42">
        <v>24</v>
      </c>
      <c r="I19" s="43">
        <v>24</v>
      </c>
      <c r="J19" s="42">
        <v>268</v>
      </c>
      <c r="K19" s="42">
        <v>38</v>
      </c>
      <c r="L19" s="43">
        <v>305</v>
      </c>
    </row>
    <row r="20" spans="1:12">
      <c r="A20" s="1099"/>
      <c r="B20" s="493" t="s">
        <v>282</v>
      </c>
      <c r="C20" s="71"/>
      <c r="D20" s="104">
        <v>13513</v>
      </c>
      <c r="E20" s="104">
        <v>10064</v>
      </c>
      <c r="F20" s="104">
        <v>23577</v>
      </c>
      <c r="G20" s="104">
        <v>0</v>
      </c>
      <c r="H20" s="104">
        <v>11743</v>
      </c>
      <c r="I20" s="104">
        <v>11743</v>
      </c>
      <c r="J20" s="104">
        <v>13513</v>
      </c>
      <c r="K20" s="104">
        <v>21807</v>
      </c>
      <c r="L20" s="104">
        <v>35320</v>
      </c>
    </row>
    <row r="21" spans="1:12">
      <c r="A21" s="1099" t="s">
        <v>1545</v>
      </c>
      <c r="B21" s="100">
        <v>25</v>
      </c>
      <c r="C21" s="514" t="s">
        <v>1546</v>
      </c>
      <c r="D21" s="42">
        <v>1111</v>
      </c>
      <c r="E21" s="42">
        <v>682</v>
      </c>
      <c r="F21" s="43">
        <v>1794</v>
      </c>
      <c r="G21" s="42">
        <v>0</v>
      </c>
      <c r="H21" s="42">
        <v>0</v>
      </c>
      <c r="I21" s="43">
        <v>0</v>
      </c>
      <c r="J21" s="42">
        <v>1111</v>
      </c>
      <c r="K21" s="42">
        <v>682</v>
      </c>
      <c r="L21" s="43">
        <v>1794</v>
      </c>
    </row>
    <row r="22" spans="1:12" ht="24">
      <c r="A22" s="1099"/>
      <c r="B22" s="100">
        <v>52</v>
      </c>
      <c r="C22" s="514" t="s">
        <v>1547</v>
      </c>
      <c r="D22" s="42">
        <v>2573</v>
      </c>
      <c r="E22" s="42">
        <v>1939</v>
      </c>
      <c r="F22" s="43">
        <v>4512</v>
      </c>
      <c r="G22" s="42">
        <v>2512</v>
      </c>
      <c r="H22" s="42">
        <v>593</v>
      </c>
      <c r="I22" s="43">
        <v>3105</v>
      </c>
      <c r="J22" s="42">
        <v>5085</v>
      </c>
      <c r="K22" s="42">
        <v>2532</v>
      </c>
      <c r="L22" s="43">
        <v>7617</v>
      </c>
    </row>
    <row r="23" spans="1:12">
      <c r="A23" s="1099"/>
      <c r="B23" s="493" t="s">
        <v>282</v>
      </c>
      <c r="C23" s="71"/>
      <c r="D23" s="104">
        <v>3684</v>
      </c>
      <c r="E23" s="104">
        <v>2621</v>
      </c>
      <c r="F23" s="104">
        <v>6305</v>
      </c>
      <c r="G23" s="104">
        <v>2512</v>
      </c>
      <c r="H23" s="104">
        <v>593</v>
      </c>
      <c r="I23" s="104">
        <v>3105</v>
      </c>
      <c r="J23" s="104">
        <v>6197</v>
      </c>
      <c r="K23" s="104">
        <v>3214</v>
      </c>
      <c r="L23" s="104">
        <v>9410</v>
      </c>
    </row>
    <row r="24" spans="1:12">
      <c r="A24" s="1099" t="s">
        <v>1548</v>
      </c>
      <c r="B24" s="100">
        <v>14</v>
      </c>
      <c r="C24" s="514" t="s">
        <v>1549</v>
      </c>
      <c r="D24" s="42">
        <v>0</v>
      </c>
      <c r="E24" s="42">
        <v>0</v>
      </c>
      <c r="F24" s="43">
        <v>0</v>
      </c>
      <c r="G24" s="42">
        <v>0</v>
      </c>
      <c r="H24" s="42">
        <v>0</v>
      </c>
      <c r="I24" s="43">
        <v>0</v>
      </c>
      <c r="J24" s="42">
        <v>0</v>
      </c>
      <c r="K24" s="42">
        <v>0</v>
      </c>
      <c r="L24" s="43">
        <v>0</v>
      </c>
    </row>
    <row r="25" spans="1:12">
      <c r="A25" s="1099"/>
      <c r="B25" s="100">
        <v>15</v>
      </c>
      <c r="C25" s="514" t="s">
        <v>1550</v>
      </c>
      <c r="D25" s="42">
        <v>0</v>
      </c>
      <c r="E25" s="42">
        <v>0</v>
      </c>
      <c r="F25" s="43">
        <v>0</v>
      </c>
      <c r="G25" s="42">
        <v>0</v>
      </c>
      <c r="H25" s="42">
        <v>0</v>
      </c>
      <c r="I25" s="43">
        <v>0</v>
      </c>
      <c r="J25" s="42">
        <v>0</v>
      </c>
      <c r="K25" s="42">
        <v>0</v>
      </c>
      <c r="L25" s="43">
        <v>0</v>
      </c>
    </row>
    <row r="26" spans="1:12" ht="24">
      <c r="A26" s="1099"/>
      <c r="B26" s="100">
        <v>16</v>
      </c>
      <c r="C26" s="514" t="s">
        <v>1551</v>
      </c>
      <c r="D26" s="42">
        <v>760</v>
      </c>
      <c r="E26" s="42">
        <v>359</v>
      </c>
      <c r="F26" s="43">
        <v>1120</v>
      </c>
      <c r="G26" s="42">
        <v>1803</v>
      </c>
      <c r="H26" s="42">
        <v>3935</v>
      </c>
      <c r="I26" s="43">
        <v>5737</v>
      </c>
      <c r="J26" s="42">
        <v>2563</v>
      </c>
      <c r="K26" s="42">
        <v>4294</v>
      </c>
      <c r="L26" s="43">
        <v>6857</v>
      </c>
    </row>
    <row r="27" spans="1:12">
      <c r="A27" s="1099"/>
      <c r="B27" s="493" t="s">
        <v>282</v>
      </c>
      <c r="C27" s="71"/>
      <c r="D27" s="104">
        <v>760</v>
      </c>
      <c r="E27" s="104">
        <v>359</v>
      </c>
      <c r="F27" s="104">
        <v>1120</v>
      </c>
      <c r="G27" s="104">
        <v>1803</v>
      </c>
      <c r="H27" s="104">
        <v>3935</v>
      </c>
      <c r="I27" s="104">
        <v>5737</v>
      </c>
      <c r="J27" s="104">
        <v>2563</v>
      </c>
      <c r="K27" s="104">
        <v>4294</v>
      </c>
      <c r="L27" s="104">
        <v>6857</v>
      </c>
    </row>
    <row r="28" spans="1:12">
      <c r="A28" s="1099" t="s">
        <v>1552</v>
      </c>
      <c r="B28" s="100">
        <v>17</v>
      </c>
      <c r="C28" s="514" t="s">
        <v>1553</v>
      </c>
      <c r="D28" s="42">
        <v>22870</v>
      </c>
      <c r="E28" s="42">
        <v>1520</v>
      </c>
      <c r="F28" s="43">
        <v>24390</v>
      </c>
      <c r="G28" s="42">
        <v>4116</v>
      </c>
      <c r="H28" s="42">
        <v>1151</v>
      </c>
      <c r="I28" s="43">
        <v>5266</v>
      </c>
      <c r="J28" s="42">
        <v>26986</v>
      </c>
      <c r="K28" s="42">
        <v>2671</v>
      </c>
      <c r="L28" s="43">
        <v>29656</v>
      </c>
    </row>
    <row r="29" spans="1:12">
      <c r="A29" s="1099"/>
      <c r="B29" s="493" t="s">
        <v>282</v>
      </c>
      <c r="C29" s="71"/>
      <c r="D29" s="104">
        <v>22870</v>
      </c>
      <c r="E29" s="104">
        <v>1520</v>
      </c>
      <c r="F29" s="104">
        <v>24390</v>
      </c>
      <c r="G29" s="104">
        <v>4116</v>
      </c>
      <c r="H29" s="104">
        <v>1151</v>
      </c>
      <c r="I29" s="104">
        <v>5266</v>
      </c>
      <c r="J29" s="104">
        <v>26986</v>
      </c>
      <c r="K29" s="104">
        <v>2671</v>
      </c>
      <c r="L29" s="104">
        <v>29656</v>
      </c>
    </row>
    <row r="30" spans="1:12">
      <c r="A30" s="1099" t="s">
        <v>1554</v>
      </c>
      <c r="B30" s="100">
        <v>5</v>
      </c>
      <c r="C30" s="514" t="s">
        <v>1555</v>
      </c>
      <c r="D30" s="42">
        <v>111</v>
      </c>
      <c r="E30" s="42">
        <v>3976</v>
      </c>
      <c r="F30" s="43">
        <v>4087</v>
      </c>
      <c r="G30" s="42">
        <v>0</v>
      </c>
      <c r="H30" s="42">
        <v>0</v>
      </c>
      <c r="I30" s="43">
        <v>0</v>
      </c>
      <c r="J30" s="42">
        <v>111</v>
      </c>
      <c r="K30" s="42">
        <v>3976</v>
      </c>
      <c r="L30" s="43">
        <v>4087</v>
      </c>
    </row>
    <row r="31" spans="1:12">
      <c r="A31" s="1099"/>
      <c r="B31" s="100">
        <v>18</v>
      </c>
      <c r="C31" s="514" t="s">
        <v>1556</v>
      </c>
      <c r="D31" s="42">
        <v>10832</v>
      </c>
      <c r="E31" s="42">
        <v>0</v>
      </c>
      <c r="F31" s="43">
        <v>10832</v>
      </c>
      <c r="G31" s="42">
        <v>0</v>
      </c>
      <c r="H31" s="42">
        <v>0</v>
      </c>
      <c r="I31" s="43">
        <v>0</v>
      </c>
      <c r="J31" s="42">
        <v>10832</v>
      </c>
      <c r="K31" s="42">
        <v>0</v>
      </c>
      <c r="L31" s="43">
        <v>10832</v>
      </c>
    </row>
    <row r="32" spans="1:12" ht="24">
      <c r="A32" s="1099"/>
      <c r="B32" s="100">
        <v>20</v>
      </c>
      <c r="C32" s="514" t="s">
        <v>1557</v>
      </c>
      <c r="D32" s="42">
        <v>16113</v>
      </c>
      <c r="E32" s="42">
        <v>3863</v>
      </c>
      <c r="F32" s="43">
        <v>19977</v>
      </c>
      <c r="G32" s="42">
        <v>4391</v>
      </c>
      <c r="H32" s="42">
        <v>4441</v>
      </c>
      <c r="I32" s="43">
        <v>8833</v>
      </c>
      <c r="J32" s="42">
        <v>20505</v>
      </c>
      <c r="K32" s="42">
        <v>8305</v>
      </c>
      <c r="L32" s="43">
        <v>28810</v>
      </c>
    </row>
    <row r="33" spans="1:12">
      <c r="A33" s="1099"/>
      <c r="B33" s="493" t="s">
        <v>282</v>
      </c>
      <c r="C33" s="71"/>
      <c r="D33" s="104">
        <v>27056</v>
      </c>
      <c r="E33" s="104">
        <v>7839</v>
      </c>
      <c r="F33" s="104">
        <v>34896</v>
      </c>
      <c r="G33" s="104">
        <v>4391</v>
      </c>
      <c r="H33" s="104">
        <v>4441</v>
      </c>
      <c r="I33" s="104">
        <v>8833</v>
      </c>
      <c r="J33" s="104">
        <v>31448</v>
      </c>
      <c r="K33" s="104">
        <v>12281</v>
      </c>
      <c r="L33" s="104">
        <v>43729</v>
      </c>
    </row>
    <row r="34" spans="1:12" ht="24">
      <c r="A34" s="1099" t="s">
        <v>1558</v>
      </c>
      <c r="B34" s="100">
        <v>21</v>
      </c>
      <c r="C34" s="514" t="s">
        <v>1559</v>
      </c>
      <c r="D34" s="42">
        <v>7930</v>
      </c>
      <c r="E34" s="42">
        <v>59</v>
      </c>
      <c r="F34" s="43">
        <v>7989</v>
      </c>
      <c r="G34" s="42">
        <v>1369</v>
      </c>
      <c r="H34" s="42">
        <v>0</v>
      </c>
      <c r="I34" s="43">
        <v>1369</v>
      </c>
      <c r="J34" s="42">
        <v>9299</v>
      </c>
      <c r="K34" s="42">
        <v>59</v>
      </c>
      <c r="L34" s="43">
        <v>9358</v>
      </c>
    </row>
    <row r="35" spans="1:12">
      <c r="A35" s="1099"/>
      <c r="B35" s="100">
        <v>22</v>
      </c>
      <c r="C35" s="514" t="s">
        <v>1560</v>
      </c>
      <c r="D35" s="42">
        <v>0</v>
      </c>
      <c r="E35" s="42">
        <v>0</v>
      </c>
      <c r="F35" s="43">
        <v>0</v>
      </c>
      <c r="G35" s="42">
        <v>0</v>
      </c>
      <c r="H35" s="42">
        <v>0</v>
      </c>
      <c r="I35" s="43">
        <v>0</v>
      </c>
      <c r="J35" s="42">
        <v>0</v>
      </c>
      <c r="K35" s="42">
        <v>0</v>
      </c>
      <c r="L35" s="43">
        <v>0</v>
      </c>
    </row>
    <row r="36" spans="1:12" ht="24">
      <c r="A36" s="1099"/>
      <c r="B36" s="100">
        <v>23</v>
      </c>
      <c r="C36" s="514" t="s">
        <v>1561</v>
      </c>
      <c r="D36" s="42">
        <v>3496</v>
      </c>
      <c r="E36" s="42">
        <v>62</v>
      </c>
      <c r="F36" s="43">
        <v>3558</v>
      </c>
      <c r="G36" s="42">
        <v>4715</v>
      </c>
      <c r="H36" s="42">
        <v>63</v>
      </c>
      <c r="I36" s="43">
        <v>4777</v>
      </c>
      <c r="J36" s="42">
        <v>8211</v>
      </c>
      <c r="K36" s="42">
        <v>125</v>
      </c>
      <c r="L36" s="43">
        <v>8335</v>
      </c>
    </row>
    <row r="37" spans="1:12" ht="24">
      <c r="A37" s="1099"/>
      <c r="B37" s="100">
        <v>24</v>
      </c>
      <c r="C37" s="514" t="s">
        <v>1562</v>
      </c>
      <c r="D37" s="42">
        <v>69437</v>
      </c>
      <c r="E37" s="42">
        <v>1573</v>
      </c>
      <c r="F37" s="43">
        <v>71010</v>
      </c>
      <c r="G37" s="42">
        <v>68234</v>
      </c>
      <c r="H37" s="42">
        <v>0</v>
      </c>
      <c r="I37" s="43">
        <v>68234</v>
      </c>
      <c r="J37" s="42">
        <v>137671</v>
      </c>
      <c r="K37" s="42">
        <v>1573</v>
      </c>
      <c r="L37" s="43">
        <v>139244</v>
      </c>
    </row>
    <row r="38" spans="1:12">
      <c r="A38" s="1099"/>
      <c r="B38" s="100">
        <v>27</v>
      </c>
      <c r="C38" s="514" t="s">
        <v>1563</v>
      </c>
      <c r="D38" s="42">
        <v>2913</v>
      </c>
      <c r="E38" s="42">
        <v>333</v>
      </c>
      <c r="F38" s="43">
        <v>3246</v>
      </c>
      <c r="G38" s="42">
        <v>1952</v>
      </c>
      <c r="H38" s="42">
        <v>0</v>
      </c>
      <c r="I38" s="43">
        <v>1952</v>
      </c>
      <c r="J38" s="42">
        <v>4865</v>
      </c>
      <c r="K38" s="42">
        <v>333</v>
      </c>
      <c r="L38" s="43">
        <v>5198</v>
      </c>
    </row>
    <row r="39" spans="1:12" ht="24">
      <c r="A39" s="1099"/>
      <c r="B39" s="100">
        <v>28</v>
      </c>
      <c r="C39" s="514" t="s">
        <v>1564</v>
      </c>
      <c r="D39" s="42">
        <v>843</v>
      </c>
      <c r="E39" s="42">
        <v>102</v>
      </c>
      <c r="F39" s="43">
        <v>945</v>
      </c>
      <c r="G39" s="42">
        <v>1064</v>
      </c>
      <c r="H39" s="42">
        <v>0</v>
      </c>
      <c r="I39" s="43">
        <v>1064</v>
      </c>
      <c r="J39" s="42">
        <v>1907</v>
      </c>
      <c r="K39" s="42">
        <v>102</v>
      </c>
      <c r="L39" s="43">
        <v>2009</v>
      </c>
    </row>
    <row r="40" spans="1:12">
      <c r="A40" s="1099"/>
      <c r="B40" s="100">
        <v>29</v>
      </c>
      <c r="C40" s="514" t="s">
        <v>1565</v>
      </c>
      <c r="D40" s="42">
        <v>6690</v>
      </c>
      <c r="E40" s="42">
        <v>220</v>
      </c>
      <c r="F40" s="43">
        <v>6910</v>
      </c>
      <c r="G40" s="42">
        <v>1011</v>
      </c>
      <c r="H40" s="42">
        <v>0</v>
      </c>
      <c r="I40" s="43">
        <v>1011</v>
      </c>
      <c r="J40" s="42">
        <v>7702</v>
      </c>
      <c r="K40" s="42">
        <v>220</v>
      </c>
      <c r="L40" s="43">
        <v>7921</v>
      </c>
    </row>
    <row r="41" spans="1:12">
      <c r="A41" s="1099"/>
      <c r="B41" s="100">
        <v>30</v>
      </c>
      <c r="C41" s="514" t="s">
        <v>1566</v>
      </c>
      <c r="D41" s="42">
        <v>21237</v>
      </c>
      <c r="E41" s="42">
        <v>408</v>
      </c>
      <c r="F41" s="43">
        <v>21644</v>
      </c>
      <c r="G41" s="42">
        <v>194</v>
      </c>
      <c r="H41" s="42">
        <v>0</v>
      </c>
      <c r="I41" s="43">
        <v>194</v>
      </c>
      <c r="J41" s="42">
        <v>21431</v>
      </c>
      <c r="K41" s="42">
        <v>408</v>
      </c>
      <c r="L41" s="43">
        <v>21838</v>
      </c>
    </row>
    <row r="42" spans="1:12" ht="24">
      <c r="A42" s="1099"/>
      <c r="B42" s="100">
        <v>33</v>
      </c>
      <c r="C42" s="514" t="s">
        <v>1567</v>
      </c>
      <c r="D42" s="42">
        <v>60</v>
      </c>
      <c r="E42" s="42">
        <v>70</v>
      </c>
      <c r="F42" s="43">
        <v>130</v>
      </c>
      <c r="G42" s="42">
        <v>0</v>
      </c>
      <c r="H42" s="42">
        <v>0</v>
      </c>
      <c r="I42" s="43">
        <v>0</v>
      </c>
      <c r="J42" s="42">
        <v>60</v>
      </c>
      <c r="K42" s="42">
        <v>70</v>
      </c>
      <c r="L42" s="43">
        <v>130</v>
      </c>
    </row>
    <row r="43" spans="1:12">
      <c r="A43" s="1099"/>
      <c r="B43" s="100">
        <v>37</v>
      </c>
      <c r="C43" s="514" t="s">
        <v>1568</v>
      </c>
      <c r="D43" s="42">
        <v>32229</v>
      </c>
      <c r="E43" s="42">
        <v>9522</v>
      </c>
      <c r="F43" s="43">
        <v>41752</v>
      </c>
      <c r="G43" s="42">
        <v>1721</v>
      </c>
      <c r="H43" s="42">
        <v>0</v>
      </c>
      <c r="I43" s="43">
        <v>1721</v>
      </c>
      <c r="J43" s="42">
        <v>33950</v>
      </c>
      <c r="K43" s="42">
        <v>9522</v>
      </c>
      <c r="L43" s="43">
        <v>43473</v>
      </c>
    </row>
    <row r="44" spans="1:12">
      <c r="A44" s="1099"/>
      <c r="B44" s="493" t="s">
        <v>282</v>
      </c>
      <c r="C44" s="71"/>
      <c r="D44" s="104">
        <v>144836</v>
      </c>
      <c r="E44" s="104">
        <v>12348</v>
      </c>
      <c r="F44" s="104">
        <v>157184</v>
      </c>
      <c r="G44" s="104">
        <v>80261</v>
      </c>
      <c r="H44" s="104">
        <v>63</v>
      </c>
      <c r="I44" s="104">
        <v>80323</v>
      </c>
      <c r="J44" s="104">
        <v>225097</v>
      </c>
      <c r="K44" s="104">
        <v>12411</v>
      </c>
      <c r="L44" s="104">
        <v>237507</v>
      </c>
    </row>
    <row r="45" spans="1:12">
      <c r="A45" s="1099" t="s">
        <v>1569</v>
      </c>
      <c r="B45" s="100">
        <v>19</v>
      </c>
      <c r="C45" s="514" t="s">
        <v>1570</v>
      </c>
      <c r="D45" s="42">
        <v>723</v>
      </c>
      <c r="E45" s="42">
        <v>49</v>
      </c>
      <c r="F45" s="43">
        <v>772</v>
      </c>
      <c r="G45" s="42">
        <v>1</v>
      </c>
      <c r="H45" s="42">
        <v>234</v>
      </c>
      <c r="I45" s="43">
        <v>235</v>
      </c>
      <c r="J45" s="42">
        <v>724</v>
      </c>
      <c r="K45" s="42">
        <v>283</v>
      </c>
      <c r="L45" s="43">
        <v>1008</v>
      </c>
    </row>
    <row r="46" spans="1:12">
      <c r="A46" s="1099"/>
      <c r="B46" s="100">
        <v>26</v>
      </c>
      <c r="C46" s="514" t="s">
        <v>1571</v>
      </c>
      <c r="D46" s="42">
        <v>910</v>
      </c>
      <c r="E46" s="42">
        <v>175</v>
      </c>
      <c r="F46" s="43">
        <v>1086</v>
      </c>
      <c r="G46" s="42">
        <v>0</v>
      </c>
      <c r="H46" s="42">
        <v>0</v>
      </c>
      <c r="I46" s="43">
        <v>0</v>
      </c>
      <c r="J46" s="42">
        <v>910</v>
      </c>
      <c r="K46" s="42">
        <v>175</v>
      </c>
      <c r="L46" s="43">
        <v>1086</v>
      </c>
    </row>
    <row r="47" spans="1:12" ht="24">
      <c r="A47" s="1099"/>
      <c r="B47" s="100">
        <v>31</v>
      </c>
      <c r="C47" s="514" t="s">
        <v>1572</v>
      </c>
      <c r="D47" s="42">
        <v>7004</v>
      </c>
      <c r="E47" s="42">
        <v>4825</v>
      </c>
      <c r="F47" s="43">
        <v>11829</v>
      </c>
      <c r="G47" s="42">
        <v>323</v>
      </c>
      <c r="H47" s="42">
        <v>1</v>
      </c>
      <c r="I47" s="43">
        <v>323</v>
      </c>
      <c r="J47" s="42">
        <v>7327</v>
      </c>
      <c r="K47" s="42">
        <v>4825</v>
      </c>
      <c r="L47" s="43">
        <v>12152</v>
      </c>
    </row>
    <row r="48" spans="1:12">
      <c r="A48" s="1099"/>
      <c r="B48" s="100">
        <v>34</v>
      </c>
      <c r="C48" s="514" t="s">
        <v>1573</v>
      </c>
      <c r="D48" s="42">
        <v>44948</v>
      </c>
      <c r="E48" s="42">
        <v>10396</v>
      </c>
      <c r="F48" s="43">
        <v>55344</v>
      </c>
      <c r="G48" s="42">
        <v>3292</v>
      </c>
      <c r="H48" s="42">
        <v>136</v>
      </c>
      <c r="I48" s="43">
        <v>3428</v>
      </c>
      <c r="J48" s="42">
        <v>48240</v>
      </c>
      <c r="K48" s="42">
        <v>10532</v>
      </c>
      <c r="L48" s="43">
        <v>58772</v>
      </c>
    </row>
    <row r="49" spans="1:12">
      <c r="A49" s="1099"/>
      <c r="B49" s="493" t="s">
        <v>282</v>
      </c>
      <c r="C49" s="71"/>
      <c r="D49" s="104">
        <v>53586</v>
      </c>
      <c r="E49" s="104">
        <v>15445</v>
      </c>
      <c r="F49" s="104">
        <v>69032</v>
      </c>
      <c r="G49" s="104">
        <v>3616</v>
      </c>
      <c r="H49" s="104">
        <v>371</v>
      </c>
      <c r="I49" s="104">
        <v>3987</v>
      </c>
      <c r="J49" s="104">
        <v>57202</v>
      </c>
      <c r="K49" s="104">
        <v>15816</v>
      </c>
      <c r="L49" s="104">
        <v>73018</v>
      </c>
    </row>
    <row r="50" spans="1:12" ht="24">
      <c r="A50" s="1099" t="s">
        <v>1574</v>
      </c>
      <c r="B50" s="100">
        <v>32</v>
      </c>
      <c r="C50" s="514" t="s">
        <v>1575</v>
      </c>
      <c r="D50" s="42">
        <v>2944</v>
      </c>
      <c r="E50" s="42">
        <v>92</v>
      </c>
      <c r="F50" s="43">
        <v>3036</v>
      </c>
      <c r="G50" s="42">
        <v>77</v>
      </c>
      <c r="H50" s="42">
        <v>77</v>
      </c>
      <c r="I50" s="43">
        <v>154</v>
      </c>
      <c r="J50" s="42">
        <v>3021</v>
      </c>
      <c r="K50" s="42">
        <v>169</v>
      </c>
      <c r="L50" s="43">
        <v>3190</v>
      </c>
    </row>
    <row r="51" spans="1:12" ht="24">
      <c r="A51" s="1099"/>
      <c r="B51" s="100">
        <v>38</v>
      </c>
      <c r="C51" s="514" t="s">
        <v>1576</v>
      </c>
      <c r="D51" s="42">
        <v>0</v>
      </c>
      <c r="E51" s="42">
        <v>0</v>
      </c>
      <c r="F51" s="43">
        <v>0</v>
      </c>
      <c r="G51" s="42">
        <v>0</v>
      </c>
      <c r="H51" s="42">
        <v>0</v>
      </c>
      <c r="I51" s="43">
        <v>0</v>
      </c>
      <c r="J51" s="42">
        <v>0</v>
      </c>
      <c r="K51" s="42">
        <v>0</v>
      </c>
      <c r="L51" s="43">
        <v>0</v>
      </c>
    </row>
    <row r="52" spans="1:12">
      <c r="A52" s="1099"/>
      <c r="B52" s="100">
        <v>39</v>
      </c>
      <c r="C52" s="514" t="s">
        <v>1577</v>
      </c>
      <c r="D52" s="42">
        <v>70280</v>
      </c>
      <c r="E52" s="42">
        <v>84154</v>
      </c>
      <c r="F52" s="43">
        <v>154433</v>
      </c>
      <c r="G52" s="42">
        <v>22117</v>
      </c>
      <c r="H52" s="42">
        <v>6956</v>
      </c>
      <c r="I52" s="43">
        <v>29073</v>
      </c>
      <c r="J52" s="42">
        <v>92397</v>
      </c>
      <c r="K52" s="42">
        <v>91110</v>
      </c>
      <c r="L52" s="43">
        <v>183506</v>
      </c>
    </row>
    <row r="53" spans="1:12">
      <c r="A53" s="1099"/>
      <c r="B53" s="493" t="s">
        <v>282</v>
      </c>
      <c r="C53" s="71"/>
      <c r="D53" s="104">
        <v>73224</v>
      </c>
      <c r="E53" s="104">
        <v>84245</v>
      </c>
      <c r="F53" s="104">
        <v>157469</v>
      </c>
      <c r="G53" s="104">
        <v>22194</v>
      </c>
      <c r="H53" s="104">
        <v>7033</v>
      </c>
      <c r="I53" s="104">
        <v>29227</v>
      </c>
      <c r="J53" s="104">
        <v>95418</v>
      </c>
      <c r="K53" s="104">
        <v>91278</v>
      </c>
      <c r="L53" s="104">
        <v>186696</v>
      </c>
    </row>
    <row r="54" spans="1:12">
      <c r="A54" s="101" t="s">
        <v>282</v>
      </c>
      <c r="B54" s="102"/>
      <c r="C54" s="103"/>
      <c r="D54" s="104">
        <v>364402</v>
      </c>
      <c r="E54" s="104">
        <v>136155</v>
      </c>
      <c r="F54" s="104">
        <v>500557</v>
      </c>
      <c r="G54" s="104">
        <v>127197</v>
      </c>
      <c r="H54" s="104">
        <v>29329</v>
      </c>
      <c r="I54" s="104">
        <v>156526</v>
      </c>
      <c r="J54" s="104">
        <v>491599</v>
      </c>
      <c r="K54" s="104">
        <v>165484</v>
      </c>
      <c r="L54" s="104">
        <v>657083</v>
      </c>
    </row>
  </sheetData>
  <mergeCells count="13">
    <mergeCell ref="J3:L3"/>
    <mergeCell ref="A3:C4"/>
    <mergeCell ref="D3:F3"/>
    <mergeCell ref="G3:I3"/>
    <mergeCell ref="A45:A49"/>
    <mergeCell ref="A50:A53"/>
    <mergeCell ref="A5:A14"/>
    <mergeCell ref="A30:A33"/>
    <mergeCell ref="A34:A44"/>
    <mergeCell ref="A15:A20"/>
    <mergeCell ref="A21:A23"/>
    <mergeCell ref="A24:A27"/>
    <mergeCell ref="A28:A29"/>
  </mergeCells>
  <pageMargins left="0.43" right="0.19685039370078738" top="3.9370078740157487E-2" bottom="3.9370078740157487E-2" header="0" footer="0.3"/>
  <pageSetup paperSize="9" scale="62"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56">
    <tabColor rgb="FF00B050"/>
  </sheetPr>
  <dimension ref="A1:L131"/>
  <sheetViews>
    <sheetView workbookViewId="0">
      <selection activeCell="C7" sqref="C7:D22"/>
    </sheetView>
  </sheetViews>
  <sheetFormatPr baseColWidth="10" defaultColWidth="11.42578125" defaultRowHeight="15"/>
  <cols>
    <col min="1" max="1" width="25.7109375" style="51" customWidth="1"/>
    <col min="2" max="2" width="32.5703125" style="51" customWidth="1"/>
    <col min="3" max="3" width="17.7109375" style="51" customWidth="1"/>
    <col min="4" max="4" width="17.85546875" style="51" customWidth="1"/>
    <col min="5" max="11" width="20.7109375" style="51" customWidth="1"/>
    <col min="12" max="16384" width="11.42578125" style="51"/>
  </cols>
  <sheetData>
    <row r="1" spans="1:12" ht="18.75">
      <c r="A1" s="53" t="s">
        <v>98</v>
      </c>
      <c r="B1" s="50"/>
      <c r="C1" s="50"/>
      <c r="D1" s="50"/>
    </row>
    <row r="2" spans="1:12">
      <c r="A2" s="52"/>
      <c r="B2" s="50"/>
      <c r="C2" s="50"/>
      <c r="D2" s="50"/>
    </row>
    <row r="3" spans="1:12" ht="15.75">
      <c r="A3" s="54" t="s">
        <v>99</v>
      </c>
      <c r="B3" s="50"/>
      <c r="C3" s="50"/>
      <c r="D3" s="50"/>
    </row>
    <row r="4" spans="1:12">
      <c r="A4" s="55"/>
      <c r="B4" s="50"/>
      <c r="C4" s="50"/>
      <c r="D4" s="50"/>
    </row>
    <row r="5" spans="1:12" ht="15" customHeight="1">
      <c r="A5" s="1100" t="s">
        <v>1606</v>
      </c>
      <c r="B5" s="1100"/>
      <c r="C5" s="1100" t="s">
        <v>1589</v>
      </c>
      <c r="D5" s="1100"/>
    </row>
    <row r="6" spans="1:12">
      <c r="A6" s="1100"/>
      <c r="B6" s="1100"/>
      <c r="C6" s="494" t="s">
        <v>1607</v>
      </c>
      <c r="D6" s="494" t="s">
        <v>1608</v>
      </c>
    </row>
    <row r="7" spans="1:12">
      <c r="A7" s="1034" t="s">
        <v>1609</v>
      </c>
      <c r="B7" s="492" t="s">
        <v>1610</v>
      </c>
      <c r="C7" s="42">
        <v>15044467</v>
      </c>
      <c r="D7" s="42"/>
    </row>
    <row r="8" spans="1:12">
      <c r="A8" s="1034"/>
      <c r="B8" s="492" t="s">
        <v>1611</v>
      </c>
      <c r="C8" s="42">
        <v>3120541</v>
      </c>
      <c r="D8" s="42"/>
      <c r="E8" s="60"/>
      <c r="F8" s="60"/>
      <c r="G8" s="60"/>
      <c r="H8" s="60"/>
      <c r="I8" s="60"/>
      <c r="J8" s="60"/>
      <c r="K8" s="60"/>
      <c r="L8" s="60"/>
    </row>
    <row r="9" spans="1:12">
      <c r="A9" s="1034"/>
      <c r="B9" s="492" t="s">
        <v>1612</v>
      </c>
      <c r="C9" s="42">
        <v>4490150</v>
      </c>
      <c r="D9" s="42"/>
      <c r="E9" s="60"/>
      <c r="F9" s="60"/>
      <c r="G9" s="60"/>
      <c r="H9" s="60"/>
      <c r="I9" s="60"/>
      <c r="J9" s="60"/>
      <c r="K9" s="60"/>
      <c r="L9" s="60"/>
    </row>
    <row r="10" spans="1:12">
      <c r="A10" s="1034"/>
      <c r="B10" s="65" t="s">
        <v>282</v>
      </c>
      <c r="C10" s="104"/>
      <c r="D10" s="104">
        <v>22655157</v>
      </c>
      <c r="E10" s="60"/>
      <c r="F10" s="60"/>
      <c r="G10" s="60"/>
      <c r="H10" s="60"/>
      <c r="I10" s="60"/>
      <c r="J10" s="60"/>
      <c r="K10" s="60"/>
      <c r="L10" s="60"/>
    </row>
    <row r="11" spans="1:12">
      <c r="A11" s="1034" t="s">
        <v>1613</v>
      </c>
      <c r="B11" s="118"/>
      <c r="C11" s="42">
        <v>5671421</v>
      </c>
      <c r="D11" s="42"/>
      <c r="E11" s="60"/>
      <c r="F11" s="60"/>
      <c r="G11" s="60"/>
      <c r="H11" s="60"/>
      <c r="I11" s="60"/>
      <c r="J11" s="60"/>
      <c r="K11" s="60"/>
      <c r="L11" s="60"/>
    </row>
    <row r="12" spans="1:12">
      <c r="A12" s="1034"/>
      <c r="B12" s="65" t="s">
        <v>282</v>
      </c>
      <c r="C12" s="104"/>
      <c r="D12" s="104">
        <v>5671421</v>
      </c>
      <c r="E12" s="60"/>
      <c r="F12" s="60"/>
      <c r="G12" s="60"/>
      <c r="H12" s="60"/>
      <c r="I12" s="60"/>
      <c r="J12" s="60"/>
      <c r="K12" s="60"/>
      <c r="L12" s="60"/>
    </row>
    <row r="13" spans="1:12">
      <c r="A13" s="1034" t="s">
        <v>1614</v>
      </c>
      <c r="B13" s="118"/>
      <c r="C13" s="42">
        <v>1459115</v>
      </c>
      <c r="D13" s="42"/>
      <c r="E13" s="60"/>
      <c r="F13" s="60"/>
      <c r="G13" s="60"/>
      <c r="H13" s="60"/>
      <c r="I13" s="60"/>
      <c r="J13" s="60"/>
      <c r="K13" s="60"/>
      <c r="L13" s="60"/>
    </row>
    <row r="14" spans="1:12">
      <c r="A14" s="1034"/>
      <c r="B14" s="65" t="s">
        <v>282</v>
      </c>
      <c r="C14" s="104"/>
      <c r="D14" s="104">
        <v>1459115</v>
      </c>
      <c r="E14" s="60"/>
      <c r="F14" s="60"/>
      <c r="G14" s="60"/>
      <c r="H14" s="60"/>
      <c r="I14" s="60"/>
      <c r="J14" s="60"/>
      <c r="K14" s="60"/>
      <c r="L14" s="60"/>
    </row>
    <row r="15" spans="1:12">
      <c r="A15" s="1034" t="s">
        <v>1615</v>
      </c>
      <c r="B15" s="118"/>
      <c r="C15" s="42">
        <v>130358</v>
      </c>
      <c r="D15" s="42"/>
      <c r="E15" s="60"/>
      <c r="F15" s="60"/>
      <c r="G15" s="60"/>
      <c r="H15" s="60"/>
      <c r="I15" s="60"/>
      <c r="J15" s="60"/>
      <c r="K15" s="60"/>
      <c r="L15" s="60"/>
    </row>
    <row r="16" spans="1:12">
      <c r="A16" s="1034"/>
      <c r="B16" s="65" t="s">
        <v>282</v>
      </c>
      <c r="C16" s="104"/>
      <c r="D16" s="104">
        <v>130358</v>
      </c>
      <c r="E16" s="60"/>
      <c r="F16" s="60"/>
      <c r="G16" s="60"/>
      <c r="H16" s="60"/>
      <c r="I16" s="60"/>
      <c r="J16" s="60"/>
      <c r="K16" s="60"/>
      <c r="L16" s="60"/>
    </row>
    <row r="17" spans="1:12">
      <c r="A17" s="1034" t="s">
        <v>1616</v>
      </c>
      <c r="B17" s="492" t="s">
        <v>1610</v>
      </c>
      <c r="C17" s="42">
        <v>136491</v>
      </c>
      <c r="D17" s="42"/>
      <c r="E17" s="60"/>
      <c r="F17" s="60"/>
      <c r="G17" s="60"/>
      <c r="H17" s="60"/>
      <c r="I17" s="60"/>
      <c r="J17" s="60"/>
      <c r="K17" s="60"/>
      <c r="L17" s="60"/>
    </row>
    <row r="18" spans="1:12">
      <c r="A18" s="1034"/>
      <c r="B18" s="492" t="s">
        <v>1617</v>
      </c>
      <c r="C18" s="42">
        <v>33259</v>
      </c>
      <c r="D18" s="42"/>
      <c r="E18" s="60"/>
      <c r="F18" s="60"/>
      <c r="G18" s="60"/>
      <c r="H18" s="60"/>
      <c r="I18" s="60"/>
      <c r="J18" s="60"/>
      <c r="K18" s="60"/>
      <c r="L18" s="60"/>
    </row>
    <row r="19" spans="1:12">
      <c r="A19" s="1034"/>
      <c r="B19" s="65" t="s">
        <v>282</v>
      </c>
      <c r="C19" s="104"/>
      <c r="D19" s="104">
        <v>169749</v>
      </c>
      <c r="E19" s="60"/>
      <c r="F19" s="60"/>
      <c r="G19" s="60"/>
      <c r="H19" s="60"/>
      <c r="I19" s="60"/>
      <c r="J19" s="60"/>
      <c r="K19" s="60"/>
      <c r="L19" s="60"/>
    </row>
    <row r="20" spans="1:12">
      <c r="A20" s="1034" t="s">
        <v>1618</v>
      </c>
      <c r="B20" s="118"/>
      <c r="C20" s="42">
        <v>162</v>
      </c>
      <c r="D20" s="42"/>
      <c r="E20" s="60"/>
      <c r="F20" s="60"/>
      <c r="G20" s="60"/>
      <c r="H20" s="60"/>
      <c r="I20" s="60"/>
      <c r="J20" s="60"/>
      <c r="K20" s="60"/>
      <c r="L20" s="60"/>
    </row>
    <row r="21" spans="1:12">
      <c r="A21" s="1034"/>
      <c r="B21" s="65" t="s">
        <v>282</v>
      </c>
      <c r="C21" s="104"/>
      <c r="D21" s="104">
        <v>162</v>
      </c>
      <c r="E21" s="60"/>
      <c r="F21" s="60"/>
      <c r="G21" s="60"/>
      <c r="H21" s="60"/>
      <c r="I21" s="60"/>
      <c r="J21" s="60"/>
      <c r="K21" s="60"/>
      <c r="L21" s="60"/>
    </row>
    <row r="22" spans="1:12">
      <c r="A22" s="44" t="s">
        <v>282</v>
      </c>
      <c r="B22" s="117"/>
      <c r="C22" s="104">
        <v>30085963</v>
      </c>
      <c r="D22" s="104">
        <v>30085963</v>
      </c>
      <c r="E22" s="60"/>
      <c r="F22" s="60"/>
      <c r="G22" s="60"/>
      <c r="H22" s="60"/>
      <c r="I22" s="60"/>
      <c r="J22" s="60"/>
      <c r="K22" s="60"/>
      <c r="L22" s="60"/>
    </row>
    <row r="23" spans="1:12">
      <c r="B23" s="60"/>
      <c r="C23" s="60"/>
      <c r="D23" s="60"/>
      <c r="E23" s="60"/>
      <c r="F23" s="60"/>
      <c r="G23" s="60"/>
      <c r="H23" s="60"/>
      <c r="I23" s="60"/>
      <c r="J23" s="60"/>
      <c r="K23" s="60"/>
      <c r="L23" s="60"/>
    </row>
    <row r="24" spans="1:12">
      <c r="B24" s="60"/>
      <c r="C24" s="60"/>
      <c r="D24" s="60"/>
      <c r="E24" s="60"/>
      <c r="F24" s="60"/>
      <c r="G24" s="60"/>
      <c r="H24" s="60"/>
      <c r="I24" s="60"/>
      <c r="J24" s="60"/>
      <c r="K24" s="60"/>
      <c r="L24" s="60"/>
    </row>
    <row r="25" spans="1:12">
      <c r="B25" s="60"/>
      <c r="C25" s="60"/>
      <c r="D25" s="60"/>
      <c r="E25" s="60"/>
      <c r="F25" s="60"/>
      <c r="G25" s="60"/>
      <c r="H25" s="60"/>
      <c r="I25" s="60"/>
      <c r="J25" s="60"/>
      <c r="K25" s="60"/>
      <c r="L25" s="60"/>
    </row>
    <row r="26" spans="1:12">
      <c r="A26" s="562"/>
      <c r="B26" s="60"/>
      <c r="C26" s="60"/>
      <c r="D26" s="60"/>
      <c r="E26" s="60"/>
      <c r="F26" s="60"/>
      <c r="G26" s="60"/>
      <c r="H26" s="60"/>
      <c r="I26" s="60"/>
      <c r="J26" s="60"/>
      <c r="K26" s="60"/>
      <c r="L26" s="60"/>
    </row>
    <row r="27" spans="1:12">
      <c r="B27" s="60"/>
      <c r="C27" s="60"/>
      <c r="D27" s="60"/>
      <c r="E27" s="60"/>
      <c r="F27" s="60"/>
      <c r="G27" s="60"/>
      <c r="H27" s="60"/>
      <c r="I27" s="60"/>
      <c r="J27" s="60"/>
      <c r="K27" s="60"/>
      <c r="L27" s="60"/>
    </row>
    <row r="28" spans="1:12">
      <c r="B28" s="60"/>
      <c r="C28" s="60"/>
      <c r="D28" s="60"/>
      <c r="E28" s="60"/>
      <c r="F28" s="60"/>
      <c r="G28" s="60"/>
      <c r="H28" s="60"/>
      <c r="I28" s="60"/>
      <c r="J28" s="60"/>
      <c r="K28" s="60"/>
      <c r="L28" s="60"/>
    </row>
    <row r="29" spans="1:12">
      <c r="B29" s="60"/>
      <c r="C29" s="60"/>
      <c r="D29" s="60"/>
      <c r="E29" s="60"/>
      <c r="F29" s="60"/>
      <c r="G29" s="60"/>
      <c r="H29" s="60"/>
      <c r="I29" s="60"/>
      <c r="J29" s="60"/>
      <c r="K29" s="60"/>
      <c r="L29" s="60"/>
    </row>
    <row r="30" spans="1:12">
      <c r="B30" s="60"/>
      <c r="C30" s="60"/>
      <c r="D30" s="60"/>
      <c r="E30" s="60"/>
      <c r="F30" s="60"/>
      <c r="G30" s="60"/>
      <c r="H30" s="60"/>
      <c r="I30" s="60"/>
      <c r="J30" s="60"/>
      <c r="K30" s="60"/>
      <c r="L30" s="60"/>
    </row>
    <row r="31" spans="1:12">
      <c r="B31" s="60"/>
      <c r="C31" s="60"/>
      <c r="D31" s="60"/>
      <c r="E31" s="60"/>
      <c r="F31" s="60"/>
      <c r="G31" s="60"/>
      <c r="H31" s="60"/>
      <c r="I31" s="60"/>
      <c r="J31" s="60"/>
      <c r="K31" s="60"/>
      <c r="L31" s="60"/>
    </row>
    <row r="32" spans="1:12">
      <c r="B32" s="60"/>
      <c r="C32" s="60"/>
      <c r="D32" s="60"/>
      <c r="E32" s="60"/>
      <c r="F32" s="60"/>
      <c r="G32" s="60"/>
      <c r="H32" s="60"/>
      <c r="I32" s="60"/>
      <c r="J32" s="60"/>
      <c r="K32" s="60"/>
      <c r="L32" s="60"/>
    </row>
    <row r="33" spans="2:12">
      <c r="B33" s="60"/>
      <c r="C33" s="60"/>
      <c r="D33" s="60"/>
      <c r="E33" s="60"/>
      <c r="F33" s="60"/>
      <c r="G33" s="60"/>
      <c r="H33" s="60"/>
      <c r="I33" s="60"/>
      <c r="J33" s="60"/>
      <c r="K33" s="60"/>
      <c r="L33" s="60"/>
    </row>
    <row r="34" spans="2:12">
      <c r="B34" s="60"/>
      <c r="C34" s="60"/>
      <c r="D34" s="60"/>
      <c r="E34" s="60"/>
      <c r="F34" s="60"/>
      <c r="G34" s="60"/>
      <c r="H34" s="60"/>
      <c r="I34" s="60"/>
      <c r="J34" s="60"/>
      <c r="K34" s="60"/>
      <c r="L34" s="60"/>
    </row>
    <row r="35" spans="2:12">
      <c r="B35" s="60"/>
      <c r="C35" s="60"/>
      <c r="D35" s="60"/>
      <c r="E35" s="60"/>
      <c r="F35" s="60"/>
      <c r="G35" s="60"/>
      <c r="H35" s="60"/>
      <c r="I35" s="60"/>
      <c r="J35" s="60"/>
      <c r="K35" s="60"/>
      <c r="L35" s="60"/>
    </row>
    <row r="36" spans="2:12">
      <c r="B36" s="60"/>
      <c r="C36" s="60"/>
      <c r="D36" s="60"/>
      <c r="E36" s="60"/>
      <c r="F36" s="60"/>
      <c r="G36" s="60"/>
      <c r="H36" s="60"/>
      <c r="I36" s="60"/>
      <c r="J36" s="60"/>
      <c r="K36" s="60"/>
      <c r="L36" s="60"/>
    </row>
    <row r="37" spans="2:12">
      <c r="B37" s="60"/>
      <c r="C37" s="60"/>
      <c r="D37" s="60"/>
      <c r="E37" s="60"/>
      <c r="F37" s="60"/>
      <c r="G37" s="60"/>
      <c r="H37" s="60"/>
      <c r="I37" s="60"/>
      <c r="J37" s="60"/>
      <c r="K37" s="60"/>
      <c r="L37" s="60"/>
    </row>
    <row r="38" spans="2:12">
      <c r="B38" s="60"/>
      <c r="C38" s="60"/>
      <c r="D38" s="60"/>
      <c r="E38" s="60"/>
      <c r="F38" s="60"/>
      <c r="G38" s="60"/>
      <c r="H38" s="60"/>
      <c r="I38" s="60"/>
      <c r="J38" s="60"/>
      <c r="K38" s="60"/>
      <c r="L38" s="60"/>
    </row>
    <row r="39" spans="2:12">
      <c r="B39" s="60"/>
      <c r="C39" s="60"/>
      <c r="D39" s="60"/>
      <c r="E39" s="60"/>
      <c r="F39" s="60"/>
      <c r="G39" s="60"/>
      <c r="H39" s="60"/>
      <c r="I39" s="60"/>
      <c r="J39" s="60"/>
      <c r="K39" s="60"/>
      <c r="L39" s="60"/>
    </row>
    <row r="40" spans="2:12">
      <c r="B40" s="60"/>
      <c r="C40" s="60"/>
      <c r="D40" s="60"/>
      <c r="E40" s="60"/>
      <c r="F40" s="60"/>
      <c r="G40" s="60"/>
      <c r="H40" s="60"/>
      <c r="I40" s="60"/>
      <c r="J40" s="60"/>
      <c r="K40" s="60"/>
      <c r="L40" s="60"/>
    </row>
    <row r="41" spans="2:12">
      <c r="B41" s="60"/>
      <c r="C41" s="60"/>
      <c r="D41" s="60"/>
      <c r="E41" s="60"/>
      <c r="F41" s="60"/>
      <c r="G41" s="60"/>
      <c r="H41" s="60"/>
      <c r="I41" s="60"/>
      <c r="J41" s="60"/>
      <c r="K41" s="60"/>
      <c r="L41" s="60"/>
    </row>
    <row r="42" spans="2:12">
      <c r="B42" s="60"/>
      <c r="C42" s="60"/>
      <c r="D42" s="60"/>
      <c r="E42" s="60"/>
      <c r="F42" s="60"/>
      <c r="G42" s="60"/>
      <c r="H42" s="60"/>
      <c r="I42" s="60"/>
      <c r="J42" s="60"/>
      <c r="K42" s="60"/>
      <c r="L42" s="60"/>
    </row>
    <row r="43" spans="2:12">
      <c r="B43" s="60"/>
      <c r="C43" s="60"/>
      <c r="D43" s="60"/>
      <c r="E43" s="60"/>
      <c r="F43" s="60"/>
      <c r="G43" s="60"/>
      <c r="H43" s="60"/>
      <c r="I43" s="60"/>
      <c r="J43" s="60"/>
      <c r="K43" s="60"/>
      <c r="L43" s="60"/>
    </row>
    <row r="44" spans="2:12">
      <c r="B44" s="60"/>
      <c r="C44" s="60"/>
      <c r="D44" s="60"/>
      <c r="E44" s="60"/>
      <c r="F44" s="60"/>
      <c r="G44" s="60"/>
      <c r="H44" s="60"/>
      <c r="I44" s="60"/>
      <c r="J44" s="60"/>
      <c r="K44" s="60"/>
      <c r="L44" s="60"/>
    </row>
    <row r="45" spans="2:12">
      <c r="B45" s="60"/>
      <c r="C45" s="60"/>
      <c r="D45" s="60"/>
      <c r="E45" s="60"/>
      <c r="F45" s="60"/>
      <c r="G45" s="60"/>
      <c r="H45" s="60"/>
      <c r="I45" s="60"/>
      <c r="J45" s="60"/>
      <c r="K45" s="60"/>
      <c r="L45" s="60"/>
    </row>
    <row r="46" spans="2:12">
      <c r="B46" s="60"/>
      <c r="C46" s="60"/>
      <c r="D46" s="60"/>
      <c r="E46" s="60"/>
      <c r="F46" s="60"/>
      <c r="G46" s="60"/>
      <c r="H46" s="60"/>
      <c r="I46" s="60"/>
      <c r="J46" s="60"/>
      <c r="K46" s="60"/>
      <c r="L46" s="60"/>
    </row>
    <row r="47" spans="2:12">
      <c r="B47" s="60"/>
      <c r="C47" s="60"/>
      <c r="D47" s="60"/>
      <c r="E47" s="60"/>
      <c r="F47" s="60"/>
      <c r="G47" s="60"/>
      <c r="H47" s="60"/>
      <c r="I47" s="60"/>
      <c r="J47" s="60"/>
      <c r="K47" s="60"/>
      <c r="L47" s="60"/>
    </row>
    <row r="48" spans="2:12">
      <c r="B48" s="60"/>
      <c r="C48" s="60"/>
      <c r="D48" s="60"/>
      <c r="E48" s="60"/>
      <c r="F48" s="60"/>
      <c r="G48" s="60"/>
      <c r="H48" s="60"/>
      <c r="I48" s="60"/>
      <c r="J48" s="60"/>
      <c r="K48" s="60"/>
      <c r="L48" s="60"/>
    </row>
    <row r="49" spans="2:12">
      <c r="B49" s="60"/>
      <c r="C49" s="60"/>
      <c r="D49" s="60"/>
      <c r="E49" s="60"/>
      <c r="F49" s="60"/>
      <c r="G49" s="60"/>
      <c r="H49" s="60"/>
      <c r="I49" s="60"/>
      <c r="J49" s="60"/>
      <c r="K49" s="60"/>
      <c r="L49" s="60"/>
    </row>
    <row r="50" spans="2:12">
      <c r="B50" s="60"/>
      <c r="C50" s="60"/>
      <c r="D50" s="60"/>
      <c r="E50" s="60"/>
      <c r="F50" s="60"/>
      <c r="G50" s="60"/>
      <c r="H50" s="60"/>
      <c r="I50" s="60"/>
      <c r="J50" s="60"/>
      <c r="K50" s="60"/>
      <c r="L50" s="60"/>
    </row>
    <row r="51" spans="2:12">
      <c r="B51" s="60"/>
      <c r="C51" s="60"/>
      <c r="D51" s="60"/>
      <c r="E51" s="60"/>
      <c r="F51" s="60"/>
      <c r="G51" s="60"/>
      <c r="H51" s="60"/>
      <c r="I51" s="60"/>
      <c r="J51" s="60"/>
      <c r="K51" s="60"/>
      <c r="L51" s="60"/>
    </row>
    <row r="52" spans="2:12">
      <c r="B52" s="60"/>
      <c r="C52" s="60"/>
      <c r="D52" s="60"/>
      <c r="E52" s="60"/>
      <c r="F52" s="60"/>
      <c r="G52" s="60"/>
      <c r="H52" s="60"/>
      <c r="I52" s="60"/>
      <c r="J52" s="60"/>
      <c r="K52" s="60"/>
      <c r="L52" s="60"/>
    </row>
    <row r="53" spans="2:12">
      <c r="B53" s="60"/>
      <c r="C53" s="60"/>
      <c r="D53" s="60"/>
      <c r="E53" s="60"/>
      <c r="F53" s="60"/>
      <c r="G53" s="60"/>
      <c r="H53" s="60"/>
      <c r="I53" s="60"/>
      <c r="J53" s="60"/>
      <c r="K53" s="60"/>
      <c r="L53" s="60"/>
    </row>
    <row r="54" spans="2:12">
      <c r="B54" s="60"/>
      <c r="C54" s="60"/>
      <c r="D54" s="60"/>
      <c r="E54" s="60"/>
      <c r="F54" s="60"/>
      <c r="G54" s="60"/>
      <c r="H54" s="60"/>
      <c r="I54" s="60"/>
      <c r="J54" s="60"/>
      <c r="K54" s="60"/>
      <c r="L54" s="60"/>
    </row>
    <row r="55" spans="2:12">
      <c r="B55" s="60"/>
      <c r="C55" s="60"/>
      <c r="D55" s="60"/>
      <c r="E55" s="60"/>
      <c r="F55" s="60"/>
      <c r="G55" s="60"/>
      <c r="H55" s="60"/>
      <c r="I55" s="60"/>
      <c r="J55" s="60"/>
      <c r="K55" s="60"/>
      <c r="L55" s="60"/>
    </row>
    <row r="56" spans="2:12">
      <c r="B56" s="60"/>
      <c r="C56" s="60"/>
      <c r="D56" s="60"/>
      <c r="E56" s="60"/>
      <c r="F56" s="60"/>
      <c r="G56" s="60"/>
      <c r="H56" s="60"/>
      <c r="I56" s="60"/>
      <c r="J56" s="60"/>
      <c r="K56" s="60"/>
      <c r="L56" s="60"/>
    </row>
    <row r="57" spans="2:12">
      <c r="B57" s="60"/>
      <c r="C57" s="60"/>
      <c r="D57" s="60"/>
      <c r="E57" s="60"/>
      <c r="F57" s="60"/>
      <c r="G57" s="60"/>
      <c r="H57" s="60"/>
      <c r="I57" s="60"/>
      <c r="J57" s="60"/>
      <c r="K57" s="60"/>
      <c r="L57" s="60"/>
    </row>
    <row r="58" spans="2:12">
      <c r="B58" s="60"/>
      <c r="C58" s="60"/>
      <c r="D58" s="60"/>
      <c r="E58" s="60"/>
      <c r="F58" s="60"/>
      <c r="G58" s="60"/>
      <c r="H58" s="60"/>
      <c r="I58" s="60"/>
      <c r="J58" s="60"/>
      <c r="K58" s="60"/>
      <c r="L58" s="60"/>
    </row>
    <row r="59" spans="2:12">
      <c r="B59" s="60"/>
      <c r="C59" s="60"/>
      <c r="D59" s="60"/>
      <c r="E59" s="60"/>
      <c r="F59" s="60"/>
      <c r="G59" s="60"/>
      <c r="H59" s="60"/>
      <c r="I59" s="60"/>
      <c r="J59" s="60"/>
      <c r="K59" s="60"/>
      <c r="L59" s="60"/>
    </row>
    <row r="60" spans="2:12">
      <c r="B60" s="60"/>
      <c r="C60" s="60"/>
      <c r="D60" s="60"/>
      <c r="E60" s="60"/>
      <c r="F60" s="60"/>
      <c r="G60" s="60"/>
      <c r="H60" s="60"/>
      <c r="I60" s="60"/>
      <c r="J60" s="60"/>
      <c r="K60" s="60"/>
      <c r="L60" s="60"/>
    </row>
    <row r="61" spans="2:12">
      <c r="B61" s="60"/>
      <c r="C61" s="60"/>
      <c r="D61" s="60"/>
      <c r="E61" s="60"/>
      <c r="F61" s="60"/>
      <c r="G61" s="60"/>
      <c r="H61" s="60"/>
      <c r="I61" s="60"/>
      <c r="J61" s="60"/>
      <c r="K61" s="60"/>
      <c r="L61" s="60"/>
    </row>
    <row r="62" spans="2:12">
      <c r="B62" s="60"/>
      <c r="C62" s="60"/>
      <c r="D62" s="60"/>
      <c r="E62" s="60"/>
      <c r="F62" s="60"/>
      <c r="G62" s="60"/>
      <c r="H62" s="60"/>
      <c r="I62" s="60"/>
      <c r="J62" s="60"/>
      <c r="K62" s="60"/>
      <c r="L62" s="60"/>
    </row>
    <row r="63" spans="2:12">
      <c r="B63" s="60"/>
      <c r="C63" s="60"/>
      <c r="D63" s="60"/>
      <c r="E63" s="60"/>
      <c r="F63" s="60"/>
      <c r="G63" s="60"/>
      <c r="H63" s="60"/>
      <c r="I63" s="60"/>
      <c r="J63" s="60"/>
      <c r="K63" s="60"/>
      <c r="L63" s="60"/>
    </row>
    <row r="64" spans="2:12">
      <c r="B64" s="60"/>
      <c r="C64" s="60"/>
      <c r="D64" s="60"/>
      <c r="E64" s="60"/>
      <c r="F64" s="60"/>
      <c r="G64" s="60"/>
      <c r="H64" s="60"/>
      <c r="I64" s="60"/>
      <c r="J64" s="60"/>
      <c r="K64" s="60"/>
      <c r="L64" s="60"/>
    </row>
    <row r="65" spans="2:12">
      <c r="B65" s="60"/>
      <c r="C65" s="60"/>
      <c r="D65" s="60"/>
      <c r="E65" s="60"/>
      <c r="F65" s="60"/>
      <c r="G65" s="60"/>
      <c r="H65" s="60"/>
      <c r="I65" s="60"/>
      <c r="J65" s="60"/>
      <c r="K65" s="60"/>
      <c r="L65" s="60"/>
    </row>
    <row r="66" spans="2:12">
      <c r="B66" s="60"/>
      <c r="C66" s="60"/>
      <c r="D66" s="60"/>
      <c r="E66" s="60"/>
      <c r="F66" s="60"/>
      <c r="G66" s="60"/>
      <c r="H66" s="60"/>
      <c r="I66" s="60"/>
      <c r="J66" s="60"/>
      <c r="K66" s="60"/>
      <c r="L66" s="60"/>
    </row>
    <row r="67" spans="2:12">
      <c r="B67" s="60"/>
      <c r="C67" s="60"/>
      <c r="D67" s="60"/>
      <c r="E67" s="60"/>
      <c r="F67" s="60"/>
      <c r="G67" s="60"/>
      <c r="H67" s="60"/>
      <c r="I67" s="60"/>
      <c r="J67" s="60"/>
      <c r="K67" s="60"/>
      <c r="L67" s="60"/>
    </row>
    <row r="68" spans="2:12">
      <c r="B68" s="60"/>
      <c r="C68" s="60"/>
      <c r="D68" s="60"/>
      <c r="E68" s="60"/>
      <c r="F68" s="60"/>
      <c r="G68" s="60"/>
      <c r="H68" s="60"/>
      <c r="I68" s="60"/>
      <c r="J68" s="60"/>
      <c r="K68" s="60"/>
      <c r="L68" s="60"/>
    </row>
    <row r="69" spans="2:12">
      <c r="B69" s="60"/>
      <c r="C69" s="60"/>
      <c r="D69" s="60"/>
      <c r="E69" s="60"/>
      <c r="F69" s="60"/>
      <c r="G69" s="60"/>
      <c r="H69" s="60"/>
      <c r="I69" s="60"/>
      <c r="J69" s="60"/>
      <c r="K69" s="60"/>
      <c r="L69" s="60"/>
    </row>
    <row r="70" spans="2:12">
      <c r="B70" s="60"/>
      <c r="C70" s="60"/>
      <c r="D70" s="60"/>
      <c r="E70" s="60"/>
      <c r="F70" s="60"/>
      <c r="G70" s="60"/>
      <c r="H70" s="60"/>
      <c r="I70" s="60"/>
      <c r="J70" s="60"/>
      <c r="K70" s="60"/>
      <c r="L70" s="60"/>
    </row>
    <row r="71" spans="2:12">
      <c r="B71" s="60"/>
      <c r="C71" s="60"/>
      <c r="D71" s="60"/>
      <c r="E71" s="60"/>
      <c r="F71" s="60"/>
      <c r="G71" s="60"/>
      <c r="H71" s="60"/>
      <c r="I71" s="60"/>
      <c r="J71" s="60"/>
      <c r="K71" s="60"/>
      <c r="L71" s="60"/>
    </row>
    <row r="72" spans="2:12">
      <c r="B72" s="60"/>
      <c r="C72" s="60"/>
      <c r="D72" s="60"/>
      <c r="E72" s="60"/>
      <c r="F72" s="60"/>
      <c r="G72" s="60"/>
      <c r="H72" s="60"/>
      <c r="I72" s="60"/>
      <c r="J72" s="60"/>
      <c r="K72" s="60"/>
      <c r="L72" s="60"/>
    </row>
    <row r="73" spans="2:12">
      <c r="B73" s="60"/>
      <c r="C73" s="60"/>
      <c r="D73" s="60"/>
      <c r="E73" s="60"/>
      <c r="F73" s="60"/>
      <c r="G73" s="60"/>
      <c r="H73" s="60"/>
      <c r="I73" s="60"/>
      <c r="J73" s="60"/>
      <c r="K73" s="60"/>
      <c r="L73" s="60"/>
    </row>
    <row r="74" spans="2:12">
      <c r="B74" s="60"/>
      <c r="C74" s="60"/>
      <c r="D74" s="60"/>
      <c r="E74" s="60"/>
      <c r="F74" s="60"/>
      <c r="G74" s="60"/>
      <c r="H74" s="60"/>
      <c r="I74" s="60"/>
      <c r="J74" s="60"/>
      <c r="K74" s="60"/>
      <c r="L74" s="60"/>
    </row>
    <row r="75" spans="2:12">
      <c r="B75" s="60"/>
      <c r="C75" s="60"/>
      <c r="D75" s="60"/>
      <c r="E75" s="60"/>
      <c r="F75" s="60"/>
      <c r="G75" s="60"/>
      <c r="H75" s="60"/>
      <c r="I75" s="60"/>
      <c r="J75" s="60"/>
      <c r="K75" s="60"/>
      <c r="L75" s="60"/>
    </row>
    <row r="76" spans="2:12">
      <c r="B76" s="60"/>
      <c r="C76" s="60"/>
      <c r="D76" s="60"/>
      <c r="E76" s="60"/>
      <c r="F76" s="60"/>
      <c r="G76" s="60"/>
      <c r="H76" s="60"/>
      <c r="I76" s="60"/>
      <c r="J76" s="60"/>
      <c r="K76" s="60"/>
      <c r="L76" s="60"/>
    </row>
    <row r="77" spans="2:12">
      <c r="B77" s="60"/>
      <c r="C77" s="60"/>
      <c r="D77" s="60"/>
      <c r="E77" s="60"/>
      <c r="F77" s="60"/>
      <c r="G77" s="60"/>
      <c r="H77" s="60"/>
      <c r="I77" s="60"/>
      <c r="J77" s="60"/>
      <c r="K77" s="60"/>
      <c r="L77" s="60"/>
    </row>
    <row r="78" spans="2:12">
      <c r="B78" s="60"/>
      <c r="C78" s="60"/>
      <c r="D78" s="60"/>
      <c r="E78" s="60"/>
      <c r="F78" s="60"/>
      <c r="G78" s="60"/>
      <c r="H78" s="60"/>
      <c r="I78" s="60"/>
      <c r="J78" s="60"/>
      <c r="K78" s="60"/>
      <c r="L78" s="60"/>
    </row>
    <row r="79" spans="2:12">
      <c r="B79" s="60"/>
      <c r="C79" s="60"/>
      <c r="D79" s="60"/>
      <c r="E79" s="60"/>
      <c r="F79" s="60"/>
      <c r="G79" s="60"/>
      <c r="H79" s="60"/>
      <c r="I79" s="60"/>
      <c r="J79" s="60"/>
      <c r="K79" s="60"/>
      <c r="L79" s="60"/>
    </row>
    <row r="80" spans="2:12">
      <c r="B80" s="60"/>
      <c r="C80" s="60"/>
      <c r="D80" s="60"/>
      <c r="E80" s="60"/>
      <c r="F80" s="60"/>
      <c r="G80" s="60"/>
      <c r="H80" s="60"/>
      <c r="I80" s="60"/>
      <c r="J80" s="60"/>
      <c r="K80" s="60"/>
      <c r="L80" s="60"/>
    </row>
    <row r="81" spans="2:12">
      <c r="B81" s="60"/>
      <c r="C81" s="60"/>
      <c r="D81" s="60"/>
      <c r="E81" s="60"/>
      <c r="F81" s="60"/>
      <c r="G81" s="60"/>
      <c r="H81" s="60"/>
      <c r="I81" s="60"/>
      <c r="J81" s="60"/>
      <c r="K81" s="60"/>
      <c r="L81" s="60"/>
    </row>
    <row r="82" spans="2:12">
      <c r="B82" s="60"/>
      <c r="C82" s="60"/>
      <c r="D82" s="60"/>
      <c r="E82" s="60"/>
      <c r="F82" s="60"/>
      <c r="G82" s="60"/>
      <c r="H82" s="60"/>
      <c r="I82" s="60"/>
      <c r="J82" s="60"/>
      <c r="K82" s="60"/>
      <c r="L82" s="60"/>
    </row>
    <row r="83" spans="2:12">
      <c r="B83" s="60"/>
      <c r="C83" s="60"/>
      <c r="D83" s="60"/>
      <c r="E83" s="60"/>
      <c r="F83" s="60"/>
      <c r="G83" s="60"/>
      <c r="H83" s="60"/>
      <c r="I83" s="60"/>
      <c r="J83" s="60"/>
      <c r="K83" s="60"/>
      <c r="L83" s="60"/>
    </row>
    <row r="84" spans="2:12">
      <c r="B84" s="60"/>
      <c r="C84" s="60"/>
      <c r="D84" s="60"/>
      <c r="E84" s="60"/>
      <c r="F84" s="60"/>
      <c r="G84" s="60"/>
      <c r="H84" s="60"/>
      <c r="I84" s="60"/>
      <c r="J84" s="60"/>
      <c r="K84" s="60"/>
      <c r="L84" s="60"/>
    </row>
    <row r="85" spans="2:12">
      <c r="B85" s="60"/>
      <c r="C85" s="60"/>
      <c r="D85" s="60"/>
      <c r="E85" s="60"/>
      <c r="F85" s="60"/>
      <c r="G85" s="60"/>
      <c r="H85" s="60"/>
      <c r="I85" s="60"/>
      <c r="J85" s="60"/>
      <c r="K85" s="60"/>
      <c r="L85" s="60"/>
    </row>
    <row r="86" spans="2:12">
      <c r="B86" s="60"/>
      <c r="C86" s="60"/>
      <c r="D86" s="60"/>
      <c r="E86" s="60"/>
      <c r="F86" s="60"/>
      <c r="G86" s="60"/>
      <c r="H86" s="60"/>
      <c r="I86" s="60"/>
      <c r="J86" s="60"/>
      <c r="K86" s="60"/>
      <c r="L86" s="60"/>
    </row>
    <row r="87" spans="2:12">
      <c r="B87" s="60"/>
      <c r="C87" s="60"/>
      <c r="D87" s="60"/>
      <c r="E87" s="60"/>
      <c r="F87" s="60"/>
      <c r="G87" s="60"/>
      <c r="H87" s="60"/>
      <c r="I87" s="60"/>
      <c r="J87" s="60"/>
      <c r="K87" s="60"/>
      <c r="L87" s="60"/>
    </row>
    <row r="88" spans="2:12">
      <c r="B88" s="60"/>
      <c r="C88" s="60"/>
      <c r="D88" s="60"/>
      <c r="E88" s="60"/>
      <c r="F88" s="60"/>
      <c r="G88" s="60"/>
      <c r="H88" s="60"/>
      <c r="I88" s="60"/>
      <c r="J88" s="60"/>
      <c r="K88" s="60"/>
      <c r="L88" s="60"/>
    </row>
    <row r="89" spans="2:12">
      <c r="B89" s="60"/>
      <c r="C89" s="60"/>
      <c r="D89" s="60"/>
      <c r="E89" s="60"/>
      <c r="F89" s="60"/>
      <c r="G89" s="60"/>
      <c r="H89" s="60"/>
      <c r="I89" s="60"/>
      <c r="J89" s="60"/>
      <c r="K89" s="60"/>
      <c r="L89" s="60"/>
    </row>
    <row r="90" spans="2:12">
      <c r="B90" s="60"/>
      <c r="C90" s="60"/>
      <c r="D90" s="60"/>
      <c r="E90" s="60"/>
      <c r="F90" s="60"/>
      <c r="G90" s="60"/>
      <c r="H90" s="60"/>
      <c r="I90" s="60"/>
      <c r="J90" s="60"/>
      <c r="K90" s="60"/>
      <c r="L90" s="60"/>
    </row>
    <row r="91" spans="2:12">
      <c r="B91" s="60"/>
      <c r="C91" s="60"/>
      <c r="D91" s="60"/>
      <c r="E91" s="60"/>
      <c r="F91" s="60"/>
      <c r="G91" s="60"/>
      <c r="H91" s="60"/>
      <c r="I91" s="60"/>
      <c r="J91" s="60"/>
      <c r="K91" s="60"/>
      <c r="L91" s="60"/>
    </row>
    <row r="92" spans="2:12">
      <c r="B92" s="60"/>
      <c r="C92" s="60"/>
      <c r="D92" s="60"/>
      <c r="E92" s="60"/>
      <c r="F92" s="60"/>
      <c r="G92" s="60"/>
      <c r="H92" s="60"/>
      <c r="I92" s="60"/>
      <c r="J92" s="60"/>
      <c r="K92" s="60"/>
      <c r="L92" s="60"/>
    </row>
    <row r="93" spans="2:12">
      <c r="B93" s="60"/>
      <c r="C93" s="60"/>
      <c r="D93" s="60"/>
      <c r="E93" s="60"/>
      <c r="F93" s="60"/>
      <c r="G93" s="60"/>
      <c r="H93" s="60"/>
      <c r="I93" s="60"/>
      <c r="J93" s="60"/>
      <c r="K93" s="60"/>
      <c r="L93" s="60"/>
    </row>
    <row r="94" spans="2:12">
      <c r="B94" s="60"/>
      <c r="C94" s="60"/>
      <c r="D94" s="60"/>
      <c r="E94" s="60"/>
      <c r="F94" s="60"/>
      <c r="G94" s="60"/>
      <c r="H94" s="60"/>
      <c r="I94" s="60"/>
      <c r="J94" s="60"/>
      <c r="K94" s="60"/>
      <c r="L94" s="60"/>
    </row>
    <row r="95" spans="2:12">
      <c r="B95" s="60"/>
      <c r="C95" s="60"/>
      <c r="D95" s="60"/>
      <c r="E95" s="60"/>
      <c r="F95" s="60"/>
      <c r="G95" s="60"/>
      <c r="H95" s="60"/>
      <c r="I95" s="60"/>
      <c r="J95" s="60"/>
      <c r="K95" s="60"/>
      <c r="L95" s="60"/>
    </row>
    <row r="96" spans="2:12">
      <c r="B96" s="60"/>
      <c r="C96" s="60"/>
      <c r="D96" s="60"/>
      <c r="E96" s="60"/>
      <c r="F96" s="60"/>
      <c r="G96" s="60"/>
      <c r="H96" s="60"/>
      <c r="I96" s="60"/>
      <c r="J96" s="60"/>
      <c r="K96" s="60"/>
      <c r="L96" s="60"/>
    </row>
    <row r="97" spans="2:12">
      <c r="B97" s="60"/>
      <c r="C97" s="60"/>
      <c r="D97" s="60"/>
      <c r="E97" s="60"/>
      <c r="F97" s="60"/>
      <c r="G97" s="60"/>
      <c r="H97" s="60"/>
      <c r="I97" s="60"/>
      <c r="J97" s="60"/>
      <c r="K97" s="60"/>
      <c r="L97" s="60"/>
    </row>
    <row r="98" spans="2:12">
      <c r="B98" s="60"/>
      <c r="C98" s="60"/>
      <c r="D98" s="60"/>
      <c r="E98" s="60"/>
      <c r="F98" s="60"/>
      <c r="G98" s="60"/>
      <c r="H98" s="60"/>
      <c r="I98" s="60"/>
      <c r="J98" s="60"/>
      <c r="K98" s="60"/>
      <c r="L98" s="60"/>
    </row>
    <row r="99" spans="2:12">
      <c r="B99" s="60"/>
      <c r="C99" s="60"/>
      <c r="D99" s="60"/>
      <c r="E99" s="60"/>
      <c r="F99" s="60"/>
      <c r="G99" s="60"/>
      <c r="H99" s="60"/>
      <c r="I99" s="60"/>
      <c r="J99" s="60"/>
      <c r="K99" s="60"/>
      <c r="L99" s="60"/>
    </row>
    <row r="100" spans="2:12">
      <c r="B100" s="60"/>
      <c r="C100" s="60"/>
      <c r="D100" s="60"/>
      <c r="E100" s="60"/>
      <c r="F100" s="60"/>
      <c r="G100" s="60"/>
      <c r="H100" s="60"/>
      <c r="I100" s="60"/>
      <c r="J100" s="60"/>
      <c r="K100" s="60"/>
      <c r="L100" s="60"/>
    </row>
    <row r="101" spans="2:12">
      <c r="B101" s="60"/>
      <c r="C101" s="60"/>
      <c r="D101" s="60"/>
      <c r="E101" s="60"/>
      <c r="F101" s="60"/>
      <c r="G101" s="60"/>
      <c r="H101" s="60"/>
      <c r="I101" s="60"/>
      <c r="J101" s="60"/>
      <c r="K101" s="60"/>
      <c r="L101" s="60"/>
    </row>
    <row r="102" spans="2:12">
      <c r="B102" s="60"/>
      <c r="C102" s="60"/>
      <c r="D102" s="60"/>
      <c r="E102" s="60"/>
      <c r="F102" s="60"/>
      <c r="G102" s="60"/>
      <c r="H102" s="60"/>
      <c r="I102" s="60"/>
      <c r="J102" s="60"/>
      <c r="K102" s="60"/>
      <c r="L102" s="60"/>
    </row>
    <row r="103" spans="2:12">
      <c r="B103" s="60"/>
      <c r="C103" s="60"/>
      <c r="D103" s="60"/>
      <c r="E103" s="60"/>
      <c r="F103" s="60"/>
      <c r="G103" s="60"/>
      <c r="H103" s="60"/>
      <c r="I103" s="60"/>
      <c r="J103" s="60"/>
      <c r="K103" s="60"/>
      <c r="L103" s="60"/>
    </row>
    <row r="104" spans="2:12">
      <c r="B104" s="60"/>
      <c r="C104" s="60"/>
      <c r="D104" s="60"/>
      <c r="E104" s="60"/>
      <c r="F104" s="60"/>
      <c r="G104" s="60"/>
      <c r="H104" s="60"/>
      <c r="I104" s="60"/>
      <c r="J104" s="60"/>
      <c r="K104" s="60"/>
      <c r="L104" s="60"/>
    </row>
    <row r="105" spans="2:12">
      <c r="B105" s="60"/>
      <c r="C105" s="60"/>
      <c r="D105" s="60"/>
      <c r="E105" s="60"/>
      <c r="F105" s="60"/>
      <c r="G105" s="60"/>
      <c r="H105" s="60"/>
      <c r="I105" s="60"/>
      <c r="J105" s="60"/>
      <c r="K105" s="60"/>
      <c r="L105" s="60"/>
    </row>
    <row r="106" spans="2:12">
      <c r="B106" s="60"/>
      <c r="C106" s="60"/>
      <c r="D106" s="60"/>
      <c r="E106" s="60"/>
      <c r="F106" s="60"/>
      <c r="G106" s="60"/>
      <c r="H106" s="60"/>
      <c r="I106" s="60"/>
      <c r="J106" s="60"/>
      <c r="K106" s="60"/>
      <c r="L106" s="60"/>
    </row>
    <row r="107" spans="2:12">
      <c r="B107" s="60"/>
      <c r="C107" s="60"/>
      <c r="D107" s="60"/>
      <c r="E107" s="60"/>
      <c r="F107" s="60"/>
      <c r="G107" s="60"/>
      <c r="H107" s="60"/>
      <c r="I107" s="60"/>
      <c r="J107" s="60"/>
      <c r="K107" s="60"/>
      <c r="L107" s="60"/>
    </row>
    <row r="108" spans="2:12">
      <c r="B108" s="60"/>
      <c r="C108" s="60"/>
      <c r="D108" s="60"/>
      <c r="E108" s="60"/>
      <c r="F108" s="60"/>
      <c r="G108" s="60"/>
      <c r="H108" s="60"/>
      <c r="I108" s="60"/>
      <c r="J108" s="60"/>
      <c r="K108" s="60"/>
      <c r="L108" s="60"/>
    </row>
    <row r="109" spans="2:12">
      <c r="B109" s="60"/>
      <c r="C109" s="60"/>
      <c r="D109" s="60"/>
      <c r="E109" s="60"/>
      <c r="F109" s="60"/>
      <c r="G109" s="60"/>
      <c r="H109" s="60"/>
      <c r="I109" s="60"/>
      <c r="J109" s="60"/>
      <c r="K109" s="60"/>
      <c r="L109" s="60"/>
    </row>
    <row r="110" spans="2:12">
      <c r="B110" s="60"/>
      <c r="C110" s="60"/>
      <c r="D110" s="60"/>
      <c r="E110" s="60"/>
      <c r="F110" s="60"/>
      <c r="G110" s="60"/>
      <c r="H110" s="60"/>
      <c r="I110" s="60"/>
      <c r="J110" s="60"/>
      <c r="K110" s="60"/>
      <c r="L110" s="60"/>
    </row>
    <row r="111" spans="2:12">
      <c r="B111" s="60"/>
      <c r="C111" s="60"/>
      <c r="D111" s="60"/>
      <c r="E111" s="60"/>
      <c r="F111" s="60"/>
      <c r="G111" s="60"/>
      <c r="H111" s="60"/>
      <c r="I111" s="60"/>
      <c r="J111" s="60"/>
      <c r="K111" s="60"/>
      <c r="L111" s="60"/>
    </row>
    <row r="112" spans="2:12">
      <c r="B112" s="60"/>
      <c r="C112" s="60"/>
      <c r="D112" s="60"/>
      <c r="E112" s="60"/>
      <c r="F112" s="60"/>
      <c r="G112" s="60"/>
      <c r="H112" s="60"/>
      <c r="I112" s="60"/>
      <c r="J112" s="60"/>
      <c r="K112" s="60"/>
      <c r="L112" s="60"/>
    </row>
    <row r="113" spans="2:12">
      <c r="B113" s="60"/>
      <c r="C113" s="60"/>
      <c r="D113" s="60"/>
      <c r="E113" s="60"/>
      <c r="F113" s="60"/>
      <c r="G113" s="60"/>
      <c r="H113" s="60"/>
      <c r="I113" s="60"/>
      <c r="J113" s="60"/>
      <c r="K113" s="60"/>
      <c r="L113" s="60"/>
    </row>
    <row r="114" spans="2:12">
      <c r="B114" s="60"/>
      <c r="C114" s="60"/>
      <c r="D114" s="60"/>
      <c r="E114" s="60"/>
      <c r="F114" s="60"/>
      <c r="G114" s="60"/>
      <c r="H114" s="60"/>
      <c r="I114" s="60"/>
      <c r="J114" s="60"/>
      <c r="K114" s="60"/>
      <c r="L114" s="60"/>
    </row>
    <row r="115" spans="2:12">
      <c r="B115" s="60"/>
      <c r="C115" s="60"/>
      <c r="D115" s="60"/>
      <c r="E115" s="60"/>
      <c r="F115" s="60"/>
      <c r="G115" s="60"/>
      <c r="H115" s="60"/>
      <c r="I115" s="60"/>
      <c r="J115" s="60"/>
      <c r="K115" s="60"/>
      <c r="L115" s="60"/>
    </row>
    <row r="116" spans="2:12">
      <c r="B116" s="60"/>
      <c r="C116" s="60"/>
      <c r="D116" s="60"/>
      <c r="E116" s="60"/>
      <c r="F116" s="60"/>
      <c r="G116" s="60"/>
      <c r="H116" s="60"/>
      <c r="I116" s="60"/>
      <c r="J116" s="60"/>
      <c r="K116" s="60"/>
      <c r="L116" s="60"/>
    </row>
    <row r="117" spans="2:12">
      <c r="B117" s="60"/>
      <c r="C117" s="60"/>
      <c r="D117" s="60"/>
      <c r="E117" s="60"/>
      <c r="F117" s="60"/>
      <c r="G117" s="60"/>
      <c r="H117" s="60"/>
      <c r="I117" s="60"/>
      <c r="J117" s="60"/>
      <c r="K117" s="60"/>
      <c r="L117" s="60"/>
    </row>
    <row r="118" spans="2:12">
      <c r="B118" s="60"/>
      <c r="C118" s="60"/>
      <c r="D118" s="60"/>
      <c r="E118" s="60"/>
      <c r="F118" s="60"/>
      <c r="G118" s="60"/>
      <c r="H118" s="60"/>
      <c r="I118" s="60"/>
      <c r="J118" s="60"/>
      <c r="K118" s="60"/>
      <c r="L118" s="60"/>
    </row>
    <row r="119" spans="2:12">
      <c r="B119" s="60"/>
      <c r="C119" s="60"/>
      <c r="D119" s="60"/>
      <c r="E119" s="60"/>
      <c r="F119" s="60"/>
      <c r="G119" s="60"/>
      <c r="H119" s="60"/>
      <c r="I119" s="60"/>
      <c r="J119" s="60"/>
      <c r="K119" s="60"/>
      <c r="L119" s="60"/>
    </row>
    <row r="120" spans="2:12">
      <c r="B120" s="60"/>
      <c r="C120" s="60"/>
      <c r="D120" s="60"/>
      <c r="E120" s="60"/>
      <c r="F120" s="60"/>
      <c r="G120" s="60"/>
      <c r="H120" s="60"/>
      <c r="I120" s="60"/>
      <c r="J120" s="60"/>
      <c r="K120" s="60"/>
      <c r="L120" s="60"/>
    </row>
    <row r="121" spans="2:12">
      <c r="B121" s="60"/>
      <c r="C121" s="60"/>
      <c r="D121" s="60"/>
      <c r="E121" s="60"/>
      <c r="F121" s="60"/>
      <c r="G121" s="60"/>
      <c r="H121" s="60"/>
      <c r="I121" s="60"/>
      <c r="J121" s="60"/>
      <c r="K121" s="60"/>
      <c r="L121" s="60"/>
    </row>
    <row r="122" spans="2:12">
      <c r="B122" s="60"/>
      <c r="C122" s="60"/>
      <c r="D122" s="60"/>
      <c r="E122" s="60"/>
      <c r="F122" s="60"/>
      <c r="G122" s="60"/>
      <c r="H122" s="60"/>
      <c r="I122" s="60"/>
      <c r="J122" s="60"/>
      <c r="K122" s="60"/>
      <c r="L122" s="60"/>
    </row>
    <row r="123" spans="2:12">
      <c r="B123" s="60"/>
      <c r="C123" s="60"/>
      <c r="D123" s="60"/>
      <c r="E123" s="60"/>
      <c r="F123" s="60"/>
      <c r="G123" s="60"/>
      <c r="H123" s="60"/>
      <c r="I123" s="60"/>
      <c r="J123" s="60"/>
      <c r="K123" s="60"/>
      <c r="L123" s="60"/>
    </row>
    <row r="124" spans="2:12">
      <c r="B124" s="60"/>
      <c r="C124" s="60"/>
      <c r="D124" s="60"/>
      <c r="E124" s="60"/>
      <c r="F124" s="60"/>
      <c r="G124" s="60"/>
      <c r="H124" s="60"/>
      <c r="I124" s="60"/>
      <c r="J124" s="60"/>
      <c r="K124" s="60"/>
      <c r="L124" s="60"/>
    </row>
    <row r="125" spans="2:12">
      <c r="B125" s="60"/>
      <c r="C125" s="60"/>
      <c r="D125" s="60"/>
      <c r="E125" s="60"/>
      <c r="F125" s="60"/>
      <c r="G125" s="60"/>
      <c r="H125" s="60"/>
      <c r="I125" s="60"/>
      <c r="J125" s="60"/>
      <c r="K125" s="60"/>
      <c r="L125" s="60"/>
    </row>
    <row r="126" spans="2:12">
      <c r="B126" s="60"/>
      <c r="C126" s="60"/>
      <c r="D126" s="60"/>
      <c r="E126" s="60"/>
      <c r="F126" s="60"/>
      <c r="G126" s="60"/>
      <c r="H126" s="60"/>
      <c r="I126" s="60"/>
      <c r="J126" s="60"/>
      <c r="K126" s="60"/>
      <c r="L126" s="60"/>
    </row>
    <row r="127" spans="2:12">
      <c r="B127" s="60"/>
      <c r="C127" s="60"/>
      <c r="D127" s="60"/>
      <c r="E127" s="60"/>
      <c r="F127" s="60"/>
      <c r="G127" s="60"/>
      <c r="H127" s="60"/>
      <c r="I127" s="60"/>
      <c r="J127" s="60"/>
      <c r="K127" s="60"/>
      <c r="L127" s="60"/>
    </row>
    <row r="128" spans="2:12">
      <c r="B128" s="60"/>
      <c r="C128" s="60"/>
      <c r="D128" s="60"/>
      <c r="E128" s="60"/>
      <c r="F128" s="60"/>
      <c r="G128" s="60"/>
      <c r="H128" s="60"/>
      <c r="I128" s="60"/>
      <c r="J128" s="60"/>
      <c r="K128" s="60"/>
      <c r="L128" s="60"/>
    </row>
    <row r="129" spans="2:12">
      <c r="B129" s="60"/>
      <c r="C129" s="60"/>
      <c r="D129" s="60"/>
      <c r="E129" s="60"/>
      <c r="F129" s="60"/>
      <c r="G129" s="60"/>
      <c r="H129" s="60"/>
      <c r="I129" s="60"/>
      <c r="J129" s="60"/>
      <c r="K129" s="60"/>
      <c r="L129" s="60"/>
    </row>
    <row r="130" spans="2:12">
      <c r="B130" s="60"/>
      <c r="C130" s="60"/>
      <c r="D130" s="60"/>
      <c r="E130" s="60"/>
      <c r="F130" s="60"/>
      <c r="G130" s="60"/>
      <c r="H130" s="60"/>
      <c r="I130" s="60"/>
      <c r="J130" s="60"/>
      <c r="K130" s="60"/>
      <c r="L130" s="60"/>
    </row>
    <row r="131" spans="2:12">
      <c r="B131" s="60"/>
      <c r="C131" s="60"/>
      <c r="D131" s="60"/>
      <c r="E131" s="60"/>
      <c r="F131" s="60"/>
      <c r="G131" s="60"/>
      <c r="H131" s="60"/>
      <c r="I131" s="60"/>
      <c r="J131" s="60"/>
      <c r="K131" s="60"/>
      <c r="L131" s="60"/>
    </row>
  </sheetData>
  <mergeCells count="8">
    <mergeCell ref="A5:B6"/>
    <mergeCell ref="C5:D5"/>
    <mergeCell ref="A17:A19"/>
    <mergeCell ref="A20:A21"/>
    <mergeCell ref="A7:A10"/>
    <mergeCell ref="A11:A12"/>
    <mergeCell ref="A13:A14"/>
    <mergeCell ref="A15:A16"/>
  </mergeCells>
  <pageMargins left="0.70866141732283472" right="0.19685039370078741" top="3.937007874015748E-2" bottom="3.937007874015748E-2" header="0" footer="0.31496062992125984"/>
  <pageSetup paperSize="9" scale="8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7">
    <tabColor rgb="FF00B050"/>
  </sheetPr>
  <dimension ref="A1:L143"/>
  <sheetViews>
    <sheetView zoomScaleNormal="100" workbookViewId="0">
      <selection activeCell="C14" sqref="C14"/>
    </sheetView>
  </sheetViews>
  <sheetFormatPr baseColWidth="10" defaultColWidth="11.42578125" defaultRowHeight="15"/>
  <cols>
    <col min="1" max="1" width="39.5703125" style="51" customWidth="1"/>
    <col min="2" max="2" width="16.5703125" style="51" customWidth="1"/>
    <col min="3" max="11" width="20.7109375" style="51" customWidth="1"/>
    <col min="12" max="16384" width="11.42578125" style="51"/>
  </cols>
  <sheetData>
    <row r="1" spans="1:12" ht="15.75">
      <c r="A1" s="54" t="s">
        <v>1619</v>
      </c>
      <c r="B1" s="50"/>
      <c r="C1" s="50"/>
      <c r="D1" s="50"/>
    </row>
    <row r="2" spans="1:12">
      <c r="A2" s="50"/>
      <c r="B2" s="50"/>
      <c r="C2" s="50"/>
      <c r="D2" s="50"/>
    </row>
    <row r="3" spans="1:12">
      <c r="A3" s="496" t="s">
        <v>1620</v>
      </c>
      <c r="B3" s="494" t="s">
        <v>1589</v>
      </c>
      <c r="C3" s="50"/>
      <c r="D3" s="50"/>
    </row>
    <row r="4" spans="1:12">
      <c r="A4" s="492" t="s">
        <v>1621</v>
      </c>
      <c r="B4" s="42">
        <v>11080961</v>
      </c>
      <c r="C4" s="50"/>
      <c r="D4" s="50"/>
    </row>
    <row r="5" spans="1:12">
      <c r="A5" s="492" t="s">
        <v>1622</v>
      </c>
      <c r="B5" s="42">
        <v>19005002</v>
      </c>
      <c r="C5" s="72"/>
      <c r="D5" s="72"/>
      <c r="E5" s="60"/>
      <c r="F5" s="60"/>
      <c r="G5" s="60"/>
      <c r="H5" s="60"/>
      <c r="I5" s="60"/>
      <c r="J5" s="60"/>
      <c r="K5" s="60"/>
      <c r="L5" s="60"/>
    </row>
    <row r="6" spans="1:12">
      <c r="A6" s="492" t="s">
        <v>1623</v>
      </c>
      <c r="B6" s="42">
        <v>0</v>
      </c>
      <c r="C6" s="72"/>
      <c r="D6" s="72"/>
      <c r="E6" s="60"/>
      <c r="F6" s="60"/>
      <c r="G6" s="60"/>
      <c r="H6" s="60"/>
      <c r="I6" s="60"/>
      <c r="J6" s="60"/>
      <c r="K6" s="60"/>
      <c r="L6" s="60"/>
    </row>
    <row r="7" spans="1:12">
      <c r="A7" s="44" t="s">
        <v>282</v>
      </c>
      <c r="B7" s="104">
        <v>30085963</v>
      </c>
      <c r="C7" s="72"/>
      <c r="D7" s="72"/>
      <c r="E7" s="60"/>
      <c r="F7" s="60"/>
      <c r="G7" s="60"/>
      <c r="H7" s="60"/>
      <c r="I7" s="60"/>
      <c r="J7" s="60"/>
      <c r="K7" s="60"/>
      <c r="L7" s="60"/>
    </row>
    <row r="8" spans="1:12">
      <c r="A8" s="50"/>
      <c r="B8" s="72"/>
      <c r="C8" s="72"/>
      <c r="D8" s="72"/>
      <c r="E8" s="60"/>
      <c r="F8" s="60"/>
      <c r="G8" s="60"/>
      <c r="H8" s="60"/>
      <c r="I8" s="60"/>
      <c r="J8" s="60"/>
      <c r="K8" s="60"/>
      <c r="L8" s="60"/>
    </row>
    <row r="9" spans="1:12">
      <c r="A9" s="50"/>
      <c r="B9" s="72"/>
      <c r="C9" s="72"/>
      <c r="D9" s="72"/>
      <c r="E9" s="60"/>
      <c r="F9" s="60"/>
      <c r="G9" s="60"/>
      <c r="H9" s="60"/>
      <c r="I9" s="60"/>
      <c r="J9" s="60"/>
      <c r="K9" s="60"/>
      <c r="L9" s="60"/>
    </row>
    <row r="10" spans="1:12">
      <c r="A10" s="50"/>
      <c r="B10" s="72"/>
      <c r="C10" s="72"/>
      <c r="D10" s="60"/>
      <c r="E10" s="60"/>
      <c r="F10" s="60"/>
      <c r="G10" s="60"/>
      <c r="H10" s="60"/>
      <c r="I10" s="60"/>
      <c r="J10" s="60"/>
      <c r="K10" s="60"/>
      <c r="L10" s="60"/>
    </row>
    <row r="11" spans="1:12">
      <c r="A11" s="50"/>
      <c r="B11" s="72"/>
      <c r="C11" s="72"/>
      <c r="D11" s="72"/>
      <c r="E11" s="60"/>
      <c r="F11" s="60"/>
      <c r="G11" s="60"/>
      <c r="H11" s="60"/>
      <c r="I11" s="60"/>
      <c r="J11" s="60"/>
      <c r="K11" s="60"/>
      <c r="L11" s="60"/>
    </row>
    <row r="12" spans="1:12">
      <c r="A12" s="50"/>
      <c r="B12" s="72"/>
      <c r="C12" s="72"/>
      <c r="D12" s="72"/>
      <c r="E12" s="60"/>
      <c r="F12" s="60"/>
      <c r="G12" s="60"/>
      <c r="H12" s="60"/>
      <c r="I12" s="60"/>
      <c r="J12" s="60"/>
      <c r="K12" s="60"/>
      <c r="L12" s="60"/>
    </row>
    <row r="13" spans="1:12">
      <c r="B13" s="60"/>
      <c r="C13" s="60"/>
      <c r="D13" s="60"/>
      <c r="E13" s="60"/>
      <c r="F13" s="60"/>
      <c r="G13" s="60"/>
      <c r="H13" s="60"/>
      <c r="I13" s="60"/>
      <c r="J13" s="60"/>
      <c r="K13" s="60"/>
      <c r="L13" s="60"/>
    </row>
    <row r="14" spans="1:12">
      <c r="B14" s="60"/>
      <c r="C14" s="60"/>
      <c r="D14" s="60"/>
      <c r="E14" s="60"/>
      <c r="F14" s="60"/>
      <c r="G14" s="60"/>
      <c r="H14" s="60"/>
      <c r="I14" s="60"/>
      <c r="J14" s="60"/>
      <c r="K14" s="60"/>
      <c r="L14" s="60"/>
    </row>
    <row r="15" spans="1:12">
      <c r="B15" s="60"/>
      <c r="C15" s="60"/>
      <c r="D15" s="60"/>
      <c r="E15" s="60"/>
      <c r="F15" s="60"/>
      <c r="G15" s="60"/>
      <c r="H15" s="60"/>
      <c r="I15" s="60"/>
      <c r="J15" s="60"/>
      <c r="K15" s="60"/>
      <c r="L15" s="60"/>
    </row>
    <row r="16" spans="1:12">
      <c r="B16" s="60"/>
      <c r="C16" s="60"/>
      <c r="D16" s="60"/>
      <c r="E16" s="60"/>
      <c r="F16" s="60"/>
      <c r="G16" s="60"/>
      <c r="H16" s="60"/>
      <c r="I16" s="60"/>
      <c r="J16" s="60"/>
      <c r="K16" s="60"/>
      <c r="L16" s="60"/>
    </row>
    <row r="17" spans="2:12">
      <c r="B17" s="60"/>
      <c r="C17" s="60"/>
      <c r="D17" s="60"/>
      <c r="E17" s="60"/>
      <c r="F17" s="60"/>
      <c r="G17" s="60"/>
      <c r="H17" s="60"/>
      <c r="I17" s="60"/>
      <c r="J17" s="60"/>
      <c r="K17" s="60"/>
      <c r="L17" s="60"/>
    </row>
    <row r="18" spans="2:12">
      <c r="B18" s="60"/>
      <c r="C18" s="60"/>
      <c r="D18" s="60"/>
      <c r="E18" s="60"/>
      <c r="F18" s="60"/>
      <c r="G18" s="60"/>
      <c r="H18" s="60"/>
      <c r="I18" s="60"/>
      <c r="J18" s="60"/>
      <c r="K18" s="60"/>
      <c r="L18" s="60"/>
    </row>
    <row r="19" spans="2:12">
      <c r="B19" s="60"/>
      <c r="C19" s="60"/>
      <c r="D19" s="60"/>
      <c r="E19" s="60"/>
      <c r="F19" s="60"/>
      <c r="G19" s="60"/>
      <c r="H19" s="60"/>
      <c r="I19" s="60"/>
      <c r="J19" s="60"/>
      <c r="K19" s="60"/>
      <c r="L19" s="60"/>
    </row>
    <row r="20" spans="2:12">
      <c r="B20" s="60"/>
      <c r="C20" s="60"/>
      <c r="D20" s="60"/>
      <c r="E20" s="60"/>
      <c r="F20" s="60"/>
      <c r="G20" s="60"/>
      <c r="H20" s="60"/>
      <c r="I20" s="60"/>
      <c r="J20" s="60"/>
      <c r="K20" s="60"/>
      <c r="L20" s="60"/>
    </row>
    <row r="21" spans="2:12">
      <c r="B21" s="60"/>
      <c r="C21" s="60"/>
      <c r="D21" s="60"/>
      <c r="E21" s="60"/>
      <c r="F21" s="60"/>
      <c r="G21" s="60"/>
      <c r="H21" s="60"/>
      <c r="I21" s="60"/>
      <c r="J21" s="60"/>
      <c r="K21" s="60"/>
      <c r="L21" s="60"/>
    </row>
    <row r="22" spans="2:12">
      <c r="B22" s="60"/>
      <c r="C22" s="60"/>
      <c r="D22" s="60"/>
      <c r="E22" s="60"/>
      <c r="F22" s="60"/>
      <c r="G22" s="60"/>
      <c r="H22" s="60"/>
      <c r="I22" s="60"/>
      <c r="J22" s="60"/>
      <c r="K22" s="60"/>
      <c r="L22" s="60"/>
    </row>
    <row r="23" spans="2:12">
      <c r="B23" s="60"/>
      <c r="C23" s="60"/>
      <c r="D23" s="60"/>
      <c r="E23" s="60"/>
      <c r="F23" s="60"/>
      <c r="G23" s="60"/>
      <c r="H23" s="60"/>
      <c r="I23" s="60"/>
      <c r="J23" s="60"/>
      <c r="K23" s="60"/>
      <c r="L23" s="60"/>
    </row>
    <row r="24" spans="2:12">
      <c r="B24" s="60"/>
      <c r="C24" s="60"/>
      <c r="D24" s="60"/>
      <c r="E24" s="60"/>
      <c r="F24" s="60"/>
      <c r="G24" s="60"/>
      <c r="H24" s="60"/>
      <c r="I24" s="60"/>
      <c r="J24" s="60"/>
      <c r="K24" s="60"/>
      <c r="L24" s="60"/>
    </row>
    <row r="25" spans="2:12">
      <c r="B25" s="60"/>
      <c r="C25" s="60"/>
      <c r="D25" s="60"/>
      <c r="E25" s="60"/>
      <c r="F25" s="60"/>
      <c r="G25" s="60"/>
      <c r="H25" s="60"/>
      <c r="I25" s="60"/>
      <c r="J25" s="60"/>
      <c r="K25" s="60"/>
      <c r="L25" s="60"/>
    </row>
    <row r="26" spans="2:12">
      <c r="B26" s="60"/>
      <c r="C26" s="60"/>
      <c r="D26" s="60"/>
      <c r="E26" s="60"/>
      <c r="F26" s="60"/>
      <c r="G26" s="60"/>
      <c r="H26" s="60"/>
      <c r="I26" s="60"/>
      <c r="J26" s="60"/>
      <c r="K26" s="60"/>
      <c r="L26" s="60"/>
    </row>
    <row r="27" spans="2:12">
      <c r="B27" s="60"/>
      <c r="C27" s="60"/>
      <c r="D27" s="60"/>
      <c r="E27" s="60"/>
      <c r="F27" s="60"/>
      <c r="G27" s="60"/>
      <c r="H27" s="60"/>
      <c r="I27" s="60"/>
      <c r="J27" s="60"/>
      <c r="K27" s="60"/>
      <c r="L27" s="60"/>
    </row>
    <row r="28" spans="2:12">
      <c r="B28" s="60"/>
      <c r="C28" s="60"/>
      <c r="D28" s="60"/>
      <c r="E28" s="60"/>
      <c r="F28" s="60"/>
      <c r="G28" s="60"/>
      <c r="H28" s="60"/>
      <c r="I28" s="60"/>
      <c r="J28" s="60"/>
      <c r="K28" s="60"/>
      <c r="L28" s="60"/>
    </row>
    <row r="29" spans="2:12">
      <c r="B29" s="60"/>
      <c r="C29" s="60"/>
      <c r="D29" s="60"/>
      <c r="E29" s="60"/>
      <c r="F29" s="60"/>
      <c r="G29" s="60"/>
      <c r="H29" s="60"/>
      <c r="I29" s="60"/>
      <c r="J29" s="60"/>
      <c r="K29" s="60"/>
      <c r="L29" s="60"/>
    </row>
    <row r="30" spans="2:12">
      <c r="B30" s="60"/>
      <c r="C30" s="60"/>
      <c r="D30" s="60"/>
      <c r="E30" s="60"/>
      <c r="F30" s="60"/>
      <c r="G30" s="60"/>
      <c r="H30" s="60"/>
      <c r="I30" s="60"/>
      <c r="J30" s="60"/>
      <c r="K30" s="60"/>
      <c r="L30" s="60"/>
    </row>
    <row r="31" spans="2:12">
      <c r="B31" s="60"/>
      <c r="C31" s="60"/>
      <c r="D31" s="60"/>
      <c r="E31" s="60"/>
      <c r="F31" s="60"/>
      <c r="G31" s="60"/>
      <c r="H31" s="60"/>
      <c r="I31" s="60"/>
      <c r="J31" s="60"/>
      <c r="K31" s="60"/>
      <c r="L31" s="60"/>
    </row>
    <row r="32" spans="2:12">
      <c r="B32" s="60"/>
      <c r="C32" s="60"/>
      <c r="D32" s="60"/>
      <c r="E32" s="60"/>
      <c r="F32" s="60"/>
      <c r="G32" s="60"/>
      <c r="H32" s="60"/>
      <c r="I32" s="60"/>
      <c r="J32" s="60"/>
      <c r="K32" s="60"/>
      <c r="L32" s="60"/>
    </row>
    <row r="33" spans="2:12">
      <c r="B33" s="60"/>
      <c r="C33" s="60"/>
      <c r="D33" s="60"/>
      <c r="E33" s="60"/>
      <c r="F33" s="60"/>
      <c r="G33" s="60"/>
      <c r="H33" s="60"/>
      <c r="I33" s="60"/>
      <c r="J33" s="60"/>
      <c r="K33" s="60"/>
      <c r="L33" s="60"/>
    </row>
    <row r="34" spans="2:12">
      <c r="B34" s="60"/>
      <c r="C34" s="60"/>
      <c r="D34" s="60"/>
      <c r="E34" s="60"/>
      <c r="F34" s="60"/>
      <c r="G34" s="60"/>
      <c r="H34" s="60"/>
      <c r="I34" s="60"/>
      <c r="J34" s="60"/>
      <c r="K34" s="60"/>
      <c r="L34" s="60"/>
    </row>
    <row r="35" spans="2:12">
      <c r="B35" s="60"/>
      <c r="C35" s="60"/>
      <c r="D35" s="60"/>
      <c r="E35" s="60"/>
      <c r="F35" s="60"/>
      <c r="G35" s="60"/>
      <c r="H35" s="60"/>
      <c r="I35" s="60"/>
      <c r="J35" s="60"/>
      <c r="K35" s="60"/>
      <c r="L35" s="60"/>
    </row>
    <row r="36" spans="2:12">
      <c r="B36" s="60"/>
      <c r="C36" s="60"/>
      <c r="D36" s="60"/>
      <c r="E36" s="60"/>
      <c r="F36" s="60"/>
      <c r="G36" s="60"/>
      <c r="H36" s="60"/>
      <c r="I36" s="60"/>
      <c r="J36" s="60"/>
      <c r="K36" s="60"/>
      <c r="L36" s="60"/>
    </row>
    <row r="37" spans="2:12">
      <c r="B37" s="60"/>
      <c r="C37" s="60"/>
      <c r="D37" s="60"/>
      <c r="E37" s="60"/>
      <c r="F37" s="60"/>
      <c r="G37" s="60"/>
      <c r="H37" s="60"/>
      <c r="I37" s="60"/>
      <c r="J37" s="60"/>
      <c r="K37" s="60"/>
      <c r="L37" s="60"/>
    </row>
    <row r="38" spans="2:12">
      <c r="B38" s="60"/>
      <c r="C38" s="60"/>
      <c r="D38" s="60"/>
      <c r="E38" s="60"/>
      <c r="F38" s="60"/>
      <c r="G38" s="60"/>
      <c r="H38" s="60"/>
      <c r="I38" s="60"/>
      <c r="J38" s="60"/>
      <c r="K38" s="60"/>
      <c r="L38" s="60"/>
    </row>
    <row r="39" spans="2:12">
      <c r="B39" s="60"/>
      <c r="C39" s="60"/>
      <c r="D39" s="60"/>
      <c r="E39" s="60"/>
      <c r="F39" s="60"/>
      <c r="G39" s="60"/>
      <c r="H39" s="60"/>
      <c r="I39" s="60"/>
      <c r="J39" s="60"/>
      <c r="K39" s="60"/>
      <c r="L39" s="60"/>
    </row>
    <row r="40" spans="2:12">
      <c r="B40" s="60"/>
      <c r="C40" s="60"/>
      <c r="D40" s="60"/>
      <c r="E40" s="60"/>
      <c r="F40" s="60"/>
      <c r="G40" s="60"/>
      <c r="H40" s="60"/>
      <c r="I40" s="60"/>
      <c r="J40" s="60"/>
      <c r="K40" s="60"/>
      <c r="L40" s="60"/>
    </row>
    <row r="41" spans="2:12">
      <c r="B41" s="60"/>
      <c r="C41" s="60"/>
      <c r="D41" s="60"/>
      <c r="E41" s="60"/>
      <c r="F41" s="60"/>
      <c r="G41" s="60"/>
      <c r="H41" s="60"/>
      <c r="I41" s="60"/>
      <c r="J41" s="60"/>
      <c r="K41" s="60"/>
      <c r="L41" s="60"/>
    </row>
    <row r="42" spans="2:12">
      <c r="B42" s="60"/>
      <c r="C42" s="60"/>
      <c r="D42" s="60"/>
      <c r="E42" s="60"/>
      <c r="F42" s="60"/>
      <c r="G42" s="60"/>
      <c r="H42" s="60"/>
      <c r="I42" s="60"/>
      <c r="J42" s="60"/>
      <c r="K42" s="60"/>
      <c r="L42" s="60"/>
    </row>
    <row r="43" spans="2:12">
      <c r="B43" s="60"/>
      <c r="C43" s="60"/>
      <c r="D43" s="60"/>
      <c r="E43" s="60"/>
      <c r="F43" s="60"/>
      <c r="G43" s="60"/>
      <c r="H43" s="60"/>
      <c r="I43" s="60"/>
      <c r="J43" s="60"/>
      <c r="K43" s="60"/>
      <c r="L43" s="60"/>
    </row>
    <row r="44" spans="2:12">
      <c r="B44" s="60"/>
      <c r="C44" s="60"/>
      <c r="D44" s="60"/>
      <c r="E44" s="60"/>
      <c r="F44" s="60"/>
      <c r="G44" s="60"/>
      <c r="H44" s="60"/>
      <c r="I44" s="60"/>
      <c r="J44" s="60"/>
      <c r="K44" s="60"/>
      <c r="L44" s="60"/>
    </row>
    <row r="45" spans="2:12">
      <c r="B45" s="60"/>
      <c r="C45" s="60"/>
      <c r="D45" s="60"/>
      <c r="E45" s="60"/>
      <c r="F45" s="60"/>
      <c r="G45" s="60"/>
      <c r="H45" s="60"/>
      <c r="I45" s="60"/>
      <c r="J45" s="60"/>
      <c r="K45" s="60"/>
      <c r="L45" s="60"/>
    </row>
    <row r="46" spans="2:12">
      <c r="B46" s="60"/>
      <c r="C46" s="60"/>
      <c r="D46" s="60"/>
      <c r="E46" s="60"/>
      <c r="F46" s="60"/>
      <c r="G46" s="60"/>
      <c r="H46" s="60"/>
      <c r="I46" s="60"/>
      <c r="J46" s="60"/>
      <c r="K46" s="60"/>
      <c r="L46" s="60"/>
    </row>
    <row r="47" spans="2:12">
      <c r="B47" s="60"/>
      <c r="C47" s="60"/>
      <c r="D47" s="60"/>
      <c r="E47" s="60"/>
      <c r="F47" s="60"/>
      <c r="G47" s="60"/>
      <c r="H47" s="60"/>
      <c r="I47" s="60"/>
      <c r="J47" s="60"/>
      <c r="K47" s="60"/>
      <c r="L47" s="60"/>
    </row>
    <row r="48" spans="2:12">
      <c r="B48" s="60"/>
      <c r="C48" s="60"/>
      <c r="D48" s="60"/>
      <c r="E48" s="60"/>
      <c r="F48" s="60"/>
      <c r="G48" s="60"/>
      <c r="H48" s="60"/>
      <c r="I48" s="60"/>
      <c r="J48" s="60"/>
      <c r="K48" s="60"/>
      <c r="L48" s="60"/>
    </row>
    <row r="49" spans="2:12">
      <c r="B49" s="60"/>
      <c r="C49" s="60"/>
      <c r="D49" s="60"/>
      <c r="E49" s="60"/>
      <c r="F49" s="60"/>
      <c r="G49" s="60"/>
      <c r="H49" s="60"/>
      <c r="I49" s="60"/>
      <c r="J49" s="60"/>
      <c r="K49" s="60"/>
      <c r="L49" s="60"/>
    </row>
    <row r="50" spans="2:12">
      <c r="B50" s="60"/>
      <c r="C50" s="60"/>
      <c r="D50" s="60"/>
      <c r="E50" s="60"/>
      <c r="F50" s="60"/>
      <c r="G50" s="60"/>
      <c r="H50" s="60"/>
      <c r="I50" s="60"/>
      <c r="J50" s="60"/>
      <c r="K50" s="60"/>
      <c r="L50" s="60"/>
    </row>
    <row r="51" spans="2:12">
      <c r="B51" s="60"/>
      <c r="C51" s="60"/>
      <c r="D51" s="60"/>
      <c r="E51" s="60"/>
      <c r="F51" s="60"/>
      <c r="G51" s="60"/>
      <c r="H51" s="60"/>
      <c r="I51" s="60"/>
      <c r="J51" s="60"/>
      <c r="K51" s="60"/>
      <c r="L51" s="60"/>
    </row>
    <row r="52" spans="2:12">
      <c r="B52" s="60"/>
      <c r="C52" s="60"/>
      <c r="D52" s="60"/>
      <c r="E52" s="60"/>
      <c r="F52" s="60"/>
      <c r="G52" s="60"/>
      <c r="H52" s="60"/>
      <c r="I52" s="60"/>
      <c r="J52" s="60"/>
      <c r="K52" s="60"/>
      <c r="L52" s="60"/>
    </row>
    <row r="53" spans="2:12">
      <c r="B53" s="60"/>
      <c r="C53" s="60"/>
      <c r="D53" s="60"/>
      <c r="E53" s="60"/>
      <c r="F53" s="60"/>
      <c r="G53" s="60"/>
      <c r="H53" s="60"/>
      <c r="I53" s="60"/>
      <c r="J53" s="60"/>
      <c r="K53" s="60"/>
      <c r="L53" s="60"/>
    </row>
    <row r="54" spans="2:12">
      <c r="B54" s="60"/>
      <c r="C54" s="60"/>
      <c r="D54" s="60"/>
      <c r="E54" s="60"/>
      <c r="F54" s="60"/>
      <c r="G54" s="60"/>
      <c r="H54" s="60"/>
      <c r="I54" s="60"/>
      <c r="J54" s="60"/>
      <c r="K54" s="60"/>
      <c r="L54" s="60"/>
    </row>
    <row r="55" spans="2:12">
      <c r="B55" s="60"/>
      <c r="C55" s="60"/>
      <c r="D55" s="60"/>
      <c r="E55" s="60"/>
      <c r="F55" s="60"/>
      <c r="G55" s="60"/>
      <c r="H55" s="60"/>
      <c r="I55" s="60"/>
      <c r="J55" s="60"/>
      <c r="K55" s="60"/>
      <c r="L55" s="60"/>
    </row>
    <row r="56" spans="2:12">
      <c r="B56" s="60"/>
      <c r="C56" s="60"/>
      <c r="D56" s="60"/>
      <c r="E56" s="60"/>
      <c r="F56" s="60"/>
      <c r="G56" s="60"/>
      <c r="H56" s="60"/>
      <c r="I56" s="60"/>
      <c r="J56" s="60"/>
      <c r="K56" s="60"/>
      <c r="L56" s="60"/>
    </row>
    <row r="57" spans="2:12">
      <c r="B57" s="60"/>
      <c r="C57" s="60"/>
      <c r="D57" s="60"/>
      <c r="E57" s="60"/>
      <c r="F57" s="60"/>
      <c r="G57" s="60"/>
      <c r="H57" s="60"/>
      <c r="I57" s="60"/>
      <c r="J57" s="60"/>
      <c r="K57" s="60"/>
      <c r="L57" s="60"/>
    </row>
    <row r="58" spans="2:12">
      <c r="B58" s="60"/>
      <c r="C58" s="60"/>
      <c r="D58" s="60"/>
      <c r="E58" s="60"/>
      <c r="F58" s="60"/>
      <c r="G58" s="60"/>
      <c r="H58" s="60"/>
      <c r="I58" s="60"/>
      <c r="J58" s="60"/>
      <c r="K58" s="60"/>
      <c r="L58" s="60"/>
    </row>
    <row r="59" spans="2:12">
      <c r="B59" s="60"/>
      <c r="C59" s="60"/>
      <c r="D59" s="60"/>
      <c r="E59" s="60"/>
      <c r="F59" s="60"/>
      <c r="G59" s="60"/>
      <c r="H59" s="60"/>
      <c r="I59" s="60"/>
      <c r="J59" s="60"/>
      <c r="K59" s="60"/>
      <c r="L59" s="60"/>
    </row>
    <row r="60" spans="2:12">
      <c r="B60" s="60"/>
      <c r="C60" s="60"/>
      <c r="D60" s="60"/>
      <c r="E60" s="60"/>
      <c r="F60" s="60"/>
      <c r="G60" s="60"/>
      <c r="H60" s="60"/>
      <c r="I60" s="60"/>
      <c r="J60" s="60"/>
      <c r="K60" s="60"/>
      <c r="L60" s="60"/>
    </row>
    <row r="61" spans="2:12">
      <c r="B61" s="60"/>
      <c r="C61" s="60"/>
      <c r="D61" s="60"/>
      <c r="E61" s="60"/>
      <c r="F61" s="60"/>
      <c r="G61" s="60"/>
      <c r="H61" s="60"/>
      <c r="I61" s="60"/>
      <c r="J61" s="60"/>
      <c r="K61" s="60"/>
      <c r="L61" s="60"/>
    </row>
    <row r="62" spans="2:12">
      <c r="B62" s="60"/>
      <c r="C62" s="60"/>
      <c r="D62" s="60"/>
      <c r="E62" s="60"/>
      <c r="F62" s="60"/>
      <c r="G62" s="60"/>
      <c r="H62" s="60"/>
      <c r="I62" s="60"/>
      <c r="J62" s="60"/>
      <c r="K62" s="60"/>
      <c r="L62" s="60"/>
    </row>
    <row r="63" spans="2:12">
      <c r="B63" s="60"/>
      <c r="C63" s="60"/>
      <c r="D63" s="60"/>
      <c r="E63" s="60"/>
      <c r="F63" s="60"/>
      <c r="G63" s="60"/>
      <c r="H63" s="60"/>
      <c r="I63" s="60"/>
      <c r="J63" s="60"/>
      <c r="K63" s="60"/>
      <c r="L63" s="60"/>
    </row>
    <row r="64" spans="2:12">
      <c r="B64" s="60"/>
      <c r="C64" s="60"/>
      <c r="D64" s="60"/>
      <c r="E64" s="60"/>
      <c r="F64" s="60"/>
      <c r="G64" s="60"/>
      <c r="H64" s="60"/>
      <c r="I64" s="60"/>
      <c r="J64" s="60"/>
      <c r="K64" s="60"/>
      <c r="L64" s="60"/>
    </row>
    <row r="65" spans="2:12">
      <c r="B65" s="60"/>
      <c r="C65" s="60"/>
      <c r="D65" s="60"/>
      <c r="E65" s="60"/>
      <c r="F65" s="60"/>
      <c r="G65" s="60"/>
      <c r="H65" s="60"/>
      <c r="I65" s="60"/>
      <c r="J65" s="60"/>
      <c r="K65" s="60"/>
      <c r="L65" s="60"/>
    </row>
    <row r="66" spans="2:12">
      <c r="B66" s="60"/>
      <c r="C66" s="60"/>
      <c r="D66" s="60"/>
      <c r="E66" s="60"/>
      <c r="F66" s="60"/>
      <c r="G66" s="60"/>
      <c r="H66" s="60"/>
      <c r="I66" s="60"/>
      <c r="J66" s="60"/>
      <c r="K66" s="60"/>
      <c r="L66" s="60"/>
    </row>
    <row r="67" spans="2:12">
      <c r="B67" s="60"/>
      <c r="C67" s="60"/>
      <c r="D67" s="60"/>
      <c r="E67" s="60"/>
      <c r="F67" s="60"/>
      <c r="G67" s="60"/>
      <c r="H67" s="60"/>
      <c r="I67" s="60"/>
      <c r="J67" s="60"/>
      <c r="K67" s="60"/>
      <c r="L67" s="60"/>
    </row>
    <row r="68" spans="2:12">
      <c r="B68" s="60"/>
      <c r="C68" s="60"/>
      <c r="D68" s="60"/>
      <c r="E68" s="60"/>
      <c r="F68" s="60"/>
      <c r="G68" s="60"/>
      <c r="H68" s="60"/>
      <c r="I68" s="60"/>
      <c r="J68" s="60"/>
      <c r="K68" s="60"/>
      <c r="L68" s="60"/>
    </row>
    <row r="69" spans="2:12">
      <c r="B69" s="60"/>
      <c r="C69" s="60"/>
      <c r="D69" s="60"/>
      <c r="E69" s="60"/>
      <c r="F69" s="60"/>
      <c r="G69" s="60"/>
      <c r="H69" s="60"/>
      <c r="I69" s="60"/>
      <c r="J69" s="60"/>
      <c r="K69" s="60"/>
      <c r="L69" s="60"/>
    </row>
    <row r="70" spans="2:12">
      <c r="B70" s="60"/>
      <c r="C70" s="60"/>
      <c r="D70" s="60"/>
      <c r="E70" s="60"/>
      <c r="F70" s="60"/>
      <c r="G70" s="60"/>
      <c r="H70" s="60"/>
      <c r="I70" s="60"/>
      <c r="J70" s="60"/>
      <c r="K70" s="60"/>
      <c r="L70" s="60"/>
    </row>
    <row r="71" spans="2:12">
      <c r="B71" s="60"/>
      <c r="C71" s="60"/>
      <c r="D71" s="60"/>
      <c r="E71" s="60"/>
      <c r="F71" s="60"/>
      <c r="G71" s="60"/>
      <c r="H71" s="60"/>
      <c r="I71" s="60"/>
      <c r="J71" s="60"/>
      <c r="K71" s="60"/>
      <c r="L71" s="60"/>
    </row>
    <row r="72" spans="2:12">
      <c r="B72" s="60"/>
      <c r="C72" s="60"/>
      <c r="D72" s="60"/>
      <c r="E72" s="60"/>
      <c r="F72" s="60"/>
      <c r="G72" s="60"/>
      <c r="H72" s="60"/>
      <c r="I72" s="60"/>
      <c r="J72" s="60"/>
      <c r="K72" s="60"/>
      <c r="L72" s="60"/>
    </row>
    <row r="73" spans="2:12">
      <c r="B73" s="60"/>
      <c r="C73" s="60"/>
      <c r="D73" s="60"/>
      <c r="E73" s="60"/>
      <c r="F73" s="60"/>
      <c r="G73" s="60"/>
      <c r="H73" s="60"/>
      <c r="I73" s="60"/>
      <c r="J73" s="60"/>
      <c r="K73" s="60"/>
      <c r="L73" s="60"/>
    </row>
    <row r="74" spans="2:12">
      <c r="B74" s="60"/>
      <c r="C74" s="60"/>
      <c r="D74" s="60"/>
      <c r="E74" s="60"/>
      <c r="F74" s="60"/>
      <c r="G74" s="60"/>
      <c r="H74" s="60"/>
      <c r="I74" s="60"/>
      <c r="J74" s="60"/>
      <c r="K74" s="60"/>
      <c r="L74" s="60"/>
    </row>
    <row r="75" spans="2:12">
      <c r="B75" s="60"/>
      <c r="C75" s="60"/>
      <c r="D75" s="60"/>
      <c r="E75" s="60"/>
      <c r="F75" s="60"/>
      <c r="G75" s="60"/>
      <c r="H75" s="60"/>
      <c r="I75" s="60"/>
      <c r="J75" s="60"/>
      <c r="K75" s="60"/>
      <c r="L75" s="60"/>
    </row>
    <row r="76" spans="2:12">
      <c r="B76" s="60"/>
      <c r="C76" s="60"/>
      <c r="D76" s="60"/>
      <c r="E76" s="60"/>
      <c r="F76" s="60"/>
      <c r="G76" s="60"/>
      <c r="H76" s="60"/>
      <c r="I76" s="60"/>
      <c r="J76" s="60"/>
      <c r="K76" s="60"/>
      <c r="L76" s="60"/>
    </row>
    <row r="77" spans="2:12">
      <c r="B77" s="60"/>
      <c r="C77" s="60"/>
      <c r="D77" s="60"/>
      <c r="E77" s="60"/>
      <c r="F77" s="60"/>
      <c r="G77" s="60"/>
      <c r="H77" s="60"/>
      <c r="I77" s="60"/>
      <c r="J77" s="60"/>
      <c r="K77" s="60"/>
      <c r="L77" s="60"/>
    </row>
    <row r="78" spans="2:12">
      <c r="B78" s="60"/>
      <c r="C78" s="60"/>
      <c r="D78" s="60"/>
      <c r="E78" s="60"/>
      <c r="F78" s="60"/>
      <c r="G78" s="60"/>
      <c r="H78" s="60"/>
      <c r="I78" s="60"/>
      <c r="J78" s="60"/>
      <c r="K78" s="60"/>
      <c r="L78" s="60"/>
    </row>
    <row r="79" spans="2:12">
      <c r="B79" s="60"/>
      <c r="C79" s="60"/>
      <c r="D79" s="60"/>
      <c r="E79" s="60"/>
      <c r="F79" s="60"/>
      <c r="G79" s="60"/>
      <c r="H79" s="60"/>
      <c r="I79" s="60"/>
      <c r="J79" s="60"/>
      <c r="K79" s="60"/>
      <c r="L79" s="60"/>
    </row>
    <row r="80" spans="2:12">
      <c r="B80" s="60"/>
      <c r="C80" s="60"/>
      <c r="D80" s="60"/>
      <c r="E80" s="60"/>
      <c r="F80" s="60"/>
      <c r="G80" s="60"/>
      <c r="H80" s="60"/>
      <c r="I80" s="60"/>
      <c r="J80" s="60"/>
      <c r="K80" s="60"/>
      <c r="L80" s="60"/>
    </row>
    <row r="81" spans="2:12">
      <c r="B81" s="60"/>
      <c r="C81" s="60"/>
      <c r="D81" s="60"/>
      <c r="E81" s="60"/>
      <c r="F81" s="60"/>
      <c r="G81" s="60"/>
      <c r="H81" s="60"/>
      <c r="I81" s="60"/>
      <c r="J81" s="60"/>
      <c r="K81" s="60"/>
      <c r="L81" s="60"/>
    </row>
    <row r="82" spans="2:12">
      <c r="B82" s="60"/>
      <c r="C82" s="60"/>
      <c r="D82" s="60"/>
      <c r="E82" s="60"/>
      <c r="F82" s="60"/>
      <c r="G82" s="60"/>
      <c r="H82" s="60"/>
      <c r="I82" s="60"/>
      <c r="J82" s="60"/>
      <c r="K82" s="60"/>
      <c r="L82" s="60"/>
    </row>
    <row r="83" spans="2:12">
      <c r="B83" s="60"/>
      <c r="C83" s="60"/>
      <c r="D83" s="60"/>
      <c r="E83" s="60"/>
      <c r="F83" s="60"/>
      <c r="G83" s="60"/>
      <c r="H83" s="60"/>
      <c r="I83" s="60"/>
      <c r="J83" s="60"/>
      <c r="K83" s="60"/>
      <c r="L83" s="60"/>
    </row>
    <row r="84" spans="2:12">
      <c r="B84" s="60"/>
      <c r="C84" s="60"/>
      <c r="D84" s="60"/>
      <c r="E84" s="60"/>
      <c r="F84" s="60"/>
      <c r="G84" s="60"/>
      <c r="H84" s="60"/>
      <c r="I84" s="60"/>
      <c r="J84" s="60"/>
      <c r="K84" s="60"/>
      <c r="L84" s="60"/>
    </row>
    <row r="85" spans="2:12">
      <c r="B85" s="60"/>
      <c r="C85" s="60"/>
      <c r="D85" s="60"/>
      <c r="E85" s="60"/>
      <c r="F85" s="60"/>
      <c r="G85" s="60"/>
      <c r="H85" s="60"/>
      <c r="I85" s="60"/>
      <c r="J85" s="60"/>
      <c r="K85" s="60"/>
      <c r="L85" s="60"/>
    </row>
    <row r="86" spans="2:12">
      <c r="B86" s="60"/>
      <c r="C86" s="60"/>
      <c r="D86" s="60"/>
      <c r="E86" s="60"/>
      <c r="F86" s="60"/>
      <c r="G86" s="60"/>
      <c r="H86" s="60"/>
      <c r="I86" s="60"/>
      <c r="J86" s="60"/>
      <c r="K86" s="60"/>
      <c r="L86" s="60"/>
    </row>
    <row r="87" spans="2:12">
      <c r="B87" s="60"/>
      <c r="C87" s="60"/>
      <c r="D87" s="60"/>
      <c r="E87" s="60"/>
      <c r="F87" s="60"/>
      <c r="G87" s="60"/>
      <c r="H87" s="60"/>
      <c r="I87" s="60"/>
      <c r="J87" s="60"/>
      <c r="K87" s="60"/>
      <c r="L87" s="60"/>
    </row>
    <row r="88" spans="2:12">
      <c r="B88" s="60"/>
      <c r="C88" s="60"/>
      <c r="D88" s="60"/>
      <c r="E88" s="60"/>
      <c r="F88" s="60"/>
      <c r="G88" s="60"/>
      <c r="H88" s="60"/>
      <c r="I88" s="60"/>
      <c r="J88" s="60"/>
      <c r="K88" s="60"/>
      <c r="L88" s="60"/>
    </row>
    <row r="89" spans="2:12">
      <c r="B89" s="60"/>
      <c r="C89" s="60"/>
      <c r="D89" s="60"/>
      <c r="E89" s="60"/>
      <c r="F89" s="60"/>
      <c r="G89" s="60"/>
      <c r="H89" s="60"/>
      <c r="I89" s="60"/>
      <c r="J89" s="60"/>
      <c r="K89" s="60"/>
      <c r="L89" s="60"/>
    </row>
    <row r="90" spans="2:12">
      <c r="B90" s="60"/>
      <c r="C90" s="60"/>
      <c r="D90" s="60"/>
      <c r="E90" s="60"/>
      <c r="F90" s="60"/>
      <c r="G90" s="60"/>
      <c r="H90" s="60"/>
      <c r="I90" s="60"/>
      <c r="J90" s="60"/>
      <c r="K90" s="60"/>
      <c r="L90" s="60"/>
    </row>
    <row r="91" spans="2:12">
      <c r="B91" s="60"/>
      <c r="C91" s="60"/>
      <c r="D91" s="60"/>
      <c r="E91" s="60"/>
      <c r="F91" s="60"/>
      <c r="G91" s="60"/>
      <c r="H91" s="60"/>
      <c r="I91" s="60"/>
      <c r="J91" s="60"/>
      <c r="K91" s="60"/>
      <c r="L91" s="60"/>
    </row>
    <row r="92" spans="2:12">
      <c r="B92" s="60"/>
      <c r="C92" s="60"/>
      <c r="D92" s="60"/>
      <c r="E92" s="60"/>
      <c r="F92" s="60"/>
      <c r="G92" s="60"/>
      <c r="H92" s="60"/>
      <c r="I92" s="60"/>
      <c r="J92" s="60"/>
      <c r="K92" s="60"/>
      <c r="L92" s="60"/>
    </row>
    <row r="93" spans="2:12">
      <c r="B93" s="60"/>
      <c r="C93" s="60"/>
      <c r="D93" s="60"/>
      <c r="E93" s="60"/>
      <c r="F93" s="60"/>
      <c r="G93" s="60"/>
      <c r="H93" s="60"/>
      <c r="I93" s="60"/>
      <c r="J93" s="60"/>
      <c r="K93" s="60"/>
      <c r="L93" s="60"/>
    </row>
    <row r="94" spans="2:12">
      <c r="B94" s="60"/>
      <c r="C94" s="60"/>
      <c r="D94" s="60"/>
      <c r="E94" s="60"/>
      <c r="F94" s="60"/>
      <c r="G94" s="60"/>
      <c r="H94" s="60"/>
      <c r="I94" s="60"/>
      <c r="J94" s="60"/>
      <c r="K94" s="60"/>
      <c r="L94" s="60"/>
    </row>
    <row r="95" spans="2:12">
      <c r="B95" s="60"/>
      <c r="C95" s="60"/>
      <c r="D95" s="60"/>
      <c r="E95" s="60"/>
      <c r="F95" s="60"/>
      <c r="G95" s="60"/>
      <c r="H95" s="60"/>
      <c r="I95" s="60"/>
      <c r="J95" s="60"/>
      <c r="K95" s="60"/>
      <c r="L95" s="60"/>
    </row>
    <row r="96" spans="2:12">
      <c r="B96" s="60"/>
      <c r="C96" s="60"/>
      <c r="D96" s="60"/>
      <c r="E96" s="60"/>
      <c r="F96" s="60"/>
      <c r="G96" s="60"/>
      <c r="H96" s="60"/>
      <c r="I96" s="60"/>
      <c r="J96" s="60"/>
      <c r="K96" s="60"/>
      <c r="L96" s="60"/>
    </row>
    <row r="97" spans="2:12">
      <c r="B97" s="60"/>
      <c r="C97" s="60"/>
      <c r="D97" s="60"/>
      <c r="E97" s="60"/>
      <c r="F97" s="60"/>
      <c r="G97" s="60"/>
      <c r="H97" s="60"/>
      <c r="I97" s="60"/>
      <c r="J97" s="60"/>
      <c r="K97" s="60"/>
      <c r="L97" s="60"/>
    </row>
    <row r="98" spans="2:12">
      <c r="B98" s="60"/>
      <c r="C98" s="60"/>
      <c r="D98" s="60"/>
      <c r="E98" s="60"/>
      <c r="F98" s="60"/>
      <c r="G98" s="60"/>
      <c r="H98" s="60"/>
      <c r="I98" s="60"/>
      <c r="J98" s="60"/>
      <c r="K98" s="60"/>
      <c r="L98" s="60"/>
    </row>
    <row r="99" spans="2:12">
      <c r="B99" s="60"/>
      <c r="C99" s="60"/>
      <c r="D99" s="60"/>
      <c r="E99" s="60"/>
      <c r="F99" s="60"/>
      <c r="G99" s="60"/>
      <c r="H99" s="60"/>
      <c r="I99" s="60"/>
      <c r="J99" s="60"/>
      <c r="K99" s="60"/>
      <c r="L99" s="60"/>
    </row>
    <row r="100" spans="2:12">
      <c r="B100" s="60"/>
      <c r="C100" s="60"/>
      <c r="D100" s="60"/>
      <c r="E100" s="60"/>
      <c r="F100" s="60"/>
      <c r="G100" s="60"/>
      <c r="H100" s="60"/>
      <c r="I100" s="60"/>
      <c r="J100" s="60"/>
      <c r="K100" s="60"/>
      <c r="L100" s="60"/>
    </row>
    <row r="101" spans="2:12">
      <c r="B101" s="60"/>
      <c r="C101" s="60"/>
      <c r="D101" s="60"/>
      <c r="E101" s="60"/>
      <c r="F101" s="60"/>
      <c r="G101" s="60"/>
      <c r="H101" s="60"/>
      <c r="I101" s="60"/>
      <c r="J101" s="60"/>
      <c r="K101" s="60"/>
      <c r="L101" s="60"/>
    </row>
    <row r="102" spans="2:12">
      <c r="B102" s="60"/>
      <c r="C102" s="60"/>
      <c r="D102" s="60"/>
      <c r="E102" s="60"/>
      <c r="F102" s="60"/>
      <c r="G102" s="60"/>
      <c r="H102" s="60"/>
      <c r="I102" s="60"/>
      <c r="J102" s="60"/>
      <c r="K102" s="60"/>
      <c r="L102" s="60"/>
    </row>
    <row r="103" spans="2:12">
      <c r="B103" s="60"/>
      <c r="C103" s="60"/>
      <c r="D103" s="60"/>
      <c r="E103" s="60"/>
      <c r="F103" s="60"/>
      <c r="G103" s="60"/>
      <c r="H103" s="60"/>
      <c r="I103" s="60"/>
      <c r="J103" s="60"/>
      <c r="K103" s="60"/>
      <c r="L103" s="60"/>
    </row>
    <row r="104" spans="2:12">
      <c r="B104" s="60"/>
      <c r="C104" s="60"/>
      <c r="D104" s="60"/>
      <c r="E104" s="60"/>
      <c r="F104" s="60"/>
      <c r="G104" s="60"/>
      <c r="H104" s="60"/>
      <c r="I104" s="60"/>
      <c r="J104" s="60"/>
      <c r="K104" s="60"/>
      <c r="L104" s="60"/>
    </row>
    <row r="105" spans="2:12">
      <c r="B105" s="60"/>
      <c r="C105" s="60"/>
      <c r="D105" s="60"/>
      <c r="E105" s="60"/>
      <c r="F105" s="60"/>
      <c r="G105" s="60"/>
      <c r="H105" s="60"/>
      <c r="I105" s="60"/>
      <c r="J105" s="60"/>
      <c r="K105" s="60"/>
      <c r="L105" s="60"/>
    </row>
    <row r="106" spans="2:12">
      <c r="B106" s="60"/>
      <c r="C106" s="60"/>
      <c r="D106" s="60"/>
      <c r="E106" s="60"/>
      <c r="F106" s="60"/>
      <c r="G106" s="60"/>
      <c r="H106" s="60"/>
      <c r="I106" s="60"/>
      <c r="J106" s="60"/>
      <c r="K106" s="60"/>
      <c r="L106" s="60"/>
    </row>
    <row r="107" spans="2:12">
      <c r="B107" s="60"/>
      <c r="C107" s="60"/>
      <c r="D107" s="60"/>
      <c r="E107" s="60"/>
      <c r="F107" s="60"/>
      <c r="G107" s="60"/>
      <c r="H107" s="60"/>
      <c r="I107" s="60"/>
      <c r="J107" s="60"/>
      <c r="K107" s="60"/>
      <c r="L107" s="60"/>
    </row>
    <row r="108" spans="2:12">
      <c r="B108" s="60"/>
      <c r="C108" s="60"/>
      <c r="D108" s="60"/>
      <c r="E108" s="60"/>
      <c r="F108" s="60"/>
      <c r="G108" s="60"/>
      <c r="H108" s="60"/>
      <c r="I108" s="60"/>
      <c r="J108" s="60"/>
      <c r="K108" s="60"/>
      <c r="L108" s="60"/>
    </row>
    <row r="109" spans="2:12">
      <c r="B109" s="60"/>
      <c r="C109" s="60"/>
      <c r="D109" s="60"/>
      <c r="E109" s="60"/>
      <c r="F109" s="60"/>
      <c r="G109" s="60"/>
      <c r="H109" s="60"/>
      <c r="I109" s="60"/>
      <c r="J109" s="60"/>
      <c r="K109" s="60"/>
      <c r="L109" s="60"/>
    </row>
    <row r="110" spans="2:12">
      <c r="B110" s="60"/>
      <c r="C110" s="60"/>
      <c r="D110" s="60"/>
      <c r="E110" s="60"/>
      <c r="F110" s="60"/>
      <c r="G110" s="60"/>
      <c r="H110" s="60"/>
      <c r="I110" s="60"/>
      <c r="J110" s="60"/>
      <c r="K110" s="60"/>
      <c r="L110" s="60"/>
    </row>
    <row r="111" spans="2:12">
      <c r="B111" s="60"/>
      <c r="C111" s="60"/>
      <c r="D111" s="60"/>
      <c r="E111" s="60"/>
      <c r="F111" s="60"/>
      <c r="G111" s="60"/>
      <c r="H111" s="60"/>
      <c r="I111" s="60"/>
      <c r="J111" s="60"/>
      <c r="K111" s="60"/>
      <c r="L111" s="60"/>
    </row>
    <row r="112" spans="2:12">
      <c r="B112" s="60"/>
      <c r="C112" s="60"/>
      <c r="D112" s="60"/>
      <c r="E112" s="60"/>
      <c r="F112" s="60"/>
      <c r="G112" s="60"/>
      <c r="H112" s="60"/>
      <c r="I112" s="60"/>
      <c r="J112" s="60"/>
      <c r="K112" s="60"/>
      <c r="L112" s="60"/>
    </row>
    <row r="113" spans="2:12">
      <c r="B113" s="60"/>
      <c r="C113" s="60"/>
      <c r="D113" s="60"/>
      <c r="E113" s="60"/>
      <c r="F113" s="60"/>
      <c r="G113" s="60"/>
      <c r="H113" s="60"/>
      <c r="I113" s="60"/>
      <c r="J113" s="60"/>
      <c r="K113" s="60"/>
      <c r="L113" s="60"/>
    </row>
    <row r="114" spans="2:12">
      <c r="B114" s="60"/>
      <c r="C114" s="60"/>
      <c r="D114" s="60"/>
      <c r="E114" s="60"/>
      <c r="F114" s="60"/>
      <c r="G114" s="60"/>
      <c r="H114" s="60"/>
      <c r="I114" s="60"/>
      <c r="J114" s="60"/>
      <c r="K114" s="60"/>
      <c r="L114" s="60"/>
    </row>
    <row r="115" spans="2:12">
      <c r="B115" s="60"/>
      <c r="C115" s="60"/>
      <c r="D115" s="60"/>
      <c r="E115" s="60"/>
      <c r="F115" s="60"/>
      <c r="G115" s="60"/>
      <c r="H115" s="60"/>
      <c r="I115" s="60"/>
      <c r="J115" s="60"/>
      <c r="K115" s="60"/>
      <c r="L115" s="60"/>
    </row>
    <row r="116" spans="2:12">
      <c r="B116" s="60"/>
      <c r="C116" s="60"/>
      <c r="D116" s="60"/>
      <c r="E116" s="60"/>
      <c r="F116" s="60"/>
      <c r="G116" s="60"/>
      <c r="H116" s="60"/>
      <c r="I116" s="60"/>
      <c r="J116" s="60"/>
      <c r="K116" s="60"/>
      <c r="L116" s="60"/>
    </row>
    <row r="117" spans="2:12">
      <c r="B117" s="60"/>
      <c r="C117" s="60"/>
      <c r="D117" s="60"/>
      <c r="E117" s="60"/>
      <c r="F117" s="60"/>
      <c r="G117" s="60"/>
      <c r="H117" s="60"/>
      <c r="I117" s="60"/>
      <c r="J117" s="60"/>
      <c r="K117" s="60"/>
      <c r="L117" s="60"/>
    </row>
    <row r="118" spans="2:12">
      <c r="B118" s="60"/>
      <c r="C118" s="60"/>
      <c r="D118" s="60"/>
      <c r="E118" s="60"/>
      <c r="F118" s="60"/>
      <c r="G118" s="60"/>
      <c r="H118" s="60"/>
      <c r="I118" s="60"/>
      <c r="J118" s="60"/>
      <c r="K118" s="60"/>
      <c r="L118" s="60"/>
    </row>
    <row r="119" spans="2:12">
      <c r="B119" s="60"/>
      <c r="C119" s="60"/>
      <c r="D119" s="60"/>
      <c r="E119" s="60"/>
      <c r="F119" s="60"/>
      <c r="G119" s="60"/>
      <c r="H119" s="60"/>
      <c r="I119" s="60"/>
      <c r="J119" s="60"/>
      <c r="K119" s="60"/>
      <c r="L119" s="60"/>
    </row>
    <row r="120" spans="2:12">
      <c r="B120" s="60"/>
      <c r="C120" s="60"/>
      <c r="D120" s="60"/>
      <c r="E120" s="60"/>
      <c r="F120" s="60"/>
      <c r="G120" s="60"/>
      <c r="H120" s="60"/>
      <c r="I120" s="60"/>
      <c r="J120" s="60"/>
      <c r="K120" s="60"/>
      <c r="L120" s="60"/>
    </row>
    <row r="121" spans="2:12">
      <c r="B121" s="60"/>
      <c r="C121" s="60"/>
      <c r="D121" s="60"/>
      <c r="E121" s="60"/>
      <c r="F121" s="60"/>
      <c r="G121" s="60"/>
      <c r="H121" s="60"/>
      <c r="I121" s="60"/>
      <c r="J121" s="60"/>
      <c r="K121" s="60"/>
      <c r="L121" s="60"/>
    </row>
    <row r="122" spans="2:12">
      <c r="B122" s="60"/>
      <c r="C122" s="60"/>
      <c r="D122" s="60"/>
      <c r="E122" s="60"/>
      <c r="F122" s="60"/>
      <c r="G122" s="60"/>
      <c r="H122" s="60"/>
      <c r="I122" s="60"/>
      <c r="J122" s="60"/>
      <c r="K122" s="60"/>
      <c r="L122" s="60"/>
    </row>
    <row r="123" spans="2:12">
      <c r="B123" s="60"/>
      <c r="C123" s="60"/>
      <c r="D123" s="60"/>
      <c r="E123" s="60"/>
      <c r="F123" s="60"/>
      <c r="G123" s="60"/>
      <c r="H123" s="60"/>
      <c r="I123" s="60"/>
      <c r="J123" s="60"/>
      <c r="K123" s="60"/>
      <c r="L123" s="60"/>
    </row>
    <row r="124" spans="2:12">
      <c r="B124" s="60"/>
      <c r="C124" s="60"/>
      <c r="D124" s="60"/>
      <c r="E124" s="60"/>
      <c r="F124" s="60"/>
      <c r="G124" s="60"/>
      <c r="H124" s="60"/>
      <c r="I124" s="60"/>
      <c r="J124" s="60"/>
      <c r="K124" s="60"/>
      <c r="L124" s="60"/>
    </row>
    <row r="125" spans="2:12">
      <c r="B125" s="60"/>
      <c r="C125" s="60"/>
      <c r="D125" s="60"/>
      <c r="E125" s="60"/>
      <c r="F125" s="60"/>
      <c r="G125" s="60"/>
      <c r="H125" s="60"/>
      <c r="I125" s="60"/>
      <c r="J125" s="60"/>
      <c r="K125" s="60"/>
      <c r="L125" s="60"/>
    </row>
    <row r="126" spans="2:12">
      <c r="B126" s="60"/>
      <c r="C126" s="60"/>
      <c r="D126" s="60"/>
      <c r="E126" s="60"/>
      <c r="F126" s="60"/>
      <c r="G126" s="60"/>
      <c r="H126" s="60"/>
      <c r="I126" s="60"/>
      <c r="J126" s="60"/>
      <c r="K126" s="60"/>
      <c r="L126" s="60"/>
    </row>
    <row r="127" spans="2:12">
      <c r="B127" s="60"/>
      <c r="C127" s="60"/>
      <c r="D127" s="60"/>
      <c r="E127" s="60"/>
      <c r="F127" s="60"/>
      <c r="G127" s="60"/>
      <c r="H127" s="60"/>
      <c r="I127" s="60"/>
      <c r="J127" s="60"/>
      <c r="K127" s="60"/>
      <c r="L127" s="60"/>
    </row>
    <row r="128" spans="2:12">
      <c r="B128" s="60"/>
      <c r="C128" s="60"/>
      <c r="D128" s="60"/>
      <c r="E128" s="60"/>
      <c r="F128" s="60"/>
      <c r="G128" s="60"/>
      <c r="H128" s="60"/>
      <c r="I128" s="60"/>
      <c r="J128" s="60"/>
      <c r="K128" s="60"/>
      <c r="L128" s="60"/>
    </row>
    <row r="129" spans="2:12">
      <c r="B129" s="60"/>
      <c r="C129" s="60"/>
      <c r="D129" s="60"/>
      <c r="E129" s="60"/>
      <c r="F129" s="60"/>
      <c r="G129" s="60"/>
      <c r="H129" s="60"/>
      <c r="I129" s="60"/>
      <c r="J129" s="60"/>
      <c r="K129" s="60"/>
      <c r="L129" s="60"/>
    </row>
    <row r="130" spans="2:12">
      <c r="B130" s="60"/>
      <c r="C130" s="60"/>
      <c r="D130" s="60"/>
      <c r="E130" s="60"/>
      <c r="F130" s="60"/>
      <c r="G130" s="60"/>
      <c r="H130" s="60"/>
      <c r="I130" s="60"/>
      <c r="J130" s="60"/>
      <c r="K130" s="60"/>
      <c r="L130" s="60"/>
    </row>
    <row r="131" spans="2:12">
      <c r="B131" s="60"/>
      <c r="C131" s="60"/>
      <c r="D131" s="60"/>
      <c r="E131" s="60"/>
      <c r="F131" s="60"/>
      <c r="G131" s="60"/>
      <c r="H131" s="60"/>
      <c r="I131" s="60"/>
      <c r="J131" s="60"/>
      <c r="K131" s="60"/>
      <c r="L131" s="60"/>
    </row>
    <row r="132" spans="2:12">
      <c r="B132" s="60"/>
      <c r="C132" s="60"/>
      <c r="D132" s="60"/>
      <c r="E132" s="60"/>
      <c r="F132" s="60"/>
      <c r="G132" s="60"/>
      <c r="H132" s="60"/>
      <c r="I132" s="60"/>
      <c r="J132" s="60"/>
      <c r="K132" s="60"/>
      <c r="L132" s="60"/>
    </row>
    <row r="133" spans="2:12">
      <c r="B133" s="60"/>
      <c r="C133" s="60"/>
      <c r="D133" s="60"/>
      <c r="E133" s="60"/>
      <c r="F133" s="60"/>
      <c r="G133" s="60"/>
      <c r="H133" s="60"/>
      <c r="I133" s="60"/>
      <c r="J133" s="60"/>
      <c r="K133" s="60"/>
      <c r="L133" s="60"/>
    </row>
    <row r="134" spans="2:12">
      <c r="B134" s="60"/>
      <c r="C134" s="60"/>
      <c r="D134" s="60"/>
      <c r="E134" s="60"/>
      <c r="F134" s="60"/>
      <c r="G134" s="60"/>
      <c r="H134" s="60"/>
      <c r="I134" s="60"/>
      <c r="J134" s="60"/>
      <c r="K134" s="60"/>
      <c r="L134" s="60"/>
    </row>
    <row r="135" spans="2:12">
      <c r="B135" s="60"/>
      <c r="C135" s="60"/>
      <c r="D135" s="60"/>
      <c r="E135" s="60"/>
      <c r="F135" s="60"/>
      <c r="G135" s="60"/>
      <c r="H135" s="60"/>
      <c r="I135" s="60"/>
      <c r="J135" s="60"/>
      <c r="K135" s="60"/>
      <c r="L135" s="60"/>
    </row>
    <row r="136" spans="2:12">
      <c r="B136" s="60"/>
      <c r="C136" s="60"/>
      <c r="D136" s="60"/>
      <c r="E136" s="60"/>
      <c r="F136" s="60"/>
      <c r="G136" s="60"/>
      <c r="H136" s="60"/>
      <c r="I136" s="60"/>
      <c r="J136" s="60"/>
      <c r="K136" s="60"/>
      <c r="L136" s="60"/>
    </row>
    <row r="137" spans="2:12">
      <c r="B137" s="60"/>
      <c r="C137" s="60"/>
      <c r="D137" s="60"/>
      <c r="E137" s="60"/>
      <c r="F137" s="60"/>
      <c r="G137" s="60"/>
      <c r="H137" s="60"/>
      <c r="I137" s="60"/>
      <c r="J137" s="60"/>
      <c r="K137" s="60"/>
      <c r="L137" s="60"/>
    </row>
    <row r="138" spans="2:12">
      <c r="B138" s="60"/>
      <c r="C138" s="60"/>
      <c r="D138" s="60"/>
      <c r="E138" s="60"/>
      <c r="F138" s="60"/>
      <c r="G138" s="60"/>
      <c r="H138" s="60"/>
      <c r="I138" s="60"/>
      <c r="J138" s="60"/>
      <c r="K138" s="60"/>
      <c r="L138" s="60"/>
    </row>
    <row r="139" spans="2:12">
      <c r="B139" s="60"/>
      <c r="C139" s="60"/>
      <c r="D139" s="60"/>
      <c r="E139" s="60"/>
      <c r="F139" s="60"/>
      <c r="G139" s="60"/>
      <c r="H139" s="60"/>
      <c r="I139" s="60"/>
      <c r="J139" s="60"/>
      <c r="K139" s="60"/>
      <c r="L139" s="60"/>
    </row>
    <row r="140" spans="2:12">
      <c r="B140" s="60"/>
      <c r="C140" s="60"/>
      <c r="D140" s="60"/>
      <c r="E140" s="60"/>
      <c r="F140" s="60"/>
      <c r="G140" s="60"/>
      <c r="H140" s="60"/>
      <c r="I140" s="60"/>
      <c r="J140" s="60"/>
      <c r="K140" s="60"/>
      <c r="L140" s="60"/>
    </row>
    <row r="141" spans="2:12">
      <c r="B141" s="60"/>
      <c r="C141" s="60"/>
      <c r="D141" s="60"/>
      <c r="E141" s="60"/>
      <c r="F141" s="60"/>
      <c r="G141" s="60"/>
      <c r="H141" s="60"/>
      <c r="I141" s="60"/>
      <c r="J141" s="60"/>
      <c r="K141" s="60"/>
      <c r="L141" s="60"/>
    </row>
    <row r="142" spans="2:12">
      <c r="B142" s="60"/>
      <c r="C142" s="60"/>
      <c r="D142" s="60"/>
      <c r="E142" s="60"/>
      <c r="F142" s="60"/>
      <c r="G142" s="60"/>
      <c r="H142" s="60"/>
      <c r="I142" s="60"/>
      <c r="J142" s="60"/>
      <c r="K142" s="60"/>
      <c r="L142" s="60"/>
    </row>
    <row r="143" spans="2:12">
      <c r="B143" s="60"/>
      <c r="C143" s="60"/>
      <c r="D143" s="60"/>
      <c r="E143" s="60"/>
      <c r="F143" s="60"/>
      <c r="G143" s="60"/>
      <c r="H143" s="60"/>
      <c r="I143" s="60"/>
      <c r="J143" s="60"/>
      <c r="K143" s="60"/>
      <c r="L143" s="60"/>
    </row>
  </sheetData>
  <pageMargins left="0.7" right="0.19685039370078738" top="3.9370078740157487E-2" bottom="3.9370078740157487E-2" header="0"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58">
    <tabColor rgb="FF00B050"/>
  </sheetPr>
  <dimension ref="A1:M67"/>
  <sheetViews>
    <sheetView zoomScaleNormal="100" workbookViewId="0">
      <selection activeCell="G14" sqref="G14"/>
    </sheetView>
  </sheetViews>
  <sheetFormatPr baseColWidth="10" defaultColWidth="11.42578125" defaultRowHeight="15"/>
  <cols>
    <col min="1" max="1" width="37.85546875" style="51" customWidth="1"/>
    <col min="2" max="2" width="11.28515625" style="51" customWidth="1"/>
    <col min="3" max="3" width="28.140625" style="51" customWidth="1"/>
    <col min="4" max="4" width="16.7109375" style="51" customWidth="1"/>
    <col min="5" max="5" width="16.85546875" style="51" customWidth="1"/>
    <col min="6" max="12" width="14.7109375" style="51" customWidth="1"/>
    <col min="13" max="16384" width="11.42578125" style="51"/>
  </cols>
  <sheetData>
    <row r="1" spans="1:13" ht="15.75">
      <c r="A1" s="54" t="s">
        <v>101</v>
      </c>
      <c r="B1" s="50"/>
      <c r="C1" s="50"/>
      <c r="D1" s="50"/>
    </row>
    <row r="2" spans="1:13">
      <c r="A2" s="50"/>
      <c r="B2" s="50"/>
      <c r="C2" s="50"/>
      <c r="D2" s="50"/>
    </row>
    <row r="3" spans="1:13" ht="36">
      <c r="A3" s="496" t="s">
        <v>1620</v>
      </c>
      <c r="B3" s="494"/>
      <c r="C3" s="494"/>
      <c r="D3" s="494" t="s">
        <v>1624</v>
      </c>
      <c r="E3" s="494" t="s">
        <v>1625</v>
      </c>
      <c r="F3" s="60"/>
    </row>
    <row r="4" spans="1:13">
      <c r="A4" s="1034" t="s">
        <v>1626</v>
      </c>
      <c r="B4" s="1034" t="s">
        <v>1627</v>
      </c>
      <c r="C4" s="492" t="s">
        <v>1628</v>
      </c>
      <c r="D4" s="42">
        <v>13054045</v>
      </c>
      <c r="E4" s="42"/>
      <c r="F4" s="60"/>
    </row>
    <row r="5" spans="1:13">
      <c r="A5" s="1034"/>
      <c r="B5" s="1034"/>
      <c r="C5" s="492" t="s">
        <v>1629</v>
      </c>
      <c r="D5" s="42">
        <v>3491346</v>
      </c>
      <c r="E5" s="42"/>
      <c r="F5" s="60"/>
      <c r="G5" s="60"/>
      <c r="H5" s="60"/>
      <c r="I5" s="60"/>
      <c r="J5" s="60"/>
      <c r="K5" s="60"/>
      <c r="L5" s="60"/>
      <c r="M5" s="60"/>
    </row>
    <row r="6" spans="1:13" ht="24">
      <c r="A6" s="1034"/>
      <c r="B6" s="1034"/>
      <c r="C6" s="492" t="s">
        <v>1630</v>
      </c>
      <c r="D6" s="42">
        <v>137696</v>
      </c>
      <c r="E6" s="42"/>
      <c r="F6" s="60"/>
      <c r="G6" s="60"/>
      <c r="H6" s="60"/>
      <c r="I6" s="60"/>
      <c r="J6" s="60"/>
      <c r="K6" s="60"/>
      <c r="L6" s="60"/>
      <c r="M6" s="60"/>
    </row>
    <row r="7" spans="1:13">
      <c r="A7" s="1034"/>
      <c r="B7" s="1034"/>
      <c r="C7" s="65" t="s">
        <v>282</v>
      </c>
      <c r="D7" s="104"/>
      <c r="E7" s="104">
        <v>16683087</v>
      </c>
      <c r="F7" s="60"/>
      <c r="G7" s="60"/>
      <c r="H7" s="60"/>
      <c r="I7" s="60"/>
      <c r="J7" s="60"/>
      <c r="K7" s="60"/>
      <c r="L7" s="60"/>
      <c r="M7" s="60"/>
    </row>
    <row r="8" spans="1:13">
      <c r="A8" s="1034"/>
      <c r="B8" s="1034" t="s">
        <v>1631</v>
      </c>
      <c r="C8" s="492" t="s">
        <v>1628</v>
      </c>
      <c r="D8" s="42">
        <v>4148069</v>
      </c>
      <c r="E8" s="42"/>
      <c r="F8" s="60"/>
      <c r="G8" s="60"/>
      <c r="H8" s="60"/>
      <c r="I8" s="60"/>
      <c r="J8" s="60"/>
      <c r="K8" s="60"/>
      <c r="L8" s="60"/>
      <c r="M8" s="60"/>
    </row>
    <row r="9" spans="1:13">
      <c r="A9" s="1034"/>
      <c r="B9" s="1034"/>
      <c r="C9" s="492" t="s">
        <v>1629</v>
      </c>
      <c r="D9" s="42">
        <v>1587482</v>
      </c>
      <c r="E9" s="42"/>
      <c r="F9" s="60"/>
      <c r="G9" s="60"/>
      <c r="H9" s="60"/>
      <c r="I9" s="60"/>
      <c r="J9" s="60"/>
      <c r="K9" s="60"/>
      <c r="L9" s="60"/>
      <c r="M9" s="60"/>
    </row>
    <row r="10" spans="1:13" ht="24">
      <c r="A10" s="1034"/>
      <c r="B10" s="1034"/>
      <c r="C10" s="492" t="s">
        <v>1630</v>
      </c>
      <c r="D10" s="42">
        <v>187535</v>
      </c>
      <c r="E10" s="42"/>
      <c r="F10" s="60"/>
      <c r="G10" s="60"/>
      <c r="H10" s="60"/>
      <c r="I10" s="60"/>
      <c r="J10" s="60"/>
      <c r="K10" s="60"/>
      <c r="L10" s="60"/>
      <c r="M10" s="60"/>
    </row>
    <row r="11" spans="1:13">
      <c r="A11" s="1034"/>
      <c r="B11" s="1034"/>
      <c r="C11" s="65" t="s">
        <v>282</v>
      </c>
      <c r="D11" s="104"/>
      <c r="E11" s="104">
        <v>5923086</v>
      </c>
      <c r="F11" s="60"/>
      <c r="G11" s="60"/>
      <c r="H11" s="60"/>
      <c r="I11" s="60"/>
      <c r="J11" s="60"/>
      <c r="K11" s="60"/>
      <c r="L11" s="60"/>
      <c r="M11" s="60"/>
    </row>
    <row r="12" spans="1:13">
      <c r="A12" s="1034"/>
      <c r="B12" s="65" t="s">
        <v>282</v>
      </c>
      <c r="C12" s="65"/>
      <c r="D12" s="104"/>
      <c r="E12" s="104">
        <v>22606174</v>
      </c>
      <c r="F12" s="60"/>
      <c r="G12" s="60"/>
      <c r="H12" s="60"/>
      <c r="I12" s="60"/>
      <c r="J12" s="60"/>
      <c r="K12" s="60"/>
      <c r="L12" s="60"/>
      <c r="M12" s="60"/>
    </row>
    <row r="13" spans="1:13">
      <c r="A13" s="1034" t="s">
        <v>1632</v>
      </c>
      <c r="B13" s="118"/>
      <c r="C13" s="118"/>
      <c r="D13" s="42">
        <v>4378134</v>
      </c>
      <c r="E13" s="42"/>
      <c r="F13" s="60"/>
      <c r="G13" s="60"/>
      <c r="H13" s="60"/>
      <c r="I13" s="60"/>
      <c r="J13" s="60"/>
      <c r="K13" s="60"/>
      <c r="L13" s="60"/>
      <c r="M13" s="60"/>
    </row>
    <row r="14" spans="1:13">
      <c r="A14" s="1034"/>
      <c r="B14" s="65" t="s">
        <v>282</v>
      </c>
      <c r="C14" s="65"/>
      <c r="D14" s="104"/>
      <c r="E14" s="104">
        <v>4378134</v>
      </c>
      <c r="F14" s="60"/>
      <c r="G14" s="60"/>
      <c r="H14" s="60"/>
      <c r="I14" s="60"/>
      <c r="J14" s="60"/>
      <c r="K14" s="60"/>
      <c r="L14" s="60"/>
      <c r="M14" s="60"/>
    </row>
    <row r="15" spans="1:13">
      <c r="A15" s="1034" t="s">
        <v>1633</v>
      </c>
      <c r="B15" s="118"/>
      <c r="C15" s="118"/>
      <c r="D15" s="42">
        <v>2374062</v>
      </c>
      <c r="E15" s="42"/>
      <c r="F15" s="60"/>
      <c r="G15" s="60"/>
      <c r="H15" s="60"/>
      <c r="I15" s="60"/>
      <c r="J15" s="60"/>
      <c r="K15" s="60"/>
      <c r="L15" s="60"/>
      <c r="M15" s="60"/>
    </row>
    <row r="16" spans="1:13">
      <c r="A16" s="1034"/>
      <c r="B16" s="65" t="s">
        <v>282</v>
      </c>
      <c r="C16" s="65"/>
      <c r="D16" s="104"/>
      <c r="E16" s="104">
        <v>2374062</v>
      </c>
      <c r="F16" s="60"/>
      <c r="G16" s="60"/>
      <c r="H16" s="60"/>
      <c r="I16" s="60"/>
      <c r="J16" s="60"/>
      <c r="K16" s="60"/>
      <c r="L16" s="60"/>
      <c r="M16" s="60"/>
    </row>
    <row r="17" spans="1:13">
      <c r="A17" s="1034" t="s">
        <v>1634</v>
      </c>
      <c r="B17" s="118"/>
      <c r="C17" s="118"/>
      <c r="D17" s="42">
        <v>0</v>
      </c>
      <c r="E17" s="42"/>
      <c r="F17" s="60"/>
      <c r="G17" s="60"/>
      <c r="H17" s="60"/>
      <c r="I17" s="60"/>
      <c r="J17" s="60"/>
      <c r="K17" s="60"/>
      <c r="L17" s="60"/>
      <c r="M17" s="60"/>
    </row>
    <row r="18" spans="1:13">
      <c r="A18" s="1034"/>
      <c r="B18" s="65" t="s">
        <v>282</v>
      </c>
      <c r="C18" s="65"/>
      <c r="D18" s="104"/>
      <c r="E18" s="104">
        <v>0</v>
      </c>
      <c r="F18" s="60"/>
      <c r="G18" s="60"/>
      <c r="H18" s="60"/>
      <c r="I18" s="60"/>
      <c r="J18" s="60"/>
      <c r="K18" s="60"/>
      <c r="L18" s="60"/>
      <c r="M18" s="60"/>
    </row>
    <row r="19" spans="1:13">
      <c r="A19" s="1034" t="s">
        <v>1635</v>
      </c>
      <c r="B19" s="118"/>
      <c r="C19" s="118"/>
      <c r="D19" s="42">
        <v>427324</v>
      </c>
      <c r="E19" s="42"/>
      <c r="F19" s="60"/>
      <c r="G19" s="60"/>
      <c r="H19" s="60"/>
      <c r="I19" s="60"/>
      <c r="J19" s="60"/>
      <c r="K19" s="60"/>
      <c r="L19" s="60"/>
      <c r="M19" s="60"/>
    </row>
    <row r="20" spans="1:13">
      <c r="A20" s="1034"/>
      <c r="B20" s="65" t="s">
        <v>282</v>
      </c>
      <c r="C20" s="65"/>
      <c r="D20" s="104"/>
      <c r="E20" s="104">
        <v>427324</v>
      </c>
      <c r="F20" s="500"/>
      <c r="G20" s="60"/>
      <c r="H20" s="60"/>
      <c r="I20" s="60"/>
      <c r="J20" s="60"/>
      <c r="K20" s="60"/>
      <c r="L20" s="60"/>
      <c r="M20" s="60"/>
    </row>
    <row r="21" spans="1:13">
      <c r="A21" s="1034" t="s">
        <v>1636</v>
      </c>
      <c r="B21" s="118"/>
      <c r="C21" s="118"/>
      <c r="D21" s="42">
        <v>300269</v>
      </c>
      <c r="E21" s="42"/>
      <c r="F21" s="60"/>
      <c r="G21" s="60"/>
      <c r="H21" s="60"/>
      <c r="I21" s="60"/>
      <c r="J21" s="60"/>
      <c r="K21" s="60"/>
      <c r="L21" s="60"/>
      <c r="M21" s="60"/>
    </row>
    <row r="22" spans="1:13" ht="26.25" customHeight="1">
      <c r="A22" s="1034"/>
      <c r="B22" s="65" t="s">
        <v>282</v>
      </c>
      <c r="C22" s="65"/>
      <c r="D22" s="104"/>
      <c r="E22" s="104">
        <v>300269</v>
      </c>
      <c r="F22" s="60"/>
      <c r="G22" s="60"/>
      <c r="H22" s="60"/>
      <c r="I22" s="60"/>
      <c r="J22" s="60"/>
      <c r="K22" s="60"/>
      <c r="L22" s="60"/>
      <c r="M22" s="60"/>
    </row>
    <row r="23" spans="1:13">
      <c r="A23" s="44" t="s">
        <v>282</v>
      </c>
      <c r="B23" s="44"/>
      <c r="C23" s="44"/>
      <c r="D23" s="104"/>
      <c r="E23" s="104">
        <v>30085963</v>
      </c>
      <c r="F23" s="60"/>
      <c r="G23" s="60"/>
      <c r="H23" s="60"/>
      <c r="I23" s="60"/>
      <c r="J23" s="60"/>
      <c r="K23" s="60"/>
      <c r="L23" s="60"/>
      <c r="M23" s="60"/>
    </row>
    <row r="24" spans="1:13">
      <c r="A24" s="60"/>
      <c r="B24" s="60"/>
      <c r="C24" s="60"/>
      <c r="D24" s="60"/>
      <c r="E24" s="60"/>
      <c r="F24" s="60"/>
      <c r="G24" s="60"/>
      <c r="H24" s="60"/>
      <c r="I24" s="60"/>
      <c r="J24" s="60"/>
      <c r="K24" s="60"/>
      <c r="L24" s="60"/>
      <c r="M24" s="60"/>
    </row>
    <row r="25" spans="1:13">
      <c r="A25" s="60"/>
      <c r="B25" s="60"/>
      <c r="C25" s="60"/>
      <c r="D25" s="60"/>
      <c r="E25" s="60"/>
      <c r="F25" s="60"/>
      <c r="G25" s="60"/>
      <c r="H25" s="60"/>
      <c r="I25" s="60"/>
      <c r="J25" s="60"/>
      <c r="K25" s="60"/>
      <c r="L25" s="60"/>
      <c r="M25" s="60"/>
    </row>
    <row r="26" spans="1:13">
      <c r="A26" s="60"/>
      <c r="B26" s="60"/>
      <c r="C26" s="60"/>
      <c r="D26" s="60"/>
      <c r="E26" s="60"/>
      <c r="F26" s="60"/>
      <c r="G26" s="60"/>
      <c r="H26" s="60"/>
      <c r="I26" s="60"/>
      <c r="J26" s="60"/>
      <c r="K26" s="60"/>
      <c r="L26" s="60"/>
      <c r="M26" s="60"/>
    </row>
    <row r="27" spans="1:13">
      <c r="A27" s="60"/>
      <c r="B27" s="60"/>
      <c r="C27" s="60"/>
      <c r="D27" s="60"/>
      <c r="E27" s="60"/>
      <c r="F27" s="59"/>
      <c r="G27" s="60"/>
      <c r="H27" s="60"/>
      <c r="I27" s="60"/>
      <c r="J27" s="60"/>
      <c r="K27" s="60"/>
      <c r="L27" s="60"/>
      <c r="M27" s="60"/>
    </row>
    <row r="28" spans="1:13">
      <c r="A28" s="562"/>
      <c r="B28" s="60"/>
      <c r="C28" s="60"/>
      <c r="D28" s="60"/>
      <c r="E28" s="60"/>
      <c r="F28" s="60"/>
      <c r="G28" s="60"/>
      <c r="H28" s="60"/>
      <c r="I28" s="60"/>
      <c r="J28" s="60"/>
      <c r="K28" s="60"/>
      <c r="L28" s="60"/>
      <c r="M28" s="60"/>
    </row>
    <row r="29" spans="1:13">
      <c r="A29" s="60"/>
      <c r="B29" s="60"/>
      <c r="C29" s="60"/>
      <c r="D29" s="60"/>
      <c r="E29" s="60"/>
      <c r="F29" s="60"/>
      <c r="G29" s="60"/>
      <c r="H29" s="60"/>
      <c r="I29" s="60"/>
      <c r="J29" s="60"/>
      <c r="K29" s="60"/>
      <c r="L29" s="60"/>
      <c r="M29" s="60"/>
    </row>
    <row r="30" spans="1:13">
      <c r="A30" s="60"/>
      <c r="B30" s="60"/>
      <c r="C30" s="60"/>
      <c r="D30" s="60"/>
      <c r="E30" s="60"/>
      <c r="F30" s="60"/>
      <c r="G30" s="60"/>
      <c r="H30" s="60"/>
      <c r="I30" s="60"/>
      <c r="J30" s="60"/>
      <c r="K30" s="60"/>
      <c r="L30" s="60"/>
      <c r="M30" s="60"/>
    </row>
    <row r="31" spans="1:13">
      <c r="A31" s="60"/>
      <c r="B31" s="60"/>
      <c r="C31" s="60"/>
      <c r="D31" s="60"/>
      <c r="E31" s="60"/>
      <c r="F31" s="60"/>
      <c r="G31" s="60"/>
      <c r="H31" s="60"/>
      <c r="I31" s="60"/>
      <c r="J31" s="60"/>
      <c r="K31" s="60"/>
      <c r="L31" s="60"/>
      <c r="M31" s="60"/>
    </row>
    <row r="32" spans="1:13">
      <c r="A32" s="60"/>
      <c r="B32" s="60"/>
      <c r="C32" s="60"/>
      <c r="D32" s="60"/>
      <c r="E32" s="60"/>
      <c r="F32" s="60"/>
      <c r="G32" s="60"/>
      <c r="H32" s="60"/>
      <c r="I32" s="60"/>
      <c r="J32" s="60"/>
      <c r="K32" s="60"/>
      <c r="L32" s="60"/>
      <c r="M32" s="60"/>
    </row>
    <row r="33" spans="1:13">
      <c r="A33" s="60"/>
      <c r="B33" s="60"/>
      <c r="C33" s="60"/>
      <c r="D33" s="60"/>
      <c r="E33" s="60"/>
      <c r="F33" s="60"/>
      <c r="G33" s="60"/>
      <c r="H33" s="60"/>
      <c r="I33" s="60"/>
      <c r="J33" s="60"/>
      <c r="K33" s="60"/>
      <c r="L33" s="60"/>
      <c r="M33" s="60"/>
    </row>
    <row r="34" spans="1:13">
      <c r="A34" s="60"/>
      <c r="B34" s="60"/>
      <c r="C34" s="60"/>
      <c r="D34" s="60"/>
      <c r="E34" s="60"/>
      <c r="F34" s="60"/>
      <c r="G34" s="60"/>
      <c r="H34" s="60"/>
      <c r="I34" s="60"/>
      <c r="J34" s="60"/>
      <c r="K34" s="60"/>
      <c r="L34" s="60"/>
      <c r="M34" s="60"/>
    </row>
    <row r="35" spans="1:13">
      <c r="A35" s="60"/>
      <c r="B35" s="60"/>
      <c r="C35" s="60"/>
      <c r="D35" s="60"/>
      <c r="E35" s="60"/>
      <c r="F35" s="60"/>
      <c r="G35" s="60"/>
      <c r="H35" s="60"/>
      <c r="I35" s="60"/>
      <c r="J35" s="60"/>
      <c r="K35" s="60"/>
      <c r="L35" s="60"/>
      <c r="M35" s="60"/>
    </row>
    <row r="36" spans="1:13">
      <c r="A36" s="60"/>
      <c r="B36" s="60"/>
      <c r="C36" s="60"/>
      <c r="D36" s="60"/>
      <c r="E36" s="60"/>
      <c r="F36" s="60"/>
      <c r="G36" s="60"/>
      <c r="H36" s="60"/>
      <c r="I36" s="60"/>
      <c r="J36" s="60"/>
      <c r="K36" s="60"/>
      <c r="L36" s="60"/>
      <c r="M36" s="60"/>
    </row>
    <row r="37" spans="1:13">
      <c r="A37" s="60"/>
      <c r="B37" s="60"/>
      <c r="C37" s="60"/>
      <c r="D37" s="60"/>
      <c r="E37" s="60"/>
      <c r="F37" s="60"/>
      <c r="G37" s="60"/>
      <c r="H37" s="60"/>
      <c r="I37" s="60"/>
      <c r="J37" s="60"/>
      <c r="K37" s="60"/>
      <c r="L37" s="60"/>
      <c r="M37" s="60"/>
    </row>
    <row r="38" spans="1:13">
      <c r="A38" s="60"/>
      <c r="B38" s="60"/>
      <c r="C38" s="60"/>
      <c r="D38" s="60"/>
      <c r="E38" s="60"/>
      <c r="F38" s="60"/>
      <c r="G38" s="60"/>
      <c r="H38" s="60"/>
      <c r="I38" s="60"/>
      <c r="J38" s="60"/>
      <c r="K38" s="60"/>
      <c r="L38" s="60"/>
      <c r="M38" s="60"/>
    </row>
    <row r="39" spans="1:13">
      <c r="A39" s="60"/>
      <c r="B39" s="60"/>
      <c r="C39" s="60"/>
      <c r="D39" s="60"/>
      <c r="E39" s="60"/>
      <c r="F39" s="60"/>
      <c r="G39" s="60"/>
      <c r="H39" s="60"/>
      <c r="I39" s="60"/>
      <c r="J39" s="60"/>
      <c r="K39" s="60"/>
      <c r="L39" s="60"/>
      <c r="M39" s="60"/>
    </row>
    <row r="40" spans="1:13">
      <c r="A40" s="60"/>
      <c r="B40" s="60"/>
      <c r="C40" s="60"/>
      <c r="D40" s="60"/>
      <c r="E40" s="60"/>
      <c r="F40" s="60"/>
      <c r="G40" s="60"/>
      <c r="H40" s="60"/>
      <c r="I40" s="60"/>
      <c r="J40" s="60"/>
      <c r="K40" s="60"/>
      <c r="L40" s="60"/>
      <c r="M40" s="60"/>
    </row>
    <row r="41" spans="1:13">
      <c r="A41" s="60"/>
      <c r="B41" s="60"/>
      <c r="C41" s="60"/>
      <c r="D41" s="60"/>
      <c r="E41" s="60"/>
      <c r="F41" s="60"/>
      <c r="G41" s="60"/>
      <c r="H41" s="60"/>
      <c r="I41" s="60"/>
      <c r="J41" s="60"/>
      <c r="K41" s="60"/>
      <c r="L41" s="60"/>
      <c r="M41" s="60"/>
    </row>
    <row r="42" spans="1:13">
      <c r="B42" s="60"/>
      <c r="C42" s="60"/>
      <c r="D42" s="60"/>
      <c r="E42" s="60"/>
      <c r="F42" s="60"/>
      <c r="G42" s="60"/>
      <c r="H42" s="60"/>
      <c r="I42" s="60"/>
      <c r="J42" s="60"/>
      <c r="K42" s="60"/>
      <c r="L42" s="60"/>
      <c r="M42" s="60"/>
    </row>
    <row r="43" spans="1:13">
      <c r="B43" s="60"/>
      <c r="C43" s="60"/>
      <c r="D43" s="60"/>
      <c r="E43" s="60"/>
      <c r="F43" s="60"/>
      <c r="G43" s="60"/>
      <c r="H43" s="60"/>
      <c r="I43" s="60"/>
      <c r="J43" s="60"/>
      <c r="K43" s="60"/>
      <c r="L43" s="60"/>
      <c r="M43" s="60"/>
    </row>
    <row r="44" spans="1:13">
      <c r="B44" s="60"/>
      <c r="C44" s="60"/>
      <c r="D44" s="60"/>
      <c r="E44" s="60"/>
      <c r="F44" s="60"/>
      <c r="G44" s="60"/>
      <c r="H44" s="60"/>
      <c r="I44" s="60"/>
      <c r="J44" s="60"/>
      <c r="K44" s="60"/>
      <c r="L44" s="60"/>
      <c r="M44" s="60"/>
    </row>
    <row r="45" spans="1:13">
      <c r="B45" s="60"/>
      <c r="C45" s="60"/>
      <c r="D45" s="60"/>
      <c r="E45" s="60"/>
      <c r="F45" s="60"/>
      <c r="G45" s="60"/>
      <c r="H45" s="60"/>
      <c r="I45" s="60"/>
      <c r="J45" s="60"/>
      <c r="K45" s="60"/>
      <c r="L45" s="60"/>
      <c r="M45" s="60"/>
    </row>
    <row r="46" spans="1:13">
      <c r="B46" s="60"/>
      <c r="C46" s="60"/>
      <c r="D46" s="60"/>
      <c r="E46" s="60"/>
      <c r="F46" s="60"/>
      <c r="G46" s="60"/>
      <c r="H46" s="60"/>
      <c r="I46" s="60"/>
      <c r="J46" s="60"/>
      <c r="K46" s="60"/>
      <c r="L46" s="60"/>
      <c r="M46" s="60"/>
    </row>
    <row r="47" spans="1:13">
      <c r="B47" s="60"/>
      <c r="C47" s="60"/>
      <c r="D47" s="60"/>
      <c r="E47" s="60"/>
      <c r="F47" s="60"/>
      <c r="G47" s="60"/>
      <c r="H47" s="60"/>
      <c r="I47" s="60"/>
      <c r="J47" s="60"/>
      <c r="K47" s="60"/>
      <c r="L47" s="60"/>
      <c r="M47" s="60"/>
    </row>
    <row r="48" spans="1:13">
      <c r="B48" s="60"/>
      <c r="C48" s="60"/>
      <c r="D48" s="60"/>
      <c r="E48" s="60"/>
      <c r="F48" s="60"/>
      <c r="G48" s="60"/>
      <c r="H48" s="60"/>
      <c r="I48" s="60"/>
      <c r="J48" s="60"/>
      <c r="K48" s="60"/>
      <c r="L48" s="60"/>
      <c r="M48" s="60"/>
    </row>
    <row r="49" spans="2:13">
      <c r="B49" s="60"/>
      <c r="C49" s="60"/>
      <c r="D49" s="60"/>
      <c r="E49" s="60"/>
      <c r="F49" s="60"/>
      <c r="G49" s="60"/>
      <c r="H49" s="60"/>
      <c r="I49" s="60"/>
      <c r="J49" s="60"/>
      <c r="K49" s="60"/>
      <c r="L49" s="60"/>
      <c r="M49" s="60"/>
    </row>
    <row r="50" spans="2:13">
      <c r="B50" s="60"/>
      <c r="C50" s="60"/>
      <c r="D50" s="60"/>
      <c r="E50" s="60"/>
      <c r="F50" s="60"/>
      <c r="G50" s="60"/>
      <c r="H50" s="60"/>
      <c r="I50" s="60"/>
      <c r="J50" s="60"/>
      <c r="K50" s="60"/>
      <c r="L50" s="60"/>
      <c r="M50" s="60"/>
    </row>
    <row r="51" spans="2:13">
      <c r="B51" s="60"/>
      <c r="C51" s="60"/>
      <c r="D51" s="60"/>
      <c r="E51" s="60"/>
      <c r="F51" s="60"/>
      <c r="G51" s="60"/>
      <c r="H51" s="60"/>
      <c r="I51" s="60"/>
      <c r="J51" s="60"/>
      <c r="K51" s="60"/>
      <c r="L51" s="60"/>
      <c r="M51" s="60"/>
    </row>
    <row r="52" spans="2:13">
      <c r="B52" s="60"/>
      <c r="C52" s="60"/>
      <c r="D52" s="60"/>
      <c r="E52" s="60"/>
      <c r="F52" s="60"/>
      <c r="G52" s="60"/>
      <c r="H52" s="60"/>
      <c r="I52" s="60"/>
      <c r="J52" s="60"/>
      <c r="K52" s="60"/>
      <c r="L52" s="60"/>
      <c r="M52" s="60"/>
    </row>
    <row r="53" spans="2:13">
      <c r="B53" s="60"/>
      <c r="C53" s="60"/>
      <c r="D53" s="60"/>
      <c r="E53" s="60"/>
      <c r="F53" s="60"/>
      <c r="G53" s="60"/>
      <c r="H53" s="60"/>
      <c r="I53" s="60"/>
      <c r="J53" s="60"/>
      <c r="K53" s="60"/>
      <c r="L53" s="60"/>
      <c r="M53" s="60"/>
    </row>
    <row r="54" spans="2:13">
      <c r="B54" s="60"/>
      <c r="C54" s="60"/>
      <c r="D54" s="60"/>
      <c r="E54" s="60"/>
      <c r="F54" s="60"/>
      <c r="G54" s="60"/>
      <c r="H54" s="60"/>
      <c r="I54" s="60"/>
      <c r="J54" s="60"/>
      <c r="K54" s="60"/>
      <c r="L54" s="60"/>
      <c r="M54" s="60"/>
    </row>
    <row r="55" spans="2:13">
      <c r="B55" s="60"/>
      <c r="C55" s="60"/>
      <c r="D55" s="60"/>
      <c r="E55" s="60"/>
      <c r="F55" s="60"/>
      <c r="G55" s="60"/>
      <c r="H55" s="60"/>
      <c r="I55" s="60"/>
      <c r="J55" s="60"/>
      <c r="K55" s="60"/>
      <c r="L55" s="60"/>
      <c r="M55" s="60"/>
    </row>
    <row r="56" spans="2:13">
      <c r="B56" s="60"/>
      <c r="C56" s="60"/>
      <c r="D56" s="60"/>
      <c r="E56" s="60"/>
      <c r="F56" s="60"/>
      <c r="G56" s="60"/>
      <c r="H56" s="60"/>
      <c r="I56" s="60"/>
      <c r="J56" s="60"/>
      <c r="K56" s="60"/>
      <c r="L56" s="60"/>
      <c r="M56" s="60"/>
    </row>
    <row r="57" spans="2:13">
      <c r="B57" s="60"/>
      <c r="C57" s="60"/>
      <c r="D57" s="60"/>
      <c r="E57" s="60"/>
      <c r="F57" s="60"/>
      <c r="G57" s="60"/>
      <c r="H57" s="60"/>
      <c r="I57" s="60"/>
      <c r="J57" s="60"/>
      <c r="K57" s="60"/>
      <c r="L57" s="60"/>
      <c r="M57" s="60"/>
    </row>
    <row r="58" spans="2:13">
      <c r="B58" s="60"/>
      <c r="C58" s="60"/>
      <c r="D58" s="60"/>
      <c r="E58" s="60"/>
      <c r="F58" s="60"/>
      <c r="G58" s="60"/>
      <c r="H58" s="60"/>
      <c r="I58" s="60"/>
      <c r="J58" s="60"/>
      <c r="K58" s="60"/>
      <c r="L58" s="60"/>
      <c r="M58" s="60"/>
    </row>
    <row r="59" spans="2:13">
      <c r="B59" s="60"/>
      <c r="C59" s="60"/>
      <c r="D59" s="60"/>
      <c r="E59" s="60"/>
      <c r="F59" s="60"/>
      <c r="G59" s="60"/>
      <c r="H59" s="60"/>
      <c r="I59" s="60"/>
      <c r="J59" s="60"/>
      <c r="K59" s="60"/>
      <c r="L59" s="60"/>
      <c r="M59" s="60"/>
    </row>
    <row r="60" spans="2:13">
      <c r="B60" s="60"/>
      <c r="C60" s="60"/>
      <c r="D60" s="60"/>
      <c r="E60" s="60"/>
      <c r="F60" s="60"/>
      <c r="G60" s="60"/>
      <c r="H60" s="60"/>
      <c r="I60" s="60"/>
      <c r="J60" s="60"/>
      <c r="K60" s="60"/>
      <c r="L60" s="60"/>
      <c r="M60" s="60"/>
    </row>
    <row r="61" spans="2:13">
      <c r="B61" s="60"/>
      <c r="C61" s="60"/>
      <c r="D61" s="60"/>
      <c r="E61" s="60"/>
      <c r="F61" s="60"/>
      <c r="G61" s="60"/>
      <c r="H61" s="60"/>
      <c r="I61" s="60"/>
      <c r="J61" s="60"/>
      <c r="K61" s="60"/>
      <c r="L61" s="60"/>
      <c r="M61" s="60"/>
    </row>
    <row r="62" spans="2:13">
      <c r="B62" s="60"/>
      <c r="C62" s="60"/>
      <c r="D62" s="60"/>
      <c r="E62" s="60"/>
      <c r="F62" s="60"/>
      <c r="G62" s="60"/>
      <c r="H62" s="60"/>
      <c r="I62" s="60"/>
      <c r="J62" s="60"/>
      <c r="K62" s="60"/>
      <c r="L62" s="60"/>
      <c r="M62" s="60"/>
    </row>
    <row r="63" spans="2:13">
      <c r="B63" s="60"/>
      <c r="C63" s="60"/>
      <c r="D63" s="60"/>
      <c r="E63" s="60"/>
      <c r="F63" s="60"/>
      <c r="G63" s="60"/>
      <c r="H63" s="60"/>
      <c r="I63" s="60"/>
      <c r="J63" s="60"/>
      <c r="K63" s="60"/>
      <c r="L63" s="60"/>
      <c r="M63" s="60"/>
    </row>
    <row r="64" spans="2:13">
      <c r="B64" s="60"/>
      <c r="C64" s="60"/>
      <c r="D64" s="60"/>
      <c r="E64" s="60"/>
      <c r="F64" s="60"/>
      <c r="G64" s="60"/>
      <c r="H64" s="60"/>
      <c r="I64" s="60"/>
      <c r="J64" s="60"/>
      <c r="K64" s="60"/>
      <c r="L64" s="60"/>
      <c r="M64" s="60"/>
    </row>
    <row r="65" spans="2:13">
      <c r="B65" s="60"/>
      <c r="C65" s="60"/>
      <c r="D65" s="60"/>
      <c r="E65" s="60"/>
      <c r="F65" s="60"/>
      <c r="G65" s="60"/>
      <c r="H65" s="60"/>
      <c r="I65" s="60"/>
      <c r="J65" s="60"/>
      <c r="K65" s="60"/>
      <c r="L65" s="60"/>
      <c r="M65" s="60"/>
    </row>
    <row r="66" spans="2:13">
      <c r="B66" s="60"/>
      <c r="C66" s="60"/>
      <c r="D66" s="60"/>
      <c r="E66" s="60"/>
      <c r="F66" s="60"/>
      <c r="G66" s="60"/>
      <c r="H66" s="60"/>
      <c r="I66" s="60"/>
      <c r="J66" s="60"/>
      <c r="K66" s="60"/>
      <c r="L66" s="60"/>
      <c r="M66" s="60"/>
    </row>
    <row r="67" spans="2:13">
      <c r="B67" s="60"/>
      <c r="C67" s="60"/>
      <c r="D67" s="60"/>
      <c r="E67" s="60"/>
      <c r="F67" s="60"/>
      <c r="G67" s="60"/>
      <c r="H67" s="60"/>
      <c r="I67" s="60"/>
      <c r="J67" s="60"/>
      <c r="K67" s="60"/>
      <c r="L67" s="60"/>
      <c r="M67" s="60"/>
    </row>
  </sheetData>
  <mergeCells count="8">
    <mergeCell ref="A21:A22"/>
    <mergeCell ref="A4:A12"/>
    <mergeCell ref="B4:B7"/>
    <mergeCell ref="B8:B11"/>
    <mergeCell ref="A13:A14"/>
    <mergeCell ref="A15:A16"/>
    <mergeCell ref="A17:A18"/>
    <mergeCell ref="A19:A20"/>
  </mergeCells>
  <pageMargins left="0.7" right="0.19685039370078738" top="3.9370078740157487E-2" bottom="3.9370078740157487E-2" header="0"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BDF91-4291-4C2F-A154-DEE425DE6E9A}">
  <sheetPr>
    <tabColor rgb="FF00B050"/>
  </sheetPr>
  <dimension ref="A1:K136"/>
  <sheetViews>
    <sheetView zoomScaleNormal="100" workbookViewId="0">
      <selection activeCell="D4" sqref="D4:D11"/>
    </sheetView>
  </sheetViews>
  <sheetFormatPr baseColWidth="10" defaultColWidth="11.42578125" defaultRowHeight="15"/>
  <cols>
    <col min="1" max="1" width="52.7109375" style="51" customWidth="1"/>
    <col min="2" max="2" width="17.7109375" style="51" customWidth="1"/>
    <col min="3" max="3" width="20" style="51" bestFit="1" customWidth="1"/>
    <col min="4" max="10" width="17.7109375" style="51" customWidth="1"/>
    <col min="11" max="16384" width="11.42578125" style="51"/>
  </cols>
  <sheetData>
    <row r="1" spans="1:11" ht="18.75">
      <c r="A1" s="53" t="s">
        <v>102</v>
      </c>
      <c r="B1" s="50"/>
      <c r="C1" s="50"/>
      <c r="D1" s="50"/>
      <c r="E1" s="50"/>
    </row>
    <row r="2" spans="1:11">
      <c r="A2" s="50"/>
      <c r="B2" s="50"/>
      <c r="C2" s="50"/>
      <c r="D2" s="50"/>
      <c r="E2" s="50"/>
    </row>
    <row r="3" spans="1:11" ht="36">
      <c r="A3" s="494" t="s">
        <v>1637</v>
      </c>
      <c r="B3" s="494" t="s">
        <v>1638</v>
      </c>
      <c r="C3" s="494" t="s">
        <v>1639</v>
      </c>
      <c r="D3" s="495" t="s">
        <v>343</v>
      </c>
      <c r="E3" s="60"/>
      <c r="F3" s="60"/>
      <c r="G3" s="60"/>
    </row>
    <row r="4" spans="1:11">
      <c r="A4" s="492" t="s">
        <v>1640</v>
      </c>
      <c r="B4" s="42">
        <v>106557</v>
      </c>
      <c r="C4" s="42">
        <v>242148</v>
      </c>
      <c r="D4" s="43">
        <v>348705</v>
      </c>
      <c r="E4" s="60"/>
      <c r="F4" s="60"/>
      <c r="G4" s="60"/>
    </row>
    <row r="5" spans="1:11">
      <c r="A5" s="492" t="s">
        <v>1641</v>
      </c>
      <c r="B5" s="42">
        <v>2742153</v>
      </c>
      <c r="C5" s="42">
        <v>3904406</v>
      </c>
      <c r="D5" s="43">
        <v>6646559</v>
      </c>
      <c r="E5" s="60"/>
      <c r="F5" s="60"/>
      <c r="G5" s="60"/>
      <c r="H5" s="60"/>
      <c r="I5" s="60"/>
      <c r="J5" s="60"/>
      <c r="K5" s="60"/>
    </row>
    <row r="6" spans="1:11">
      <c r="A6" s="492" t="s">
        <v>1642</v>
      </c>
      <c r="B6" s="42">
        <v>6846468</v>
      </c>
      <c r="C6" s="42">
        <v>13555931</v>
      </c>
      <c r="D6" s="43">
        <v>20402399</v>
      </c>
      <c r="E6" s="60"/>
      <c r="F6" s="60"/>
      <c r="G6" s="60"/>
      <c r="H6" s="60"/>
      <c r="I6" s="60"/>
      <c r="J6" s="60"/>
      <c r="K6" s="60"/>
    </row>
    <row r="7" spans="1:11">
      <c r="A7" s="492" t="s">
        <v>1643</v>
      </c>
      <c r="B7" s="42">
        <v>0</v>
      </c>
      <c r="C7" s="42">
        <v>0</v>
      </c>
      <c r="D7" s="43">
        <v>0</v>
      </c>
      <c r="E7" s="60"/>
      <c r="F7" s="60"/>
      <c r="G7" s="60"/>
      <c r="H7" s="60"/>
      <c r="I7" s="60"/>
      <c r="J7" s="60"/>
      <c r="K7" s="60"/>
    </row>
    <row r="8" spans="1:11">
      <c r="A8" s="492" t="s">
        <v>1644</v>
      </c>
      <c r="B8" s="42">
        <v>1152597</v>
      </c>
      <c r="C8" s="826">
        <v>1235433</v>
      </c>
      <c r="D8" s="827">
        <v>2388030.02</v>
      </c>
      <c r="E8" s="60"/>
      <c r="F8" s="60"/>
      <c r="G8" s="60"/>
      <c r="H8" s="60"/>
      <c r="I8" s="60"/>
      <c r="J8" s="60"/>
      <c r="K8" s="60"/>
    </row>
    <row r="9" spans="1:11">
      <c r="A9" s="65" t="s">
        <v>1645</v>
      </c>
      <c r="B9" s="104">
        <v>10847776</v>
      </c>
      <c r="C9" s="825">
        <v>18937917.710000001</v>
      </c>
      <c r="D9" s="825">
        <f>SUM(B9:C9)</f>
        <v>29785693.710000001</v>
      </c>
      <c r="E9" s="60"/>
      <c r="F9" s="60"/>
      <c r="G9" s="60"/>
      <c r="H9" s="60"/>
      <c r="I9" s="60"/>
      <c r="J9" s="60"/>
      <c r="K9" s="60"/>
    </row>
    <row r="10" spans="1:11" ht="24">
      <c r="A10" s="492" t="s">
        <v>1646</v>
      </c>
      <c r="B10" s="42">
        <v>233185</v>
      </c>
      <c r="C10" s="42">
        <v>67085</v>
      </c>
      <c r="D10" s="43">
        <v>300269</v>
      </c>
      <c r="E10" s="60"/>
      <c r="F10" s="60"/>
      <c r="G10" s="60"/>
      <c r="H10" s="60"/>
      <c r="I10" s="60"/>
      <c r="J10" s="60"/>
      <c r="K10" s="60"/>
    </row>
    <row r="11" spans="1:11">
      <c r="A11" s="44" t="s">
        <v>282</v>
      </c>
      <c r="B11" s="104">
        <v>11080961</v>
      </c>
      <c r="C11" s="104">
        <v>19002024</v>
      </c>
      <c r="D11" s="104">
        <f>SUM(D9:D10)</f>
        <v>30085962.710000001</v>
      </c>
      <c r="E11" s="60"/>
      <c r="F11" s="60"/>
      <c r="G11" s="60"/>
      <c r="H11" s="60"/>
      <c r="I11" s="60"/>
      <c r="J11" s="60"/>
      <c r="K11" s="60"/>
    </row>
    <row r="12" spans="1:11">
      <c r="B12" s="60"/>
      <c r="C12" s="60"/>
      <c r="D12" s="60"/>
      <c r="E12" s="60"/>
      <c r="F12" s="60"/>
      <c r="G12" s="60"/>
      <c r="H12" s="60"/>
      <c r="I12" s="60"/>
      <c r="J12" s="60"/>
      <c r="K12" s="60"/>
    </row>
    <row r="13" spans="1:11">
      <c r="B13" s="60"/>
      <c r="C13" s="60"/>
      <c r="D13" s="60"/>
      <c r="E13" s="60"/>
      <c r="F13" s="60"/>
      <c r="G13" s="60"/>
      <c r="H13" s="60"/>
      <c r="I13" s="60"/>
      <c r="J13" s="60"/>
      <c r="K13" s="60"/>
    </row>
    <row r="14" spans="1:11">
      <c r="B14" s="60"/>
      <c r="C14" s="60"/>
      <c r="D14" s="60"/>
      <c r="E14" s="60"/>
      <c r="F14" s="60"/>
      <c r="G14" s="60"/>
      <c r="H14" s="60"/>
      <c r="I14" s="60"/>
      <c r="J14" s="60"/>
      <c r="K14" s="60"/>
    </row>
    <row r="15" spans="1:11">
      <c r="B15" s="60"/>
      <c r="C15" s="60"/>
      <c r="D15" s="60"/>
      <c r="E15" s="60"/>
      <c r="F15" s="60"/>
      <c r="G15" s="60"/>
      <c r="H15" s="60"/>
      <c r="I15" s="60"/>
      <c r="J15" s="60"/>
      <c r="K15" s="60"/>
    </row>
    <row r="16" spans="1:11">
      <c r="B16" s="60"/>
      <c r="C16" s="60"/>
      <c r="D16" s="60"/>
      <c r="E16" s="60"/>
      <c r="F16" s="60"/>
      <c r="G16" s="60"/>
      <c r="H16" s="60"/>
      <c r="I16" s="60"/>
      <c r="J16" s="60"/>
      <c r="K16" s="60"/>
    </row>
    <row r="17" spans="2:11">
      <c r="B17" s="60"/>
      <c r="C17" s="60"/>
      <c r="D17" s="60"/>
      <c r="E17" s="60"/>
      <c r="F17" s="60"/>
      <c r="G17" s="60"/>
      <c r="H17" s="60"/>
      <c r="I17" s="60"/>
      <c r="J17" s="60"/>
      <c r="K17" s="60"/>
    </row>
    <row r="18" spans="2:11">
      <c r="B18" s="60"/>
      <c r="C18" s="60"/>
      <c r="D18" s="60"/>
      <c r="E18" s="60"/>
      <c r="F18" s="60"/>
      <c r="G18" s="60"/>
      <c r="H18" s="60"/>
      <c r="I18" s="60"/>
      <c r="J18" s="60"/>
      <c r="K18" s="60"/>
    </row>
    <row r="19" spans="2:11">
      <c r="B19" s="60"/>
      <c r="C19" s="60"/>
      <c r="D19" s="60"/>
      <c r="E19" s="60"/>
      <c r="F19" s="60"/>
      <c r="G19" s="60"/>
      <c r="H19" s="60"/>
      <c r="I19" s="60"/>
      <c r="J19" s="60"/>
      <c r="K19" s="60"/>
    </row>
    <row r="20" spans="2:11">
      <c r="B20" s="60"/>
      <c r="C20" s="60"/>
      <c r="D20" s="60"/>
      <c r="E20" s="60"/>
      <c r="F20" s="60"/>
      <c r="G20" s="60"/>
      <c r="H20" s="60"/>
      <c r="I20" s="60"/>
      <c r="J20" s="60"/>
      <c r="K20" s="60"/>
    </row>
    <row r="21" spans="2:11">
      <c r="B21" s="60"/>
      <c r="C21" s="60"/>
      <c r="D21" s="60"/>
      <c r="E21" s="60"/>
      <c r="F21" s="60"/>
      <c r="G21" s="60"/>
      <c r="H21" s="60"/>
      <c r="I21" s="60"/>
      <c r="J21" s="60"/>
      <c r="K21" s="60"/>
    </row>
    <row r="22" spans="2:11">
      <c r="B22" s="60"/>
      <c r="C22" s="60"/>
      <c r="D22" s="60"/>
      <c r="E22" s="60"/>
      <c r="F22" s="60"/>
      <c r="G22" s="60"/>
      <c r="H22" s="60"/>
      <c r="I22" s="60"/>
      <c r="J22" s="60"/>
      <c r="K22" s="60"/>
    </row>
    <row r="23" spans="2:11">
      <c r="B23" s="60"/>
      <c r="C23" s="60"/>
      <c r="D23" s="60"/>
      <c r="E23" s="60"/>
      <c r="F23" s="60"/>
      <c r="G23" s="60"/>
      <c r="H23" s="60"/>
      <c r="I23" s="60"/>
      <c r="J23" s="60"/>
      <c r="K23" s="60"/>
    </row>
    <row r="24" spans="2:11">
      <c r="B24" s="60"/>
      <c r="C24" s="60"/>
      <c r="D24" s="60"/>
      <c r="E24" s="60"/>
      <c r="F24" s="60"/>
      <c r="G24" s="60"/>
      <c r="H24" s="60"/>
      <c r="I24" s="60"/>
      <c r="J24" s="60"/>
      <c r="K24" s="60"/>
    </row>
    <row r="25" spans="2:11">
      <c r="B25" s="60"/>
      <c r="C25" s="60"/>
      <c r="D25" s="60"/>
      <c r="E25" s="60"/>
      <c r="F25" s="60"/>
      <c r="G25" s="60"/>
      <c r="H25" s="60"/>
      <c r="I25" s="60"/>
      <c r="J25" s="60"/>
      <c r="K25" s="60"/>
    </row>
    <row r="26" spans="2:11">
      <c r="B26" s="60"/>
      <c r="C26" s="60"/>
      <c r="D26" s="60"/>
      <c r="E26" s="60"/>
      <c r="F26" s="60"/>
      <c r="G26" s="60"/>
      <c r="H26" s="60"/>
      <c r="I26" s="60"/>
      <c r="J26" s="60"/>
      <c r="K26" s="60"/>
    </row>
    <row r="27" spans="2:11">
      <c r="B27" s="60"/>
      <c r="C27" s="60"/>
      <c r="D27" s="60"/>
      <c r="E27" s="60"/>
      <c r="F27" s="60"/>
      <c r="G27" s="60"/>
      <c r="H27" s="60"/>
      <c r="I27" s="60"/>
      <c r="J27" s="60"/>
      <c r="K27" s="60"/>
    </row>
    <row r="28" spans="2:11">
      <c r="B28" s="60"/>
      <c r="C28" s="60"/>
      <c r="D28" s="60"/>
      <c r="E28" s="60"/>
      <c r="F28" s="60"/>
      <c r="G28" s="60"/>
      <c r="H28" s="60"/>
      <c r="I28" s="60"/>
      <c r="J28" s="60"/>
      <c r="K28" s="60"/>
    </row>
    <row r="29" spans="2:11">
      <c r="B29" s="60"/>
      <c r="C29" s="60"/>
      <c r="D29" s="60"/>
      <c r="E29" s="60"/>
      <c r="F29" s="60"/>
      <c r="G29" s="60"/>
      <c r="H29" s="60"/>
      <c r="I29" s="60"/>
      <c r="J29" s="60"/>
      <c r="K29" s="60"/>
    </row>
    <row r="30" spans="2:11">
      <c r="B30" s="60"/>
      <c r="C30" s="60"/>
      <c r="D30" s="60"/>
      <c r="E30" s="60"/>
      <c r="F30" s="60"/>
      <c r="G30" s="60"/>
      <c r="H30" s="60"/>
      <c r="I30" s="60"/>
      <c r="J30" s="60"/>
      <c r="K30" s="60"/>
    </row>
    <row r="31" spans="2:11">
      <c r="B31" s="60"/>
      <c r="C31" s="60"/>
      <c r="D31" s="60"/>
      <c r="E31" s="60"/>
      <c r="F31" s="60"/>
      <c r="G31" s="60"/>
      <c r="H31" s="60"/>
      <c r="I31" s="60"/>
      <c r="J31" s="60"/>
      <c r="K31" s="60"/>
    </row>
    <row r="32" spans="2:11">
      <c r="B32" s="60"/>
      <c r="C32" s="60"/>
      <c r="D32" s="60"/>
      <c r="E32" s="60"/>
      <c r="F32" s="60"/>
      <c r="G32" s="60"/>
      <c r="H32" s="60"/>
      <c r="I32" s="60"/>
      <c r="J32" s="60"/>
      <c r="K32" s="60"/>
    </row>
    <row r="33" spans="2:11">
      <c r="B33" s="60"/>
      <c r="C33" s="60"/>
      <c r="D33" s="60"/>
      <c r="E33" s="60"/>
      <c r="F33" s="60"/>
      <c r="G33" s="60"/>
      <c r="H33" s="60"/>
      <c r="I33" s="60"/>
      <c r="J33" s="60"/>
      <c r="K33" s="60"/>
    </row>
    <row r="34" spans="2:11">
      <c r="B34" s="60"/>
      <c r="C34" s="60"/>
      <c r="D34" s="60"/>
      <c r="E34" s="60"/>
      <c r="F34" s="60"/>
      <c r="G34" s="60"/>
      <c r="H34" s="60"/>
      <c r="I34" s="60"/>
      <c r="J34" s="60"/>
      <c r="K34" s="60"/>
    </row>
    <row r="35" spans="2:11">
      <c r="B35" s="60"/>
      <c r="C35" s="60"/>
      <c r="D35" s="60"/>
      <c r="E35" s="60"/>
      <c r="F35" s="60"/>
      <c r="G35" s="60"/>
      <c r="H35" s="60"/>
      <c r="I35" s="60"/>
      <c r="J35" s="60"/>
      <c r="K35" s="60"/>
    </row>
    <row r="36" spans="2:11">
      <c r="B36" s="60"/>
      <c r="C36" s="60"/>
      <c r="D36" s="60"/>
      <c r="E36" s="60"/>
      <c r="F36" s="60"/>
      <c r="G36" s="60"/>
      <c r="H36" s="60"/>
      <c r="I36" s="60"/>
      <c r="J36" s="60"/>
      <c r="K36" s="60"/>
    </row>
    <row r="37" spans="2:11">
      <c r="B37" s="60"/>
      <c r="C37" s="60"/>
      <c r="D37" s="60"/>
      <c r="E37" s="60"/>
      <c r="F37" s="60"/>
      <c r="G37" s="60"/>
      <c r="H37" s="60"/>
      <c r="I37" s="60"/>
      <c r="J37" s="60"/>
      <c r="K37" s="60"/>
    </row>
    <row r="38" spans="2:11">
      <c r="B38" s="60"/>
      <c r="C38" s="60"/>
      <c r="D38" s="60"/>
      <c r="E38" s="60"/>
      <c r="F38" s="60"/>
      <c r="G38" s="60"/>
      <c r="H38" s="60"/>
      <c r="I38" s="60"/>
      <c r="J38" s="60"/>
      <c r="K38" s="60"/>
    </row>
    <row r="39" spans="2:11">
      <c r="B39" s="60"/>
      <c r="C39" s="60"/>
      <c r="D39" s="60"/>
      <c r="E39" s="60"/>
      <c r="F39" s="60"/>
      <c r="G39" s="60"/>
      <c r="H39" s="60"/>
      <c r="I39" s="60"/>
      <c r="J39" s="60"/>
      <c r="K39" s="60"/>
    </row>
    <row r="40" spans="2:11">
      <c r="B40" s="60"/>
      <c r="C40" s="60"/>
      <c r="D40" s="60"/>
      <c r="E40" s="60"/>
      <c r="F40" s="60"/>
      <c r="G40" s="60"/>
      <c r="H40" s="60"/>
      <c r="I40" s="60"/>
      <c r="J40" s="60"/>
      <c r="K40" s="60"/>
    </row>
    <row r="41" spans="2:11">
      <c r="B41" s="60"/>
      <c r="C41" s="60"/>
      <c r="D41" s="60"/>
      <c r="E41" s="60"/>
      <c r="F41" s="60"/>
      <c r="G41" s="60"/>
      <c r="H41" s="60"/>
      <c r="I41" s="60"/>
      <c r="J41" s="60"/>
      <c r="K41" s="60"/>
    </row>
    <row r="42" spans="2:11">
      <c r="B42" s="60"/>
      <c r="C42" s="60"/>
      <c r="D42" s="60"/>
      <c r="E42" s="60"/>
      <c r="F42" s="60"/>
      <c r="G42" s="60"/>
      <c r="H42" s="60"/>
      <c r="I42" s="60"/>
      <c r="J42" s="60"/>
      <c r="K42" s="60"/>
    </row>
    <row r="43" spans="2:11">
      <c r="B43" s="60"/>
      <c r="C43" s="60"/>
      <c r="D43" s="60"/>
      <c r="E43" s="60"/>
      <c r="F43" s="60"/>
      <c r="G43" s="60"/>
      <c r="H43" s="60"/>
      <c r="I43" s="60"/>
      <c r="J43" s="60"/>
      <c r="K43" s="60"/>
    </row>
    <row r="44" spans="2:11">
      <c r="B44" s="60"/>
      <c r="C44" s="60"/>
      <c r="D44" s="60"/>
      <c r="E44" s="60"/>
      <c r="F44" s="60"/>
      <c r="G44" s="60"/>
      <c r="H44" s="60"/>
      <c r="I44" s="60"/>
      <c r="J44" s="60"/>
      <c r="K44" s="60"/>
    </row>
    <row r="45" spans="2:11">
      <c r="B45" s="60"/>
      <c r="C45" s="60"/>
      <c r="D45" s="60"/>
      <c r="E45" s="60"/>
      <c r="F45" s="60"/>
      <c r="G45" s="60"/>
      <c r="H45" s="60"/>
      <c r="I45" s="60"/>
      <c r="J45" s="60"/>
      <c r="K45" s="60"/>
    </row>
    <row r="46" spans="2:11">
      <c r="B46" s="60"/>
      <c r="C46" s="60"/>
      <c r="D46" s="60"/>
      <c r="E46" s="60"/>
      <c r="F46" s="60"/>
      <c r="G46" s="60"/>
      <c r="H46" s="60"/>
      <c r="I46" s="60"/>
      <c r="J46" s="60"/>
      <c r="K46" s="60"/>
    </row>
    <row r="47" spans="2:11">
      <c r="B47" s="60"/>
      <c r="C47" s="60"/>
      <c r="D47" s="60"/>
      <c r="E47" s="60"/>
      <c r="F47" s="60"/>
      <c r="G47" s="60"/>
      <c r="H47" s="60"/>
      <c r="I47" s="60"/>
      <c r="J47" s="60"/>
      <c r="K47" s="60"/>
    </row>
    <row r="48" spans="2:11">
      <c r="B48" s="60"/>
      <c r="C48" s="60"/>
      <c r="D48" s="60"/>
      <c r="E48" s="60"/>
      <c r="F48" s="60"/>
      <c r="G48" s="60"/>
      <c r="H48" s="60"/>
      <c r="I48" s="60"/>
      <c r="J48" s="60"/>
      <c r="K48" s="60"/>
    </row>
    <row r="49" spans="2:11">
      <c r="B49" s="60"/>
      <c r="C49" s="60"/>
      <c r="D49" s="60"/>
      <c r="E49" s="60"/>
      <c r="F49" s="60"/>
      <c r="G49" s="60"/>
      <c r="H49" s="60"/>
      <c r="I49" s="60"/>
      <c r="J49" s="60"/>
      <c r="K49" s="60"/>
    </row>
    <row r="50" spans="2:11">
      <c r="B50" s="60"/>
      <c r="C50" s="60"/>
      <c r="D50" s="60"/>
      <c r="E50" s="60"/>
      <c r="F50" s="60"/>
      <c r="G50" s="60"/>
      <c r="H50" s="60"/>
      <c r="I50" s="60"/>
      <c r="J50" s="60"/>
      <c r="K50" s="60"/>
    </row>
    <row r="51" spans="2:11">
      <c r="B51" s="60"/>
      <c r="C51" s="60"/>
      <c r="D51" s="60"/>
      <c r="E51" s="60"/>
      <c r="F51" s="60"/>
      <c r="G51" s="60"/>
      <c r="H51" s="60"/>
      <c r="I51" s="60"/>
      <c r="J51" s="60"/>
      <c r="K51" s="60"/>
    </row>
    <row r="52" spans="2:11">
      <c r="B52" s="60"/>
      <c r="C52" s="60"/>
      <c r="D52" s="60"/>
      <c r="E52" s="60"/>
      <c r="F52" s="60"/>
      <c r="G52" s="60"/>
      <c r="H52" s="60"/>
      <c r="I52" s="60"/>
      <c r="J52" s="60"/>
      <c r="K52" s="60"/>
    </row>
    <row r="53" spans="2:11">
      <c r="B53" s="60"/>
      <c r="C53" s="60"/>
      <c r="D53" s="60"/>
      <c r="E53" s="60"/>
      <c r="F53" s="60"/>
      <c r="G53" s="60"/>
      <c r="H53" s="60"/>
      <c r="I53" s="60"/>
      <c r="J53" s="60"/>
      <c r="K53" s="60"/>
    </row>
    <row r="54" spans="2:11">
      <c r="B54" s="60"/>
      <c r="C54" s="60"/>
      <c r="D54" s="60"/>
      <c r="E54" s="60"/>
      <c r="F54" s="60"/>
      <c r="G54" s="60"/>
      <c r="H54" s="60"/>
      <c r="I54" s="60"/>
      <c r="J54" s="60"/>
      <c r="K54" s="60"/>
    </row>
    <row r="55" spans="2:11">
      <c r="B55" s="60"/>
      <c r="C55" s="60"/>
      <c r="D55" s="60"/>
      <c r="E55" s="60"/>
      <c r="F55" s="60"/>
      <c r="G55" s="60"/>
      <c r="H55" s="60"/>
      <c r="I55" s="60"/>
      <c r="J55" s="60"/>
      <c r="K55" s="60"/>
    </row>
    <row r="56" spans="2:11">
      <c r="B56" s="60"/>
      <c r="C56" s="60"/>
      <c r="D56" s="60"/>
      <c r="E56" s="60"/>
      <c r="F56" s="60"/>
      <c r="G56" s="60"/>
      <c r="H56" s="60"/>
      <c r="I56" s="60"/>
      <c r="J56" s="60"/>
      <c r="K56" s="60"/>
    </row>
    <row r="57" spans="2:11">
      <c r="B57" s="60"/>
      <c r="C57" s="60"/>
      <c r="D57" s="60"/>
      <c r="E57" s="60"/>
      <c r="F57" s="60"/>
      <c r="G57" s="60"/>
      <c r="H57" s="60"/>
      <c r="I57" s="60"/>
      <c r="J57" s="60"/>
      <c r="K57" s="60"/>
    </row>
    <row r="58" spans="2:11">
      <c r="B58" s="60"/>
      <c r="C58" s="60"/>
      <c r="D58" s="60"/>
      <c r="E58" s="60"/>
      <c r="F58" s="60"/>
      <c r="G58" s="60"/>
      <c r="H58" s="60"/>
      <c r="I58" s="60"/>
      <c r="J58" s="60"/>
      <c r="K58" s="60"/>
    </row>
    <row r="59" spans="2:11">
      <c r="B59" s="60"/>
      <c r="C59" s="60"/>
      <c r="D59" s="60"/>
      <c r="E59" s="60"/>
      <c r="F59" s="60"/>
      <c r="G59" s="60"/>
      <c r="H59" s="60"/>
      <c r="I59" s="60"/>
      <c r="J59" s="60"/>
      <c r="K59" s="60"/>
    </row>
    <row r="60" spans="2:11">
      <c r="B60" s="60"/>
      <c r="C60" s="60"/>
      <c r="D60" s="60"/>
      <c r="E60" s="60"/>
      <c r="F60" s="60"/>
      <c r="G60" s="60"/>
      <c r="H60" s="60"/>
      <c r="I60" s="60"/>
      <c r="J60" s="60"/>
      <c r="K60" s="60"/>
    </row>
    <row r="61" spans="2:11">
      <c r="B61" s="60"/>
      <c r="C61" s="60"/>
      <c r="D61" s="60"/>
      <c r="E61" s="60"/>
      <c r="F61" s="60"/>
      <c r="G61" s="60"/>
      <c r="H61" s="60"/>
      <c r="I61" s="60"/>
      <c r="J61" s="60"/>
      <c r="K61" s="60"/>
    </row>
    <row r="62" spans="2:11">
      <c r="B62" s="60"/>
      <c r="C62" s="60"/>
      <c r="D62" s="60"/>
      <c r="E62" s="60"/>
      <c r="F62" s="60"/>
      <c r="G62" s="60"/>
      <c r="H62" s="60"/>
      <c r="I62" s="60"/>
      <c r="J62" s="60"/>
      <c r="K62" s="60"/>
    </row>
    <row r="63" spans="2:11">
      <c r="B63" s="60"/>
      <c r="C63" s="60"/>
      <c r="D63" s="60"/>
      <c r="E63" s="60"/>
      <c r="F63" s="60"/>
      <c r="G63" s="60"/>
      <c r="H63" s="60"/>
      <c r="I63" s="60"/>
      <c r="J63" s="60"/>
      <c r="K63" s="60"/>
    </row>
    <row r="64" spans="2:11">
      <c r="B64" s="60"/>
      <c r="C64" s="60"/>
      <c r="D64" s="60"/>
      <c r="E64" s="60"/>
      <c r="F64" s="60"/>
      <c r="G64" s="60"/>
      <c r="H64" s="60"/>
      <c r="I64" s="60"/>
      <c r="J64" s="60"/>
      <c r="K64" s="60"/>
    </row>
    <row r="65" spans="2:11">
      <c r="B65" s="60"/>
      <c r="C65" s="60"/>
      <c r="D65" s="60"/>
      <c r="E65" s="60"/>
      <c r="F65" s="60"/>
      <c r="G65" s="60"/>
      <c r="H65" s="60"/>
      <c r="I65" s="60"/>
      <c r="J65" s="60"/>
      <c r="K65" s="60"/>
    </row>
    <row r="66" spans="2:11">
      <c r="B66" s="60"/>
      <c r="C66" s="60"/>
      <c r="D66" s="60"/>
      <c r="E66" s="60"/>
      <c r="F66" s="60"/>
      <c r="G66" s="60"/>
      <c r="H66" s="60"/>
      <c r="I66" s="60"/>
      <c r="J66" s="60"/>
      <c r="K66" s="60"/>
    </row>
    <row r="67" spans="2:11">
      <c r="B67" s="60"/>
      <c r="C67" s="60"/>
      <c r="D67" s="60"/>
      <c r="E67" s="60"/>
      <c r="F67" s="60"/>
      <c r="G67" s="60"/>
      <c r="H67" s="60"/>
      <c r="I67" s="60"/>
      <c r="J67" s="60"/>
      <c r="K67" s="60"/>
    </row>
    <row r="68" spans="2:11">
      <c r="B68" s="60"/>
      <c r="C68" s="60"/>
      <c r="D68" s="60"/>
      <c r="E68" s="60"/>
      <c r="F68" s="60"/>
      <c r="G68" s="60"/>
      <c r="H68" s="60"/>
      <c r="I68" s="60"/>
      <c r="J68" s="60"/>
      <c r="K68" s="60"/>
    </row>
    <row r="69" spans="2:11">
      <c r="B69" s="60"/>
      <c r="C69" s="60"/>
      <c r="D69" s="60"/>
      <c r="E69" s="60"/>
      <c r="F69" s="60"/>
      <c r="G69" s="60"/>
      <c r="H69" s="60"/>
      <c r="I69" s="60"/>
      <c r="J69" s="60"/>
      <c r="K69" s="60"/>
    </row>
    <row r="70" spans="2:11">
      <c r="B70" s="60"/>
      <c r="C70" s="60"/>
      <c r="D70" s="60"/>
      <c r="E70" s="60"/>
      <c r="F70" s="60"/>
      <c r="G70" s="60"/>
      <c r="H70" s="60"/>
      <c r="I70" s="60"/>
      <c r="J70" s="60"/>
      <c r="K70" s="60"/>
    </row>
    <row r="71" spans="2:11">
      <c r="B71" s="60"/>
      <c r="C71" s="60"/>
      <c r="D71" s="60"/>
      <c r="E71" s="60"/>
      <c r="F71" s="60"/>
      <c r="G71" s="60"/>
      <c r="H71" s="60"/>
      <c r="I71" s="60"/>
      <c r="J71" s="60"/>
      <c r="K71" s="60"/>
    </row>
    <row r="72" spans="2:11">
      <c r="B72" s="60"/>
      <c r="C72" s="60"/>
      <c r="D72" s="60"/>
      <c r="E72" s="60"/>
      <c r="F72" s="60"/>
      <c r="G72" s="60"/>
      <c r="H72" s="60"/>
      <c r="I72" s="60"/>
      <c r="J72" s="60"/>
      <c r="K72" s="60"/>
    </row>
    <row r="73" spans="2:11">
      <c r="B73" s="60"/>
      <c r="C73" s="60"/>
      <c r="D73" s="60"/>
      <c r="E73" s="60"/>
      <c r="F73" s="60"/>
      <c r="G73" s="60"/>
      <c r="H73" s="60"/>
      <c r="I73" s="60"/>
      <c r="J73" s="60"/>
      <c r="K73" s="60"/>
    </row>
    <row r="74" spans="2:11">
      <c r="B74" s="60"/>
      <c r="C74" s="60"/>
      <c r="D74" s="60"/>
      <c r="E74" s="60"/>
      <c r="F74" s="60"/>
      <c r="G74" s="60"/>
      <c r="H74" s="60"/>
      <c r="I74" s="60"/>
      <c r="J74" s="60"/>
      <c r="K74" s="60"/>
    </row>
    <row r="75" spans="2:11">
      <c r="B75" s="60"/>
      <c r="C75" s="60"/>
      <c r="D75" s="60"/>
      <c r="E75" s="60"/>
      <c r="F75" s="60"/>
      <c r="G75" s="60"/>
      <c r="H75" s="60"/>
      <c r="I75" s="60"/>
      <c r="J75" s="60"/>
      <c r="K75" s="60"/>
    </row>
    <row r="76" spans="2:11">
      <c r="B76" s="60"/>
      <c r="C76" s="60"/>
      <c r="D76" s="60"/>
      <c r="E76" s="60"/>
      <c r="F76" s="60"/>
      <c r="G76" s="60"/>
      <c r="H76" s="60"/>
      <c r="I76" s="60"/>
      <c r="J76" s="60"/>
      <c r="K76" s="60"/>
    </row>
    <row r="77" spans="2:11">
      <c r="B77" s="60"/>
      <c r="C77" s="60"/>
      <c r="D77" s="60"/>
      <c r="E77" s="60"/>
      <c r="F77" s="60"/>
      <c r="G77" s="60"/>
      <c r="H77" s="60"/>
      <c r="I77" s="60"/>
      <c r="J77" s="60"/>
      <c r="K77" s="60"/>
    </row>
    <row r="78" spans="2:11">
      <c r="B78" s="60"/>
      <c r="C78" s="60"/>
      <c r="D78" s="60"/>
      <c r="E78" s="60"/>
      <c r="F78" s="60"/>
      <c r="G78" s="60"/>
      <c r="H78" s="60"/>
      <c r="I78" s="60"/>
      <c r="J78" s="60"/>
      <c r="K78" s="60"/>
    </row>
    <row r="79" spans="2:11">
      <c r="B79" s="60"/>
      <c r="C79" s="60"/>
      <c r="D79" s="60"/>
      <c r="E79" s="60"/>
      <c r="F79" s="60"/>
      <c r="G79" s="60"/>
      <c r="H79" s="60"/>
      <c r="I79" s="60"/>
      <c r="J79" s="60"/>
      <c r="K79" s="60"/>
    </row>
    <row r="80" spans="2:11">
      <c r="B80" s="60"/>
      <c r="C80" s="60"/>
      <c r="D80" s="60"/>
      <c r="E80" s="60"/>
      <c r="F80" s="60"/>
      <c r="G80" s="60"/>
      <c r="H80" s="60"/>
      <c r="I80" s="60"/>
      <c r="J80" s="60"/>
      <c r="K80" s="60"/>
    </row>
    <row r="81" spans="2:11">
      <c r="B81" s="60"/>
      <c r="C81" s="60"/>
      <c r="D81" s="60"/>
      <c r="E81" s="60"/>
      <c r="F81" s="60"/>
      <c r="G81" s="60"/>
      <c r="H81" s="60"/>
      <c r="I81" s="60"/>
      <c r="J81" s="60"/>
      <c r="K81" s="60"/>
    </row>
    <row r="82" spans="2:11">
      <c r="B82" s="60"/>
      <c r="C82" s="60"/>
      <c r="D82" s="60"/>
      <c r="E82" s="60"/>
      <c r="F82" s="60"/>
      <c r="G82" s="60"/>
      <c r="H82" s="60"/>
      <c r="I82" s="60"/>
      <c r="J82" s="60"/>
      <c r="K82" s="60"/>
    </row>
    <row r="83" spans="2:11">
      <c r="B83" s="60"/>
      <c r="C83" s="60"/>
      <c r="D83" s="60"/>
      <c r="E83" s="60"/>
      <c r="F83" s="60"/>
      <c r="G83" s="60"/>
      <c r="H83" s="60"/>
      <c r="I83" s="60"/>
      <c r="J83" s="60"/>
      <c r="K83" s="60"/>
    </row>
    <row r="84" spans="2:11">
      <c r="B84" s="60"/>
      <c r="C84" s="60"/>
      <c r="D84" s="60"/>
      <c r="E84" s="60"/>
      <c r="F84" s="60"/>
      <c r="G84" s="60"/>
      <c r="H84" s="60"/>
      <c r="I84" s="60"/>
      <c r="J84" s="60"/>
      <c r="K84" s="60"/>
    </row>
    <row r="85" spans="2:11">
      <c r="B85" s="60"/>
      <c r="C85" s="60"/>
      <c r="D85" s="60"/>
      <c r="E85" s="60"/>
      <c r="F85" s="60"/>
      <c r="G85" s="60"/>
      <c r="H85" s="60"/>
      <c r="I85" s="60"/>
      <c r="J85" s="60"/>
      <c r="K85" s="60"/>
    </row>
    <row r="86" spans="2:11">
      <c r="B86" s="60"/>
      <c r="C86" s="60"/>
      <c r="D86" s="60"/>
      <c r="E86" s="60"/>
      <c r="F86" s="60"/>
      <c r="G86" s="60"/>
      <c r="H86" s="60"/>
      <c r="I86" s="60"/>
      <c r="J86" s="60"/>
      <c r="K86" s="60"/>
    </row>
    <row r="87" spans="2:11">
      <c r="B87" s="60"/>
      <c r="C87" s="60"/>
      <c r="D87" s="60"/>
      <c r="E87" s="60"/>
      <c r="F87" s="60"/>
      <c r="G87" s="60"/>
      <c r="H87" s="60"/>
      <c r="I87" s="60"/>
      <c r="J87" s="60"/>
      <c r="K87" s="60"/>
    </row>
    <row r="88" spans="2:11">
      <c r="B88" s="60"/>
      <c r="C88" s="60"/>
      <c r="D88" s="60"/>
      <c r="E88" s="60"/>
      <c r="F88" s="60"/>
      <c r="G88" s="60"/>
      <c r="H88" s="60"/>
      <c r="I88" s="60"/>
      <c r="J88" s="60"/>
      <c r="K88" s="60"/>
    </row>
    <row r="89" spans="2:11">
      <c r="B89" s="60"/>
      <c r="C89" s="60"/>
      <c r="D89" s="60"/>
      <c r="E89" s="60"/>
      <c r="F89" s="60"/>
      <c r="G89" s="60"/>
      <c r="H89" s="60"/>
      <c r="I89" s="60"/>
      <c r="J89" s="60"/>
      <c r="K89" s="60"/>
    </row>
    <row r="90" spans="2:11">
      <c r="B90" s="60"/>
      <c r="C90" s="60"/>
      <c r="D90" s="60"/>
      <c r="E90" s="60"/>
      <c r="F90" s="60"/>
      <c r="G90" s="60"/>
      <c r="H90" s="60"/>
      <c r="I90" s="60"/>
      <c r="J90" s="60"/>
      <c r="K90" s="60"/>
    </row>
    <row r="91" spans="2:11">
      <c r="B91" s="60"/>
      <c r="C91" s="60"/>
      <c r="D91" s="60"/>
      <c r="E91" s="60"/>
      <c r="F91" s="60"/>
      <c r="G91" s="60"/>
      <c r="H91" s="60"/>
      <c r="I91" s="60"/>
      <c r="J91" s="60"/>
      <c r="K91" s="60"/>
    </row>
    <row r="92" spans="2:11">
      <c r="B92" s="60"/>
      <c r="C92" s="60"/>
      <c r="D92" s="60"/>
      <c r="E92" s="60"/>
      <c r="F92" s="60"/>
      <c r="G92" s="60"/>
      <c r="H92" s="60"/>
      <c r="I92" s="60"/>
      <c r="J92" s="60"/>
      <c r="K92" s="60"/>
    </row>
    <row r="93" spans="2:11">
      <c r="B93" s="60"/>
      <c r="C93" s="60"/>
      <c r="D93" s="60"/>
      <c r="E93" s="60"/>
      <c r="F93" s="60"/>
      <c r="G93" s="60"/>
      <c r="H93" s="60"/>
      <c r="I93" s="60"/>
      <c r="J93" s="60"/>
      <c r="K93" s="60"/>
    </row>
    <row r="94" spans="2:11">
      <c r="B94" s="60"/>
      <c r="C94" s="60"/>
      <c r="D94" s="60"/>
      <c r="E94" s="60"/>
      <c r="F94" s="60"/>
      <c r="G94" s="60"/>
      <c r="H94" s="60"/>
      <c r="I94" s="60"/>
      <c r="J94" s="60"/>
      <c r="K94" s="60"/>
    </row>
    <row r="95" spans="2:11">
      <c r="B95" s="60"/>
      <c r="C95" s="60"/>
      <c r="D95" s="60"/>
      <c r="E95" s="60"/>
      <c r="F95" s="60"/>
      <c r="G95" s="60"/>
      <c r="H95" s="60"/>
      <c r="I95" s="60"/>
      <c r="J95" s="60"/>
      <c r="K95" s="60"/>
    </row>
    <row r="96" spans="2:11">
      <c r="B96" s="60"/>
      <c r="C96" s="60"/>
      <c r="D96" s="60"/>
      <c r="E96" s="60"/>
      <c r="F96" s="60"/>
      <c r="G96" s="60"/>
      <c r="H96" s="60"/>
      <c r="I96" s="60"/>
      <c r="J96" s="60"/>
      <c r="K96" s="60"/>
    </row>
    <row r="97" spans="2:11">
      <c r="B97" s="60"/>
      <c r="C97" s="60"/>
      <c r="D97" s="60"/>
      <c r="E97" s="60"/>
      <c r="F97" s="60"/>
      <c r="G97" s="60"/>
      <c r="H97" s="60"/>
      <c r="I97" s="60"/>
      <c r="J97" s="60"/>
      <c r="K97" s="60"/>
    </row>
    <row r="98" spans="2:11">
      <c r="B98" s="60"/>
      <c r="C98" s="60"/>
      <c r="D98" s="60"/>
      <c r="E98" s="60"/>
      <c r="F98" s="60"/>
      <c r="G98" s="60"/>
      <c r="H98" s="60"/>
      <c r="I98" s="60"/>
      <c r="J98" s="60"/>
      <c r="K98" s="60"/>
    </row>
    <row r="99" spans="2:11">
      <c r="B99" s="60"/>
      <c r="C99" s="60"/>
      <c r="D99" s="60"/>
      <c r="E99" s="60"/>
      <c r="F99" s="60"/>
      <c r="G99" s="60"/>
      <c r="H99" s="60"/>
      <c r="I99" s="60"/>
      <c r="J99" s="60"/>
      <c r="K99" s="60"/>
    </row>
    <row r="100" spans="2:11">
      <c r="B100" s="60"/>
      <c r="C100" s="60"/>
      <c r="D100" s="60"/>
      <c r="E100" s="60"/>
      <c r="F100" s="60"/>
      <c r="G100" s="60"/>
      <c r="H100" s="60"/>
      <c r="I100" s="60"/>
      <c r="J100" s="60"/>
      <c r="K100" s="60"/>
    </row>
    <row r="101" spans="2:11">
      <c r="B101" s="60"/>
      <c r="C101" s="60"/>
      <c r="D101" s="60"/>
      <c r="E101" s="60"/>
      <c r="F101" s="60"/>
      <c r="G101" s="60"/>
      <c r="H101" s="60"/>
      <c r="I101" s="60"/>
      <c r="J101" s="60"/>
      <c r="K101" s="60"/>
    </row>
    <row r="102" spans="2:11">
      <c r="B102" s="60"/>
      <c r="C102" s="60"/>
      <c r="D102" s="60"/>
      <c r="E102" s="60"/>
      <c r="F102" s="60"/>
      <c r="G102" s="60"/>
      <c r="H102" s="60"/>
      <c r="I102" s="60"/>
      <c r="J102" s="60"/>
      <c r="K102" s="60"/>
    </row>
    <row r="103" spans="2:11">
      <c r="B103" s="60"/>
      <c r="C103" s="60"/>
      <c r="D103" s="60"/>
      <c r="E103" s="60"/>
      <c r="F103" s="60"/>
      <c r="G103" s="60"/>
      <c r="H103" s="60"/>
      <c r="I103" s="60"/>
      <c r="J103" s="60"/>
      <c r="K103" s="60"/>
    </row>
    <row r="104" spans="2:11">
      <c r="B104" s="60"/>
      <c r="C104" s="60"/>
      <c r="D104" s="60"/>
      <c r="E104" s="60"/>
      <c r="F104" s="60"/>
      <c r="G104" s="60"/>
      <c r="H104" s="60"/>
      <c r="I104" s="60"/>
      <c r="J104" s="60"/>
      <c r="K104" s="60"/>
    </row>
    <row r="105" spans="2:11">
      <c r="B105" s="60"/>
      <c r="C105" s="60"/>
      <c r="D105" s="60"/>
      <c r="E105" s="60"/>
      <c r="F105" s="60"/>
      <c r="G105" s="60"/>
      <c r="H105" s="60"/>
      <c r="I105" s="60"/>
      <c r="J105" s="60"/>
      <c r="K105" s="60"/>
    </row>
    <row r="106" spans="2:11">
      <c r="B106" s="60"/>
      <c r="C106" s="60"/>
      <c r="D106" s="60"/>
      <c r="E106" s="60"/>
      <c r="F106" s="60"/>
      <c r="G106" s="60"/>
      <c r="H106" s="60"/>
      <c r="I106" s="60"/>
      <c r="J106" s="60"/>
      <c r="K106" s="60"/>
    </row>
    <row r="107" spans="2:11">
      <c r="B107" s="60"/>
      <c r="C107" s="60"/>
      <c r="D107" s="60"/>
      <c r="E107" s="60"/>
      <c r="F107" s="60"/>
      <c r="G107" s="60"/>
      <c r="H107" s="60"/>
      <c r="I107" s="60"/>
      <c r="J107" s="60"/>
      <c r="K107" s="60"/>
    </row>
    <row r="108" spans="2:11">
      <c r="B108" s="60"/>
      <c r="C108" s="60"/>
      <c r="D108" s="60"/>
      <c r="E108" s="60"/>
      <c r="F108" s="60"/>
      <c r="G108" s="60"/>
      <c r="H108" s="60"/>
      <c r="I108" s="60"/>
      <c r="J108" s="60"/>
      <c r="K108" s="60"/>
    </row>
    <row r="109" spans="2:11">
      <c r="B109" s="60"/>
      <c r="C109" s="60"/>
      <c r="D109" s="60"/>
      <c r="E109" s="60"/>
      <c r="F109" s="60"/>
      <c r="G109" s="60"/>
      <c r="H109" s="60"/>
      <c r="I109" s="60"/>
      <c r="J109" s="60"/>
      <c r="K109" s="60"/>
    </row>
    <row r="110" spans="2:11">
      <c r="B110" s="60"/>
      <c r="C110" s="60"/>
      <c r="D110" s="60"/>
      <c r="E110" s="60"/>
      <c r="F110" s="60"/>
      <c r="G110" s="60"/>
      <c r="H110" s="60"/>
      <c r="I110" s="60"/>
      <c r="J110" s="60"/>
      <c r="K110" s="60"/>
    </row>
    <row r="111" spans="2:11">
      <c r="B111" s="60"/>
      <c r="C111" s="60"/>
      <c r="D111" s="60"/>
      <c r="E111" s="60"/>
      <c r="F111" s="60"/>
      <c r="G111" s="60"/>
      <c r="H111" s="60"/>
      <c r="I111" s="60"/>
      <c r="J111" s="60"/>
      <c r="K111" s="60"/>
    </row>
    <row r="112" spans="2:11">
      <c r="B112" s="60"/>
      <c r="C112" s="60"/>
      <c r="D112" s="60"/>
      <c r="E112" s="60"/>
      <c r="F112" s="60"/>
      <c r="G112" s="60"/>
      <c r="H112" s="60"/>
      <c r="I112" s="60"/>
      <c r="J112" s="60"/>
      <c r="K112" s="60"/>
    </row>
    <row r="113" spans="2:11">
      <c r="B113" s="60"/>
      <c r="C113" s="60"/>
      <c r="D113" s="60"/>
      <c r="E113" s="60"/>
      <c r="F113" s="60"/>
      <c r="G113" s="60"/>
      <c r="H113" s="60"/>
      <c r="I113" s="60"/>
      <c r="J113" s="60"/>
      <c r="K113" s="60"/>
    </row>
    <row r="114" spans="2:11">
      <c r="B114" s="60"/>
      <c r="C114" s="60"/>
      <c r="D114" s="60"/>
      <c r="E114" s="60"/>
      <c r="F114" s="60"/>
      <c r="G114" s="60"/>
      <c r="H114" s="60"/>
      <c r="I114" s="60"/>
      <c r="J114" s="60"/>
      <c r="K114" s="60"/>
    </row>
    <row r="115" spans="2:11">
      <c r="B115" s="60"/>
      <c r="C115" s="60"/>
      <c r="D115" s="60"/>
      <c r="E115" s="60"/>
      <c r="F115" s="60"/>
      <c r="G115" s="60"/>
      <c r="H115" s="60"/>
      <c r="I115" s="60"/>
      <c r="J115" s="60"/>
      <c r="K115" s="60"/>
    </row>
    <row r="116" spans="2:11">
      <c r="B116" s="60"/>
      <c r="C116" s="60"/>
      <c r="D116" s="60"/>
      <c r="E116" s="60"/>
      <c r="F116" s="60"/>
      <c r="G116" s="60"/>
      <c r="H116" s="60"/>
      <c r="I116" s="60"/>
      <c r="J116" s="60"/>
      <c r="K116" s="60"/>
    </row>
    <row r="117" spans="2:11">
      <c r="B117" s="60"/>
      <c r="C117" s="60"/>
      <c r="D117" s="60"/>
      <c r="E117" s="60"/>
      <c r="F117" s="60"/>
      <c r="G117" s="60"/>
      <c r="H117" s="60"/>
      <c r="I117" s="60"/>
      <c r="J117" s="60"/>
      <c r="K117" s="60"/>
    </row>
    <row r="118" spans="2:11">
      <c r="B118" s="60"/>
      <c r="C118" s="60"/>
      <c r="D118" s="60"/>
      <c r="E118" s="60"/>
      <c r="F118" s="60"/>
      <c r="G118" s="60"/>
      <c r="H118" s="60"/>
      <c r="I118" s="60"/>
      <c r="J118" s="60"/>
      <c r="K118" s="60"/>
    </row>
    <row r="119" spans="2:11">
      <c r="B119" s="60"/>
      <c r="C119" s="60"/>
      <c r="D119" s="60"/>
      <c r="E119" s="60"/>
      <c r="F119" s="60"/>
      <c r="G119" s="60"/>
      <c r="H119" s="60"/>
      <c r="I119" s="60"/>
      <c r="J119" s="60"/>
      <c r="K119" s="60"/>
    </row>
    <row r="120" spans="2:11">
      <c r="B120" s="60"/>
      <c r="C120" s="60"/>
      <c r="D120" s="60"/>
      <c r="E120" s="60"/>
      <c r="F120" s="60"/>
      <c r="G120" s="60"/>
      <c r="H120" s="60"/>
      <c r="I120" s="60"/>
      <c r="J120" s="60"/>
      <c r="K120" s="60"/>
    </row>
    <row r="121" spans="2:11">
      <c r="B121" s="60"/>
      <c r="C121" s="60"/>
      <c r="D121" s="60"/>
      <c r="E121" s="60"/>
      <c r="F121" s="60"/>
      <c r="G121" s="60"/>
      <c r="H121" s="60"/>
      <c r="I121" s="60"/>
      <c r="J121" s="60"/>
      <c r="K121" s="60"/>
    </row>
    <row r="122" spans="2:11">
      <c r="B122" s="60"/>
      <c r="C122" s="60"/>
      <c r="D122" s="60"/>
      <c r="E122" s="60"/>
      <c r="F122" s="60"/>
      <c r="G122" s="60"/>
      <c r="H122" s="60"/>
      <c r="I122" s="60"/>
      <c r="J122" s="60"/>
      <c r="K122" s="60"/>
    </row>
    <row r="123" spans="2:11">
      <c r="B123" s="60"/>
      <c r="C123" s="60"/>
      <c r="D123" s="60"/>
      <c r="E123" s="60"/>
      <c r="F123" s="60"/>
      <c r="G123" s="60"/>
      <c r="H123" s="60"/>
      <c r="I123" s="60"/>
      <c r="J123" s="60"/>
      <c r="K123" s="60"/>
    </row>
    <row r="124" spans="2:11">
      <c r="B124" s="60"/>
      <c r="C124" s="60"/>
      <c r="D124" s="60"/>
      <c r="E124" s="60"/>
      <c r="F124" s="60"/>
      <c r="G124" s="60"/>
      <c r="H124" s="60"/>
      <c r="I124" s="60"/>
      <c r="J124" s="60"/>
      <c r="K124" s="60"/>
    </row>
    <row r="125" spans="2:11">
      <c r="B125" s="60"/>
      <c r="C125" s="60"/>
      <c r="D125" s="60"/>
      <c r="E125" s="60"/>
      <c r="F125" s="60"/>
      <c r="G125" s="60"/>
      <c r="H125" s="60"/>
      <c r="I125" s="60"/>
      <c r="J125" s="60"/>
      <c r="K125" s="60"/>
    </row>
    <row r="126" spans="2:11">
      <c r="B126" s="60"/>
      <c r="C126" s="60"/>
      <c r="D126" s="60"/>
      <c r="E126" s="60"/>
      <c r="F126" s="60"/>
      <c r="G126" s="60"/>
      <c r="H126" s="60"/>
      <c r="I126" s="60"/>
      <c r="J126" s="60"/>
      <c r="K126" s="60"/>
    </row>
    <row r="127" spans="2:11">
      <c r="B127" s="60"/>
      <c r="C127" s="60"/>
      <c r="D127" s="60"/>
      <c r="E127" s="60"/>
      <c r="F127" s="60"/>
      <c r="G127" s="60"/>
      <c r="H127" s="60"/>
      <c r="I127" s="60"/>
      <c r="J127" s="60"/>
      <c r="K127" s="60"/>
    </row>
    <row r="128" spans="2:11">
      <c r="B128" s="60"/>
      <c r="C128" s="60"/>
      <c r="D128" s="60"/>
      <c r="E128" s="60"/>
      <c r="F128" s="60"/>
      <c r="G128" s="60"/>
      <c r="H128" s="60"/>
      <c r="I128" s="60"/>
      <c r="J128" s="60"/>
      <c r="K128" s="60"/>
    </row>
    <row r="129" spans="2:11">
      <c r="B129" s="60"/>
      <c r="C129" s="60"/>
      <c r="D129" s="60"/>
      <c r="E129" s="60"/>
      <c r="F129" s="60"/>
      <c r="G129" s="60"/>
      <c r="H129" s="60"/>
      <c r="I129" s="60"/>
      <c r="J129" s="60"/>
      <c r="K129" s="60"/>
    </row>
    <row r="130" spans="2:11">
      <c r="B130" s="60"/>
      <c r="C130" s="60"/>
      <c r="D130" s="60"/>
      <c r="E130" s="60"/>
      <c r="F130" s="60"/>
      <c r="G130" s="60"/>
      <c r="H130" s="60"/>
      <c r="I130" s="60"/>
      <c r="J130" s="60"/>
      <c r="K130" s="60"/>
    </row>
    <row r="131" spans="2:11">
      <c r="B131" s="60"/>
      <c r="C131" s="60"/>
      <c r="D131" s="60"/>
      <c r="E131" s="60"/>
      <c r="F131" s="60"/>
      <c r="G131" s="60"/>
      <c r="H131" s="60"/>
      <c r="I131" s="60"/>
      <c r="J131" s="60"/>
      <c r="K131" s="60"/>
    </row>
    <row r="132" spans="2:11">
      <c r="B132" s="60"/>
      <c r="C132" s="60"/>
      <c r="D132" s="60"/>
      <c r="E132" s="60"/>
      <c r="F132" s="60"/>
      <c r="G132" s="60"/>
      <c r="H132" s="60"/>
      <c r="I132" s="60"/>
      <c r="J132" s="60"/>
      <c r="K132" s="60"/>
    </row>
    <row r="133" spans="2:11">
      <c r="B133" s="60"/>
      <c r="C133" s="60"/>
      <c r="D133" s="60"/>
      <c r="E133" s="60"/>
      <c r="F133" s="60"/>
      <c r="G133" s="60"/>
      <c r="H133" s="60"/>
      <c r="I133" s="60"/>
      <c r="J133" s="60"/>
      <c r="K133" s="60"/>
    </row>
    <row r="134" spans="2:11">
      <c r="B134" s="60"/>
      <c r="C134" s="60"/>
      <c r="D134" s="60"/>
      <c r="E134" s="60"/>
      <c r="F134" s="60"/>
      <c r="G134" s="60"/>
      <c r="H134" s="60"/>
      <c r="I134" s="60"/>
      <c r="J134" s="60"/>
      <c r="K134" s="60"/>
    </row>
    <row r="135" spans="2:11">
      <c r="B135" s="60"/>
      <c r="C135" s="60"/>
      <c r="D135" s="60"/>
      <c r="E135" s="60"/>
      <c r="F135" s="60"/>
      <c r="G135" s="60"/>
      <c r="H135" s="60"/>
      <c r="I135" s="60"/>
      <c r="J135" s="60"/>
      <c r="K135" s="60"/>
    </row>
    <row r="136" spans="2:11">
      <c r="B136" s="60"/>
      <c r="C136" s="60"/>
      <c r="D136" s="60"/>
      <c r="E136" s="60"/>
      <c r="F136" s="60"/>
      <c r="G136" s="60"/>
      <c r="H136" s="60"/>
      <c r="I136" s="60"/>
      <c r="J136" s="60"/>
      <c r="K136" s="60"/>
    </row>
  </sheetData>
  <pageMargins left="0.7" right="0.19685039370078738" top="3.9370078740157487E-2" bottom="3.9370078740157487E-2" header="0"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B050"/>
  </sheetPr>
  <dimension ref="A1:P18"/>
  <sheetViews>
    <sheetView zoomScale="90" zoomScaleNormal="90" workbookViewId="0">
      <selection activeCell="O12" sqref="O12:O14"/>
    </sheetView>
  </sheetViews>
  <sheetFormatPr baseColWidth="10" defaultColWidth="11.42578125" defaultRowHeight="15"/>
  <cols>
    <col min="1" max="4" width="11.42578125" style="407"/>
    <col min="5" max="5" width="12.7109375" style="407" bestFit="1" customWidth="1"/>
    <col min="6" max="8" width="13" style="407" bestFit="1" customWidth="1"/>
    <col min="9" max="16384" width="11.42578125" style="407"/>
  </cols>
  <sheetData>
    <row r="1" spans="1:16" ht="18.75">
      <c r="A1" s="15" t="s">
        <v>103</v>
      </c>
    </row>
    <row r="2" spans="1:16" ht="15.75">
      <c r="A2" s="408"/>
    </row>
    <row r="3" spans="1:16" ht="15.75">
      <c r="A3" s="146" t="s">
        <v>1647</v>
      </c>
    </row>
    <row r="5" spans="1:16">
      <c r="E5" s="644"/>
      <c r="F5" s="644"/>
      <c r="G5" s="644"/>
      <c r="H5" s="644"/>
      <c r="I5" s="644"/>
      <c r="J5" s="644"/>
      <c r="K5" s="644"/>
      <c r="L5" s="644"/>
      <c r="M5" s="644"/>
    </row>
    <row r="6" spans="1:16">
      <c r="A6" s="1137" t="s">
        <v>225</v>
      </c>
      <c r="B6" s="1138"/>
      <c r="C6" s="1138"/>
      <c r="D6" s="1138"/>
      <c r="E6" s="1131"/>
      <c r="F6" s="1132"/>
      <c r="G6" s="1132"/>
      <c r="H6" s="1132"/>
      <c r="I6" s="1132"/>
      <c r="J6" s="1132"/>
      <c r="K6" s="1132"/>
      <c r="L6" s="1132"/>
      <c r="M6" s="1132"/>
      <c r="N6" s="1133"/>
      <c r="O6" s="1133"/>
    </row>
    <row r="7" spans="1:16">
      <c r="A7" s="1138"/>
      <c r="B7" s="1138"/>
      <c r="C7" s="1138"/>
      <c r="D7" s="1138"/>
      <c r="E7" s="498">
        <v>2013</v>
      </c>
      <c r="F7" s="498">
        <v>2014</v>
      </c>
      <c r="G7" s="498">
        <v>2015</v>
      </c>
      <c r="H7" s="498">
        <v>2016</v>
      </c>
      <c r="I7" s="498">
        <v>2017</v>
      </c>
      <c r="J7" s="498">
        <v>2018</v>
      </c>
      <c r="K7" s="498">
        <v>2019</v>
      </c>
      <c r="L7" s="498">
        <v>2020</v>
      </c>
      <c r="M7" s="498">
        <v>2021</v>
      </c>
      <c r="N7" s="498">
        <v>2022</v>
      </c>
      <c r="O7" s="498">
        <v>2023</v>
      </c>
    </row>
    <row r="8" spans="1:16" ht="15.75" customHeight="1">
      <c r="A8" s="1134" t="s">
        <v>1578</v>
      </c>
      <c r="B8" s="1134"/>
      <c r="C8" s="1134"/>
      <c r="D8" s="1134"/>
      <c r="E8" s="5">
        <v>21488717.510000002</v>
      </c>
      <c r="F8" s="5">
        <v>21863371.93</v>
      </c>
      <c r="G8" s="5">
        <v>21598676</v>
      </c>
      <c r="H8" s="5">
        <v>24136062.359999999</v>
      </c>
      <c r="I8" s="5">
        <v>24904547</v>
      </c>
      <c r="J8" s="5">
        <v>25119930.949999999</v>
      </c>
      <c r="K8" s="5">
        <v>26675733</v>
      </c>
      <c r="L8" s="5">
        <v>23486206</v>
      </c>
      <c r="M8" s="5">
        <v>24181628</v>
      </c>
      <c r="N8" s="5">
        <v>24871239</v>
      </c>
      <c r="O8" s="5">
        <v>22655157</v>
      </c>
    </row>
    <row r="9" spans="1:16" ht="15" customHeight="1">
      <c r="A9" s="1134" t="s">
        <v>1579</v>
      </c>
      <c r="B9" s="1134"/>
      <c r="C9" s="1134"/>
      <c r="D9" s="1134"/>
      <c r="E9" s="5">
        <v>4145909.3600000003</v>
      </c>
      <c r="F9" s="5">
        <v>4662814.16</v>
      </c>
      <c r="G9" s="5">
        <v>5137350.37</v>
      </c>
      <c r="H9" s="5">
        <v>5759382.7799999993</v>
      </c>
      <c r="I9" s="5">
        <v>6487378</v>
      </c>
      <c r="J9" s="5">
        <v>6662398.7800000003</v>
      </c>
      <c r="K9" s="5">
        <v>5755664</v>
      </c>
      <c r="L9" s="5">
        <v>4886834</v>
      </c>
      <c r="M9" s="5">
        <v>5029739</v>
      </c>
      <c r="N9" s="5">
        <v>5711606</v>
      </c>
      <c r="O9" s="5">
        <v>5671421</v>
      </c>
    </row>
    <row r="10" spans="1:16" ht="15" customHeight="1">
      <c r="A10" s="1134" t="s">
        <v>1580</v>
      </c>
      <c r="B10" s="1134"/>
      <c r="C10" s="1134"/>
      <c r="D10" s="1134"/>
      <c r="E10" s="5">
        <v>734875.96</v>
      </c>
      <c r="F10" s="5">
        <v>719893.82</v>
      </c>
      <c r="G10" s="5">
        <v>480024.16</v>
      </c>
      <c r="H10" s="5">
        <v>485783.93</v>
      </c>
      <c r="I10" s="5">
        <v>785447</v>
      </c>
      <c r="J10" s="5">
        <v>984753.86</v>
      </c>
      <c r="K10" s="5">
        <v>1145359</v>
      </c>
      <c r="L10" s="5">
        <v>1299903</v>
      </c>
      <c r="M10" s="5">
        <v>1190359</v>
      </c>
      <c r="N10" s="5">
        <v>1296694</v>
      </c>
      <c r="O10" s="5">
        <v>1459115</v>
      </c>
      <c r="P10" s="644"/>
    </row>
    <row r="11" spans="1:16">
      <c r="A11" s="1139" t="s">
        <v>1648</v>
      </c>
      <c r="B11" s="1139"/>
      <c r="C11" s="1139"/>
      <c r="D11" s="1139"/>
      <c r="E11" s="6">
        <v>26369502.829999998</v>
      </c>
      <c r="F11" s="6">
        <f t="shared" ref="F11:K11" si="0">SUM(F8:F10)</f>
        <v>27246079.91</v>
      </c>
      <c r="G11" s="6">
        <f t="shared" si="0"/>
        <v>27216050.530000001</v>
      </c>
      <c r="H11" s="6">
        <f t="shared" si="0"/>
        <v>30381229.07</v>
      </c>
      <c r="I11" s="6">
        <f t="shared" si="0"/>
        <v>32177372</v>
      </c>
      <c r="J11" s="6">
        <f t="shared" si="0"/>
        <v>32767083.59</v>
      </c>
      <c r="K11" s="6">
        <f t="shared" si="0"/>
        <v>33576756</v>
      </c>
      <c r="L11" s="6">
        <f>SUM(L8:L10)</f>
        <v>29672943</v>
      </c>
      <c r="M11" s="6">
        <f>SUM(M8:M10)</f>
        <v>30401726</v>
      </c>
      <c r="N11" s="6">
        <f>SUM(N8:N10)</f>
        <v>31879539</v>
      </c>
      <c r="O11" s="6">
        <f>SUM(O8:O10)</f>
        <v>29785693</v>
      </c>
    </row>
    <row r="12" spans="1:16">
      <c r="A12" s="1134" t="s">
        <v>1649</v>
      </c>
      <c r="B12" s="1134"/>
      <c r="C12" s="1134"/>
      <c r="D12" s="1134"/>
      <c r="E12" s="5">
        <v>2257.2600000000002</v>
      </c>
      <c r="F12" s="5">
        <v>2374.1559999999999</v>
      </c>
      <c r="G12" s="5">
        <v>2293.9540000000002</v>
      </c>
      <c r="H12" s="5">
        <v>2031.59</v>
      </c>
      <c r="I12" s="5">
        <v>2010</v>
      </c>
      <c r="J12" s="5">
        <v>1902.75</v>
      </c>
      <c r="K12" s="5">
        <v>208</v>
      </c>
      <c r="L12" s="5">
        <v>162</v>
      </c>
      <c r="M12" s="5">
        <v>178</v>
      </c>
      <c r="N12" s="5">
        <v>172</v>
      </c>
      <c r="O12" s="5">
        <v>162</v>
      </c>
    </row>
    <row r="13" spans="1:16" ht="15" customHeight="1">
      <c r="A13" s="1134" t="s">
        <v>1650</v>
      </c>
      <c r="B13" s="1134"/>
      <c r="C13" s="1134"/>
      <c r="D13" s="1134"/>
      <c r="E13" s="5">
        <v>128526</v>
      </c>
      <c r="F13" s="5">
        <v>140882</v>
      </c>
      <c r="G13" s="5">
        <v>140844</v>
      </c>
      <c r="H13" s="5">
        <v>142844</v>
      </c>
      <c r="I13" s="5">
        <v>147574</v>
      </c>
      <c r="J13" s="5">
        <v>184903</v>
      </c>
      <c r="K13" s="5">
        <v>216606</v>
      </c>
      <c r="L13" s="5">
        <v>156752</v>
      </c>
      <c r="M13" s="5">
        <v>210753</v>
      </c>
      <c r="N13" s="5">
        <v>179212</v>
      </c>
      <c r="O13" s="5">
        <v>169749</v>
      </c>
    </row>
    <row r="14" spans="1:16" ht="15" customHeight="1">
      <c r="A14" s="1134" t="s">
        <v>1651</v>
      </c>
      <c r="B14" s="1134"/>
      <c r="C14" s="1134"/>
      <c r="D14" s="1134"/>
      <c r="E14" s="5">
        <v>7000.32</v>
      </c>
      <c r="F14" s="5">
        <v>54502.69</v>
      </c>
      <c r="G14" s="5">
        <v>16246.24</v>
      </c>
      <c r="H14" s="5">
        <v>31066.87</v>
      </c>
      <c r="I14" s="5">
        <v>5616</v>
      </c>
      <c r="J14" s="5">
        <v>12974.24</v>
      </c>
      <c r="K14" s="5">
        <v>20156</v>
      </c>
      <c r="L14" s="5">
        <v>89363</v>
      </c>
      <c r="M14" s="5">
        <v>73337</v>
      </c>
      <c r="N14" s="5">
        <v>86740</v>
      </c>
      <c r="O14" s="5">
        <v>130358</v>
      </c>
    </row>
    <row r="15" spans="1:16">
      <c r="A15" s="1135" t="s">
        <v>1652</v>
      </c>
      <c r="B15" s="1136"/>
      <c r="C15" s="1136"/>
      <c r="D15" s="1136"/>
      <c r="E15" s="7">
        <v>26507286.41</v>
      </c>
      <c r="F15" s="7">
        <f>SUM(F11:F14)</f>
        <v>27443838.756000001</v>
      </c>
      <c r="G15" s="7">
        <f>G11+G12+G13+G14</f>
        <v>27375434.723999999</v>
      </c>
      <c r="H15" s="7">
        <f>H11+H12+H13+H14</f>
        <v>30557171.530000001</v>
      </c>
      <c r="I15" s="7">
        <f>I11+I12+I13+I14</f>
        <v>32332572</v>
      </c>
      <c r="J15" s="7">
        <f>J11+J12+J13+J14</f>
        <v>32966863.579999998</v>
      </c>
      <c r="K15" s="7">
        <v>33813726</v>
      </c>
      <c r="L15" s="7">
        <f>SUM(L11:L14)</f>
        <v>29919220</v>
      </c>
      <c r="M15" s="7">
        <f>SUM(M11:M14)</f>
        <v>30685994</v>
      </c>
      <c r="N15" s="7">
        <f>SUM(N11:N14)</f>
        <v>32145663</v>
      </c>
      <c r="O15" s="7">
        <v>30085963</v>
      </c>
    </row>
    <row r="17" spans="11:13">
      <c r="L17" s="409"/>
      <c r="M17" s="409"/>
    </row>
    <row r="18" spans="11:13">
      <c r="K18" s="409"/>
      <c r="L18" s="505"/>
      <c r="M18" s="409"/>
    </row>
  </sheetData>
  <mergeCells count="10">
    <mergeCell ref="E6:O6"/>
    <mergeCell ref="A12:D12"/>
    <mergeCell ref="A13:D13"/>
    <mergeCell ref="A14:D14"/>
    <mergeCell ref="A15:D15"/>
    <mergeCell ref="A6:D7"/>
    <mergeCell ref="A8:D8"/>
    <mergeCell ref="A9:D9"/>
    <mergeCell ref="A10:D10"/>
    <mergeCell ref="A11:D11"/>
  </mergeCells>
  <pageMargins left="0.70866141732283472" right="0.70866141732283472" top="0.74803149606299213" bottom="0.74803149606299213" header="0.31496062992125984" footer="0.31496062992125984"/>
  <pageSetup paperSize="9" scale="75" orientation="landscape" r:id="rId1"/>
  <ignoredErrors>
    <ignoredError sqref="O11 F11:N1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rgb="FF00B050"/>
  </sheetPr>
  <dimension ref="A1:G52"/>
  <sheetViews>
    <sheetView topLeftCell="A17" zoomScale="80" zoomScaleNormal="80" workbookViewId="0">
      <selection activeCell="C37" sqref="C37"/>
    </sheetView>
  </sheetViews>
  <sheetFormatPr baseColWidth="10" defaultColWidth="11.42578125" defaultRowHeight="12.75"/>
  <cols>
    <col min="1" max="1" width="11.42578125" style="165"/>
    <col min="2" max="2" width="64.5703125" style="165" customWidth="1"/>
    <col min="3" max="3" width="23.5703125" style="165" bestFit="1" customWidth="1"/>
    <col min="4" max="4" width="35.85546875" style="165" bestFit="1" customWidth="1"/>
    <col min="5" max="5" width="18.42578125" style="165" bestFit="1" customWidth="1"/>
    <col min="6" max="6" width="20" style="165" customWidth="1"/>
    <col min="7" max="257" width="11.42578125" style="165"/>
    <col min="258" max="258" width="62.28515625" style="165" customWidth="1"/>
    <col min="259" max="259" width="49.5703125" style="165" bestFit="1" customWidth="1"/>
    <col min="260" max="260" width="23.7109375" style="165" bestFit="1" customWidth="1"/>
    <col min="261" max="261" width="18.42578125" style="165" bestFit="1" customWidth="1"/>
    <col min="262" max="262" width="20" style="165" customWidth="1"/>
    <col min="263" max="513" width="11.42578125" style="165"/>
    <col min="514" max="514" width="62.28515625" style="165" customWidth="1"/>
    <col min="515" max="515" width="49.5703125" style="165" bestFit="1" customWidth="1"/>
    <col min="516" max="516" width="23.7109375" style="165" bestFit="1" customWidth="1"/>
    <col min="517" max="517" width="18.42578125" style="165" bestFit="1" customWidth="1"/>
    <col min="518" max="518" width="20" style="165" customWidth="1"/>
    <col min="519" max="769" width="11.42578125" style="165"/>
    <col min="770" max="770" width="62.28515625" style="165" customWidth="1"/>
    <col min="771" max="771" width="49.5703125" style="165" bestFit="1" customWidth="1"/>
    <col min="772" max="772" width="23.7109375" style="165" bestFit="1" customWidth="1"/>
    <col min="773" max="773" width="18.42578125" style="165" bestFit="1" customWidth="1"/>
    <col min="774" max="774" width="20" style="165" customWidth="1"/>
    <col min="775" max="1025" width="11.42578125" style="165"/>
    <col min="1026" max="1026" width="62.28515625" style="165" customWidth="1"/>
    <col min="1027" max="1027" width="49.5703125" style="165" bestFit="1" customWidth="1"/>
    <col min="1028" max="1028" width="23.7109375" style="165" bestFit="1" customWidth="1"/>
    <col min="1029" max="1029" width="18.42578125" style="165" bestFit="1" customWidth="1"/>
    <col min="1030" max="1030" width="20" style="165" customWidth="1"/>
    <col min="1031" max="1281" width="11.42578125" style="165"/>
    <col min="1282" max="1282" width="62.28515625" style="165" customWidth="1"/>
    <col min="1283" max="1283" width="49.5703125" style="165" bestFit="1" customWidth="1"/>
    <col min="1284" max="1284" width="23.7109375" style="165" bestFit="1" customWidth="1"/>
    <col min="1285" max="1285" width="18.42578125" style="165" bestFit="1" customWidth="1"/>
    <col min="1286" max="1286" width="20" style="165" customWidth="1"/>
    <col min="1287" max="1537" width="11.42578125" style="165"/>
    <col min="1538" max="1538" width="62.28515625" style="165" customWidth="1"/>
    <col min="1539" max="1539" width="49.5703125" style="165" bestFit="1" customWidth="1"/>
    <col min="1540" max="1540" width="23.7109375" style="165" bestFit="1" customWidth="1"/>
    <col min="1541" max="1541" width="18.42578125" style="165" bestFit="1" customWidth="1"/>
    <col min="1542" max="1542" width="20" style="165" customWidth="1"/>
    <col min="1543" max="1793" width="11.42578125" style="165"/>
    <col min="1794" max="1794" width="62.28515625" style="165" customWidth="1"/>
    <col min="1795" max="1795" width="49.5703125" style="165" bestFit="1" customWidth="1"/>
    <col min="1796" max="1796" width="23.7109375" style="165" bestFit="1" customWidth="1"/>
    <col min="1797" max="1797" width="18.42578125" style="165" bestFit="1" customWidth="1"/>
    <col min="1798" max="1798" width="20" style="165" customWidth="1"/>
    <col min="1799" max="2049" width="11.42578125" style="165"/>
    <col min="2050" max="2050" width="62.28515625" style="165" customWidth="1"/>
    <col min="2051" max="2051" width="49.5703125" style="165" bestFit="1" customWidth="1"/>
    <col min="2052" max="2052" width="23.7109375" style="165" bestFit="1" customWidth="1"/>
    <col min="2053" max="2053" width="18.42578125" style="165" bestFit="1" customWidth="1"/>
    <col min="2054" max="2054" width="20" style="165" customWidth="1"/>
    <col min="2055" max="2305" width="11.42578125" style="165"/>
    <col min="2306" max="2306" width="62.28515625" style="165" customWidth="1"/>
    <col min="2307" max="2307" width="49.5703125" style="165" bestFit="1" customWidth="1"/>
    <col min="2308" max="2308" width="23.7109375" style="165" bestFit="1" customWidth="1"/>
    <col min="2309" max="2309" width="18.42578125" style="165" bestFit="1" customWidth="1"/>
    <col min="2310" max="2310" width="20" style="165" customWidth="1"/>
    <col min="2311" max="2561" width="11.42578125" style="165"/>
    <col min="2562" max="2562" width="62.28515625" style="165" customWidth="1"/>
    <col min="2563" max="2563" width="49.5703125" style="165" bestFit="1" customWidth="1"/>
    <col min="2564" max="2564" width="23.7109375" style="165" bestFit="1" customWidth="1"/>
    <col min="2565" max="2565" width="18.42578125" style="165" bestFit="1" customWidth="1"/>
    <col min="2566" max="2566" width="20" style="165" customWidth="1"/>
    <col min="2567" max="2817" width="11.42578125" style="165"/>
    <col min="2818" max="2818" width="62.28515625" style="165" customWidth="1"/>
    <col min="2819" max="2819" width="49.5703125" style="165" bestFit="1" customWidth="1"/>
    <col min="2820" max="2820" width="23.7109375" style="165" bestFit="1" customWidth="1"/>
    <col min="2821" max="2821" width="18.42578125" style="165" bestFit="1" customWidth="1"/>
    <col min="2822" max="2822" width="20" style="165" customWidth="1"/>
    <col min="2823" max="3073" width="11.42578125" style="165"/>
    <col min="3074" max="3074" width="62.28515625" style="165" customWidth="1"/>
    <col min="3075" max="3075" width="49.5703125" style="165" bestFit="1" customWidth="1"/>
    <col min="3076" max="3076" width="23.7109375" style="165" bestFit="1" customWidth="1"/>
    <col min="3077" max="3077" width="18.42578125" style="165" bestFit="1" customWidth="1"/>
    <col min="3078" max="3078" width="20" style="165" customWidth="1"/>
    <col min="3079" max="3329" width="11.42578125" style="165"/>
    <col min="3330" max="3330" width="62.28515625" style="165" customWidth="1"/>
    <col min="3331" max="3331" width="49.5703125" style="165" bestFit="1" customWidth="1"/>
    <col min="3332" max="3332" width="23.7109375" style="165" bestFit="1" customWidth="1"/>
    <col min="3333" max="3333" width="18.42578125" style="165" bestFit="1" customWidth="1"/>
    <col min="3334" max="3334" width="20" style="165" customWidth="1"/>
    <col min="3335" max="3585" width="11.42578125" style="165"/>
    <col min="3586" max="3586" width="62.28515625" style="165" customWidth="1"/>
    <col min="3587" max="3587" width="49.5703125" style="165" bestFit="1" customWidth="1"/>
    <col min="3588" max="3588" width="23.7109375" style="165" bestFit="1" customWidth="1"/>
    <col min="3589" max="3589" width="18.42578125" style="165" bestFit="1" customWidth="1"/>
    <col min="3590" max="3590" width="20" style="165" customWidth="1"/>
    <col min="3591" max="3841" width="11.42578125" style="165"/>
    <col min="3842" max="3842" width="62.28515625" style="165" customWidth="1"/>
    <col min="3843" max="3843" width="49.5703125" style="165" bestFit="1" customWidth="1"/>
    <col min="3844" max="3844" width="23.7109375" style="165" bestFit="1" customWidth="1"/>
    <col min="3845" max="3845" width="18.42578125" style="165" bestFit="1" customWidth="1"/>
    <col min="3846" max="3846" width="20" style="165" customWidth="1"/>
    <col min="3847" max="4097" width="11.42578125" style="165"/>
    <col min="4098" max="4098" width="62.28515625" style="165" customWidth="1"/>
    <col min="4099" max="4099" width="49.5703125" style="165" bestFit="1" customWidth="1"/>
    <col min="4100" max="4100" width="23.7109375" style="165" bestFit="1" customWidth="1"/>
    <col min="4101" max="4101" width="18.42578125" style="165" bestFit="1" customWidth="1"/>
    <col min="4102" max="4102" width="20" style="165" customWidth="1"/>
    <col min="4103" max="4353" width="11.42578125" style="165"/>
    <col min="4354" max="4354" width="62.28515625" style="165" customWidth="1"/>
    <col min="4355" max="4355" width="49.5703125" style="165" bestFit="1" customWidth="1"/>
    <col min="4356" max="4356" width="23.7109375" style="165" bestFit="1" customWidth="1"/>
    <col min="4357" max="4357" width="18.42578125" style="165" bestFit="1" customWidth="1"/>
    <col min="4358" max="4358" width="20" style="165" customWidth="1"/>
    <col min="4359" max="4609" width="11.42578125" style="165"/>
    <col min="4610" max="4610" width="62.28515625" style="165" customWidth="1"/>
    <col min="4611" max="4611" width="49.5703125" style="165" bestFit="1" customWidth="1"/>
    <col min="4612" max="4612" width="23.7109375" style="165" bestFit="1" customWidth="1"/>
    <col min="4613" max="4613" width="18.42578125" style="165" bestFit="1" customWidth="1"/>
    <col min="4614" max="4614" width="20" style="165" customWidth="1"/>
    <col min="4615" max="4865" width="11.42578125" style="165"/>
    <col min="4866" max="4866" width="62.28515625" style="165" customWidth="1"/>
    <col min="4867" max="4867" width="49.5703125" style="165" bestFit="1" customWidth="1"/>
    <col min="4868" max="4868" width="23.7109375" style="165" bestFit="1" customWidth="1"/>
    <col min="4869" max="4869" width="18.42578125" style="165" bestFit="1" customWidth="1"/>
    <col min="4870" max="4870" width="20" style="165" customWidth="1"/>
    <col min="4871" max="5121" width="11.42578125" style="165"/>
    <col min="5122" max="5122" width="62.28515625" style="165" customWidth="1"/>
    <col min="5123" max="5123" width="49.5703125" style="165" bestFit="1" customWidth="1"/>
    <col min="5124" max="5124" width="23.7109375" style="165" bestFit="1" customWidth="1"/>
    <col min="5125" max="5125" width="18.42578125" style="165" bestFit="1" customWidth="1"/>
    <col min="5126" max="5126" width="20" style="165" customWidth="1"/>
    <col min="5127" max="5377" width="11.42578125" style="165"/>
    <col min="5378" max="5378" width="62.28515625" style="165" customWidth="1"/>
    <col min="5379" max="5379" width="49.5703125" style="165" bestFit="1" customWidth="1"/>
    <col min="5380" max="5380" width="23.7109375" style="165" bestFit="1" customWidth="1"/>
    <col min="5381" max="5381" width="18.42578125" style="165" bestFit="1" customWidth="1"/>
    <col min="5382" max="5382" width="20" style="165" customWidth="1"/>
    <col min="5383" max="5633" width="11.42578125" style="165"/>
    <col min="5634" max="5634" width="62.28515625" style="165" customWidth="1"/>
    <col min="5635" max="5635" width="49.5703125" style="165" bestFit="1" customWidth="1"/>
    <col min="5636" max="5636" width="23.7109375" style="165" bestFit="1" customWidth="1"/>
    <col min="5637" max="5637" width="18.42578125" style="165" bestFit="1" customWidth="1"/>
    <col min="5638" max="5638" width="20" style="165" customWidth="1"/>
    <col min="5639" max="5889" width="11.42578125" style="165"/>
    <col min="5890" max="5890" width="62.28515625" style="165" customWidth="1"/>
    <col min="5891" max="5891" width="49.5703125" style="165" bestFit="1" customWidth="1"/>
    <col min="5892" max="5892" width="23.7109375" style="165" bestFit="1" customWidth="1"/>
    <col min="5893" max="5893" width="18.42578125" style="165" bestFit="1" customWidth="1"/>
    <col min="5894" max="5894" width="20" style="165" customWidth="1"/>
    <col min="5895" max="6145" width="11.42578125" style="165"/>
    <col min="6146" max="6146" width="62.28515625" style="165" customWidth="1"/>
    <col min="6147" max="6147" width="49.5703125" style="165" bestFit="1" customWidth="1"/>
    <col min="6148" max="6148" width="23.7109375" style="165" bestFit="1" customWidth="1"/>
    <col min="6149" max="6149" width="18.42578125" style="165" bestFit="1" customWidth="1"/>
    <col min="6150" max="6150" width="20" style="165" customWidth="1"/>
    <col min="6151" max="6401" width="11.42578125" style="165"/>
    <col min="6402" max="6402" width="62.28515625" style="165" customWidth="1"/>
    <col min="6403" max="6403" width="49.5703125" style="165" bestFit="1" customWidth="1"/>
    <col min="6404" max="6404" width="23.7109375" style="165" bestFit="1" customWidth="1"/>
    <col min="6405" max="6405" width="18.42578125" style="165" bestFit="1" customWidth="1"/>
    <col min="6406" max="6406" width="20" style="165" customWidth="1"/>
    <col min="6407" max="6657" width="11.42578125" style="165"/>
    <col min="6658" max="6658" width="62.28515625" style="165" customWidth="1"/>
    <col min="6659" max="6659" width="49.5703125" style="165" bestFit="1" customWidth="1"/>
    <col min="6660" max="6660" width="23.7109375" style="165" bestFit="1" customWidth="1"/>
    <col min="6661" max="6661" width="18.42578125" style="165" bestFit="1" customWidth="1"/>
    <col min="6662" max="6662" width="20" style="165" customWidth="1"/>
    <col min="6663" max="6913" width="11.42578125" style="165"/>
    <col min="6914" max="6914" width="62.28515625" style="165" customWidth="1"/>
    <col min="6915" max="6915" width="49.5703125" style="165" bestFit="1" customWidth="1"/>
    <col min="6916" max="6916" width="23.7109375" style="165" bestFit="1" customWidth="1"/>
    <col min="6917" max="6917" width="18.42578125" style="165" bestFit="1" customWidth="1"/>
    <col min="6918" max="6918" width="20" style="165" customWidth="1"/>
    <col min="6919" max="7169" width="11.42578125" style="165"/>
    <col min="7170" max="7170" width="62.28515625" style="165" customWidth="1"/>
    <col min="7171" max="7171" width="49.5703125" style="165" bestFit="1" customWidth="1"/>
    <col min="7172" max="7172" width="23.7109375" style="165" bestFit="1" customWidth="1"/>
    <col min="7173" max="7173" width="18.42578125" style="165" bestFit="1" customWidth="1"/>
    <col min="7174" max="7174" width="20" style="165" customWidth="1"/>
    <col min="7175" max="7425" width="11.42578125" style="165"/>
    <col min="7426" max="7426" width="62.28515625" style="165" customWidth="1"/>
    <col min="7427" max="7427" width="49.5703125" style="165" bestFit="1" customWidth="1"/>
    <col min="7428" max="7428" width="23.7109375" style="165" bestFit="1" customWidth="1"/>
    <col min="7429" max="7429" width="18.42578125" style="165" bestFit="1" customWidth="1"/>
    <col min="7430" max="7430" width="20" style="165" customWidth="1"/>
    <col min="7431" max="7681" width="11.42578125" style="165"/>
    <col min="7682" max="7682" width="62.28515625" style="165" customWidth="1"/>
    <col min="7683" max="7683" width="49.5703125" style="165" bestFit="1" customWidth="1"/>
    <col min="7684" max="7684" width="23.7109375" style="165" bestFit="1" customWidth="1"/>
    <col min="7685" max="7685" width="18.42578125" style="165" bestFit="1" customWidth="1"/>
    <col min="7686" max="7686" width="20" style="165" customWidth="1"/>
    <col min="7687" max="7937" width="11.42578125" style="165"/>
    <col min="7938" max="7938" width="62.28515625" style="165" customWidth="1"/>
    <col min="7939" max="7939" width="49.5703125" style="165" bestFit="1" customWidth="1"/>
    <col min="7940" max="7940" width="23.7109375" style="165" bestFit="1" customWidth="1"/>
    <col min="7941" max="7941" width="18.42578125" style="165" bestFit="1" customWidth="1"/>
    <col min="7942" max="7942" width="20" style="165" customWidth="1"/>
    <col min="7943" max="8193" width="11.42578125" style="165"/>
    <col min="8194" max="8194" width="62.28515625" style="165" customWidth="1"/>
    <col min="8195" max="8195" width="49.5703125" style="165" bestFit="1" customWidth="1"/>
    <col min="8196" max="8196" width="23.7109375" style="165" bestFit="1" customWidth="1"/>
    <col min="8197" max="8197" width="18.42578125" style="165" bestFit="1" customWidth="1"/>
    <col min="8198" max="8198" width="20" style="165" customWidth="1"/>
    <col min="8199" max="8449" width="11.42578125" style="165"/>
    <col min="8450" max="8450" width="62.28515625" style="165" customWidth="1"/>
    <col min="8451" max="8451" width="49.5703125" style="165" bestFit="1" customWidth="1"/>
    <col min="8452" max="8452" width="23.7109375" style="165" bestFit="1" customWidth="1"/>
    <col min="8453" max="8453" width="18.42578125" style="165" bestFit="1" customWidth="1"/>
    <col min="8454" max="8454" width="20" style="165" customWidth="1"/>
    <col min="8455" max="8705" width="11.42578125" style="165"/>
    <col min="8706" max="8706" width="62.28515625" style="165" customWidth="1"/>
    <col min="8707" max="8707" width="49.5703125" style="165" bestFit="1" customWidth="1"/>
    <col min="8708" max="8708" width="23.7109375" style="165" bestFit="1" customWidth="1"/>
    <col min="8709" max="8709" width="18.42578125" style="165" bestFit="1" customWidth="1"/>
    <col min="8710" max="8710" width="20" style="165" customWidth="1"/>
    <col min="8711" max="8961" width="11.42578125" style="165"/>
    <col min="8962" max="8962" width="62.28515625" style="165" customWidth="1"/>
    <col min="8963" max="8963" width="49.5703125" style="165" bestFit="1" customWidth="1"/>
    <col min="8964" max="8964" width="23.7109375" style="165" bestFit="1" customWidth="1"/>
    <col min="8965" max="8965" width="18.42578125" style="165" bestFit="1" customWidth="1"/>
    <col min="8966" max="8966" width="20" style="165" customWidth="1"/>
    <col min="8967" max="9217" width="11.42578125" style="165"/>
    <col min="9218" max="9218" width="62.28515625" style="165" customWidth="1"/>
    <col min="9219" max="9219" width="49.5703125" style="165" bestFit="1" customWidth="1"/>
    <col min="9220" max="9220" width="23.7109375" style="165" bestFit="1" customWidth="1"/>
    <col min="9221" max="9221" width="18.42578125" style="165" bestFit="1" customWidth="1"/>
    <col min="9222" max="9222" width="20" style="165" customWidth="1"/>
    <col min="9223" max="9473" width="11.42578125" style="165"/>
    <col min="9474" max="9474" width="62.28515625" style="165" customWidth="1"/>
    <col min="9475" max="9475" width="49.5703125" style="165" bestFit="1" customWidth="1"/>
    <col min="9476" max="9476" width="23.7109375" style="165" bestFit="1" customWidth="1"/>
    <col min="9477" max="9477" width="18.42578125" style="165" bestFit="1" customWidth="1"/>
    <col min="9478" max="9478" width="20" style="165" customWidth="1"/>
    <col min="9479" max="9729" width="11.42578125" style="165"/>
    <col min="9730" max="9730" width="62.28515625" style="165" customWidth="1"/>
    <col min="9731" max="9731" width="49.5703125" style="165" bestFit="1" customWidth="1"/>
    <col min="9732" max="9732" width="23.7109375" style="165" bestFit="1" customWidth="1"/>
    <col min="9733" max="9733" width="18.42578125" style="165" bestFit="1" customWidth="1"/>
    <col min="9734" max="9734" width="20" style="165" customWidth="1"/>
    <col min="9735" max="9985" width="11.42578125" style="165"/>
    <col min="9986" max="9986" width="62.28515625" style="165" customWidth="1"/>
    <col min="9987" max="9987" width="49.5703125" style="165" bestFit="1" customWidth="1"/>
    <col min="9988" max="9988" width="23.7109375" style="165" bestFit="1" customWidth="1"/>
    <col min="9989" max="9989" width="18.42578125" style="165" bestFit="1" customWidth="1"/>
    <col min="9990" max="9990" width="20" style="165" customWidth="1"/>
    <col min="9991" max="10241" width="11.42578125" style="165"/>
    <col min="10242" max="10242" width="62.28515625" style="165" customWidth="1"/>
    <col min="10243" max="10243" width="49.5703125" style="165" bestFit="1" customWidth="1"/>
    <col min="10244" max="10244" width="23.7109375" style="165" bestFit="1" customWidth="1"/>
    <col min="10245" max="10245" width="18.42578125" style="165" bestFit="1" customWidth="1"/>
    <col min="10246" max="10246" width="20" style="165" customWidth="1"/>
    <col min="10247" max="10497" width="11.42578125" style="165"/>
    <col min="10498" max="10498" width="62.28515625" style="165" customWidth="1"/>
    <col min="10499" max="10499" width="49.5703125" style="165" bestFit="1" customWidth="1"/>
    <col min="10500" max="10500" width="23.7109375" style="165" bestFit="1" customWidth="1"/>
    <col min="10501" max="10501" width="18.42578125" style="165" bestFit="1" customWidth="1"/>
    <col min="10502" max="10502" width="20" style="165" customWidth="1"/>
    <col min="10503" max="10753" width="11.42578125" style="165"/>
    <col min="10754" max="10754" width="62.28515625" style="165" customWidth="1"/>
    <col min="10755" max="10755" width="49.5703125" style="165" bestFit="1" customWidth="1"/>
    <col min="10756" max="10756" width="23.7109375" style="165" bestFit="1" customWidth="1"/>
    <col min="10757" max="10757" width="18.42578125" style="165" bestFit="1" customWidth="1"/>
    <col min="10758" max="10758" width="20" style="165" customWidth="1"/>
    <col min="10759" max="11009" width="11.42578125" style="165"/>
    <col min="11010" max="11010" width="62.28515625" style="165" customWidth="1"/>
    <col min="11011" max="11011" width="49.5703125" style="165" bestFit="1" customWidth="1"/>
    <col min="11012" max="11012" width="23.7109375" style="165" bestFit="1" customWidth="1"/>
    <col min="11013" max="11013" width="18.42578125" style="165" bestFit="1" customWidth="1"/>
    <col min="11014" max="11014" width="20" style="165" customWidth="1"/>
    <col min="11015" max="11265" width="11.42578125" style="165"/>
    <col min="11266" max="11266" width="62.28515625" style="165" customWidth="1"/>
    <col min="11267" max="11267" width="49.5703125" style="165" bestFit="1" customWidth="1"/>
    <col min="11268" max="11268" width="23.7109375" style="165" bestFit="1" customWidth="1"/>
    <col min="11269" max="11269" width="18.42578125" style="165" bestFit="1" customWidth="1"/>
    <col min="11270" max="11270" width="20" style="165" customWidth="1"/>
    <col min="11271" max="11521" width="11.42578125" style="165"/>
    <col min="11522" max="11522" width="62.28515625" style="165" customWidth="1"/>
    <col min="11523" max="11523" width="49.5703125" style="165" bestFit="1" customWidth="1"/>
    <col min="11524" max="11524" width="23.7109375" style="165" bestFit="1" customWidth="1"/>
    <col min="11525" max="11525" width="18.42578125" style="165" bestFit="1" customWidth="1"/>
    <col min="11526" max="11526" width="20" style="165" customWidth="1"/>
    <col min="11527" max="11777" width="11.42578125" style="165"/>
    <col min="11778" max="11778" width="62.28515625" style="165" customWidth="1"/>
    <col min="11779" max="11779" width="49.5703125" style="165" bestFit="1" customWidth="1"/>
    <col min="11780" max="11780" width="23.7109375" style="165" bestFit="1" customWidth="1"/>
    <col min="11781" max="11781" width="18.42578125" style="165" bestFit="1" customWidth="1"/>
    <col min="11782" max="11782" width="20" style="165" customWidth="1"/>
    <col min="11783" max="12033" width="11.42578125" style="165"/>
    <col min="12034" max="12034" width="62.28515625" style="165" customWidth="1"/>
    <col min="12035" max="12035" width="49.5703125" style="165" bestFit="1" customWidth="1"/>
    <col min="12036" max="12036" width="23.7109375" style="165" bestFit="1" customWidth="1"/>
    <col min="12037" max="12037" width="18.42578125" style="165" bestFit="1" customWidth="1"/>
    <col min="12038" max="12038" width="20" style="165" customWidth="1"/>
    <col min="12039" max="12289" width="11.42578125" style="165"/>
    <col min="12290" max="12290" width="62.28515625" style="165" customWidth="1"/>
    <col min="12291" max="12291" width="49.5703125" style="165" bestFit="1" customWidth="1"/>
    <col min="12292" max="12292" width="23.7109375" style="165" bestFit="1" customWidth="1"/>
    <col min="12293" max="12293" width="18.42578125" style="165" bestFit="1" customWidth="1"/>
    <col min="12294" max="12294" width="20" style="165" customWidth="1"/>
    <col min="12295" max="12545" width="11.42578125" style="165"/>
    <col min="12546" max="12546" width="62.28515625" style="165" customWidth="1"/>
    <col min="12547" max="12547" width="49.5703125" style="165" bestFit="1" customWidth="1"/>
    <col min="12548" max="12548" width="23.7109375" style="165" bestFit="1" customWidth="1"/>
    <col min="12549" max="12549" width="18.42578125" style="165" bestFit="1" customWidth="1"/>
    <col min="12550" max="12550" width="20" style="165" customWidth="1"/>
    <col min="12551" max="12801" width="11.42578125" style="165"/>
    <col min="12802" max="12802" width="62.28515625" style="165" customWidth="1"/>
    <col min="12803" max="12803" width="49.5703125" style="165" bestFit="1" customWidth="1"/>
    <col min="12804" max="12804" width="23.7109375" style="165" bestFit="1" customWidth="1"/>
    <col min="12805" max="12805" width="18.42578125" style="165" bestFit="1" customWidth="1"/>
    <col min="12806" max="12806" width="20" style="165" customWidth="1"/>
    <col min="12807" max="13057" width="11.42578125" style="165"/>
    <col min="13058" max="13058" width="62.28515625" style="165" customWidth="1"/>
    <col min="13059" max="13059" width="49.5703125" style="165" bestFit="1" customWidth="1"/>
    <col min="13060" max="13060" width="23.7109375" style="165" bestFit="1" customWidth="1"/>
    <col min="13061" max="13061" width="18.42578125" style="165" bestFit="1" customWidth="1"/>
    <col min="13062" max="13062" width="20" style="165" customWidth="1"/>
    <col min="13063" max="13313" width="11.42578125" style="165"/>
    <col min="13314" max="13314" width="62.28515625" style="165" customWidth="1"/>
    <col min="13315" max="13315" width="49.5703125" style="165" bestFit="1" customWidth="1"/>
    <col min="13316" max="13316" width="23.7109375" style="165" bestFit="1" customWidth="1"/>
    <col min="13317" max="13317" width="18.42578125" style="165" bestFit="1" customWidth="1"/>
    <col min="13318" max="13318" width="20" style="165" customWidth="1"/>
    <col min="13319" max="13569" width="11.42578125" style="165"/>
    <col min="13570" max="13570" width="62.28515625" style="165" customWidth="1"/>
    <col min="13571" max="13571" width="49.5703125" style="165" bestFit="1" customWidth="1"/>
    <col min="13572" max="13572" width="23.7109375" style="165" bestFit="1" customWidth="1"/>
    <col min="13573" max="13573" width="18.42578125" style="165" bestFit="1" customWidth="1"/>
    <col min="13574" max="13574" width="20" style="165" customWidth="1"/>
    <col min="13575" max="13825" width="11.42578125" style="165"/>
    <col min="13826" max="13826" width="62.28515625" style="165" customWidth="1"/>
    <col min="13827" max="13827" width="49.5703125" style="165" bestFit="1" customWidth="1"/>
    <col min="13828" max="13828" width="23.7109375" style="165" bestFit="1" customWidth="1"/>
    <col min="13829" max="13829" width="18.42578125" style="165" bestFit="1" customWidth="1"/>
    <col min="13830" max="13830" width="20" style="165" customWidth="1"/>
    <col min="13831" max="14081" width="11.42578125" style="165"/>
    <col min="14082" max="14082" width="62.28515625" style="165" customWidth="1"/>
    <col min="14083" max="14083" width="49.5703125" style="165" bestFit="1" customWidth="1"/>
    <col min="14084" max="14084" width="23.7109375" style="165" bestFit="1" customWidth="1"/>
    <col min="14085" max="14085" width="18.42578125" style="165" bestFit="1" customWidth="1"/>
    <col min="14086" max="14086" width="20" style="165" customWidth="1"/>
    <col min="14087" max="14337" width="11.42578125" style="165"/>
    <col min="14338" max="14338" width="62.28515625" style="165" customWidth="1"/>
    <col min="14339" max="14339" width="49.5703125" style="165" bestFit="1" customWidth="1"/>
    <col min="14340" max="14340" width="23.7109375" style="165" bestFit="1" customWidth="1"/>
    <col min="14341" max="14341" width="18.42578125" style="165" bestFit="1" customWidth="1"/>
    <col min="14342" max="14342" width="20" style="165" customWidth="1"/>
    <col min="14343" max="14593" width="11.42578125" style="165"/>
    <col min="14594" max="14594" width="62.28515625" style="165" customWidth="1"/>
    <col min="14595" max="14595" width="49.5703125" style="165" bestFit="1" customWidth="1"/>
    <col min="14596" max="14596" width="23.7109375" style="165" bestFit="1" customWidth="1"/>
    <col min="14597" max="14597" width="18.42578125" style="165" bestFit="1" customWidth="1"/>
    <col min="14598" max="14598" width="20" style="165" customWidth="1"/>
    <col min="14599" max="14849" width="11.42578125" style="165"/>
    <col min="14850" max="14850" width="62.28515625" style="165" customWidth="1"/>
    <col min="14851" max="14851" width="49.5703125" style="165" bestFit="1" customWidth="1"/>
    <col min="14852" max="14852" width="23.7109375" style="165" bestFit="1" customWidth="1"/>
    <col min="14853" max="14853" width="18.42578125" style="165" bestFit="1" customWidth="1"/>
    <col min="14854" max="14854" width="20" style="165" customWidth="1"/>
    <col min="14855" max="15105" width="11.42578125" style="165"/>
    <col min="15106" max="15106" width="62.28515625" style="165" customWidth="1"/>
    <col min="15107" max="15107" width="49.5703125" style="165" bestFit="1" customWidth="1"/>
    <col min="15108" max="15108" width="23.7109375" style="165" bestFit="1" customWidth="1"/>
    <col min="15109" max="15109" width="18.42578125" style="165" bestFit="1" customWidth="1"/>
    <col min="15110" max="15110" width="20" style="165" customWidth="1"/>
    <col min="15111" max="15361" width="11.42578125" style="165"/>
    <col min="15362" max="15362" width="62.28515625" style="165" customWidth="1"/>
    <col min="15363" max="15363" width="49.5703125" style="165" bestFit="1" customWidth="1"/>
    <col min="15364" max="15364" width="23.7109375" style="165" bestFit="1" customWidth="1"/>
    <col min="15365" max="15365" width="18.42578125" style="165" bestFit="1" customWidth="1"/>
    <col min="15366" max="15366" width="20" style="165" customWidth="1"/>
    <col min="15367" max="15617" width="11.42578125" style="165"/>
    <col min="15618" max="15618" width="62.28515625" style="165" customWidth="1"/>
    <col min="15619" max="15619" width="49.5703125" style="165" bestFit="1" customWidth="1"/>
    <col min="15620" max="15620" width="23.7109375" style="165" bestFit="1" customWidth="1"/>
    <col min="15621" max="15621" width="18.42578125" style="165" bestFit="1" customWidth="1"/>
    <col min="15622" max="15622" width="20" style="165" customWidth="1"/>
    <col min="15623" max="15873" width="11.42578125" style="165"/>
    <col min="15874" max="15874" width="62.28515625" style="165" customWidth="1"/>
    <col min="15875" max="15875" width="49.5703125" style="165" bestFit="1" customWidth="1"/>
    <col min="15876" max="15876" width="23.7109375" style="165" bestFit="1" customWidth="1"/>
    <col min="15877" max="15877" width="18.42578125" style="165" bestFit="1" customWidth="1"/>
    <col min="15878" max="15878" width="20" style="165" customWidth="1"/>
    <col min="15879" max="16129" width="11.42578125" style="165"/>
    <col min="16130" max="16130" width="62.28515625" style="165" customWidth="1"/>
    <col min="16131" max="16131" width="49.5703125" style="165" bestFit="1" customWidth="1"/>
    <col min="16132" max="16132" width="23.7109375" style="165" bestFit="1" customWidth="1"/>
    <col min="16133" max="16133" width="18.42578125" style="165" bestFit="1" customWidth="1"/>
    <col min="16134" max="16134" width="20" style="165" customWidth="1"/>
    <col min="16135" max="16384" width="11.42578125" style="165"/>
  </cols>
  <sheetData>
    <row r="1" spans="1:7" s="162" customFormat="1" ht="21">
      <c r="A1" s="160" t="s">
        <v>228</v>
      </c>
      <c r="B1" s="161"/>
    </row>
    <row r="3" spans="1:7" ht="18.75">
      <c r="A3" s="163" t="s">
        <v>229</v>
      </c>
      <c r="B3" s="164"/>
    </row>
    <row r="5" spans="1:7" s="167" customFormat="1" ht="15.75">
      <c r="A5" s="166" t="s">
        <v>230</v>
      </c>
    </row>
    <row r="6" spans="1:7">
      <c r="C6" s="168"/>
    </row>
    <row r="7" spans="1:7">
      <c r="B7" s="16" t="s">
        <v>231</v>
      </c>
      <c r="C7" s="169" t="s">
        <v>232</v>
      </c>
      <c r="E7" s="170"/>
    </row>
    <row r="8" spans="1:7">
      <c r="B8" s="16" t="s">
        <v>233</v>
      </c>
      <c r="C8" s="169" t="s">
        <v>234</v>
      </c>
    </row>
    <row r="11" spans="1:7" ht="15.75">
      <c r="A11" s="166" t="s">
        <v>235</v>
      </c>
      <c r="B11" s="167"/>
      <c r="C11" s="167"/>
      <c r="D11" s="167"/>
      <c r="E11" s="167"/>
      <c r="F11" s="167"/>
      <c r="G11" s="167"/>
    </row>
    <row r="13" spans="1:7">
      <c r="B13" s="16" t="s">
        <v>236</v>
      </c>
      <c r="C13" s="171" t="s">
        <v>237</v>
      </c>
      <c r="D13" s="172"/>
      <c r="E13" s="170"/>
    </row>
    <row r="14" spans="1:7">
      <c r="B14" s="16" t="s">
        <v>238</v>
      </c>
      <c r="C14" s="171" t="s">
        <v>239</v>
      </c>
      <c r="D14" s="172"/>
    </row>
    <row r="17" spans="1:6" ht="15.75">
      <c r="A17" s="166" t="s">
        <v>10</v>
      </c>
      <c r="B17" s="167"/>
      <c r="C17" s="167"/>
      <c r="D17" s="167"/>
      <c r="E17" s="167"/>
    </row>
    <row r="19" spans="1:6">
      <c r="B19" s="17" t="s">
        <v>240</v>
      </c>
      <c r="C19" s="727">
        <v>4.42</v>
      </c>
      <c r="D19" s="173"/>
    </row>
    <row r="20" spans="1:6">
      <c r="B20" s="16" t="s">
        <v>241</v>
      </c>
      <c r="C20" s="727">
        <v>12.11</v>
      </c>
    </row>
    <row r="21" spans="1:6">
      <c r="B21" s="16" t="s">
        <v>242</v>
      </c>
      <c r="C21" s="727">
        <v>208</v>
      </c>
    </row>
    <row r="22" spans="1:6">
      <c r="C22" s="706"/>
    </row>
    <row r="23" spans="1:6" ht="15.75">
      <c r="A23" s="166" t="s">
        <v>243</v>
      </c>
      <c r="B23" s="167"/>
      <c r="C23" s="707"/>
      <c r="D23" s="167"/>
      <c r="E23" s="167"/>
      <c r="F23" s="167"/>
    </row>
    <row r="24" spans="1:6">
      <c r="C24" s="706"/>
    </row>
    <row r="25" spans="1:6">
      <c r="B25" s="18" t="s">
        <v>244</v>
      </c>
      <c r="C25" s="727">
        <v>3.6</v>
      </c>
    </row>
    <row r="26" spans="1:6">
      <c r="B26" s="18" t="s">
        <v>245</v>
      </c>
      <c r="C26" s="727">
        <v>0.18</v>
      </c>
    </row>
    <row r="27" spans="1:6">
      <c r="B27" s="18" t="s">
        <v>246</v>
      </c>
      <c r="C27" s="762">
        <v>4</v>
      </c>
    </row>
    <row r="29" spans="1:6">
      <c r="A29" s="761" t="s">
        <v>2905</v>
      </c>
    </row>
    <row r="30" spans="1:6" ht="15.75">
      <c r="A30" s="166" t="s">
        <v>247</v>
      </c>
      <c r="B30" s="167"/>
      <c r="C30" s="167"/>
      <c r="D30" s="167"/>
      <c r="E30" s="167"/>
      <c r="F30" s="167"/>
    </row>
    <row r="32" spans="1:6" ht="15">
      <c r="B32" s="174" t="s">
        <v>248</v>
      </c>
      <c r="E32" s="175"/>
    </row>
    <row r="33" spans="2:6">
      <c r="E33" s="175"/>
    </row>
    <row r="34" spans="2:6">
      <c r="B34" s="19" t="s">
        <v>249</v>
      </c>
      <c r="C34" s="176" t="s">
        <v>250</v>
      </c>
      <c r="D34" s="175"/>
    </row>
    <row r="35" spans="2:6">
      <c r="B35" s="20" t="s">
        <v>251</v>
      </c>
      <c r="C35" s="176" t="s">
        <v>252</v>
      </c>
      <c r="E35" s="177"/>
    </row>
    <row r="36" spans="2:6">
      <c r="B36" s="20" t="s">
        <v>231</v>
      </c>
      <c r="C36" s="169" t="s">
        <v>3132</v>
      </c>
      <c r="E36" s="177"/>
    </row>
    <row r="37" spans="2:6">
      <c r="B37" s="20" t="s">
        <v>1872</v>
      </c>
      <c r="C37" s="169" t="s">
        <v>1874</v>
      </c>
      <c r="E37" s="177"/>
    </row>
    <row r="38" spans="2:6">
      <c r="B38" s="20" t="s">
        <v>253</v>
      </c>
      <c r="C38" s="169" t="s">
        <v>254</v>
      </c>
      <c r="E38" s="177"/>
    </row>
    <row r="39" spans="2:6">
      <c r="B39" s="588" t="s">
        <v>1875</v>
      </c>
    </row>
    <row r="41" spans="2:6" ht="15">
      <c r="B41" s="174" t="s">
        <v>255</v>
      </c>
      <c r="E41" s="175"/>
    </row>
    <row r="42" spans="2:6">
      <c r="E42" s="175"/>
    </row>
    <row r="43" spans="2:6">
      <c r="B43" s="19" t="s">
        <v>249</v>
      </c>
      <c r="C43" s="176" t="s">
        <v>250</v>
      </c>
      <c r="E43" s="177"/>
    </row>
    <row r="44" spans="2:6">
      <c r="B44" s="20" t="s">
        <v>256</v>
      </c>
      <c r="C44" s="169" t="s">
        <v>257</v>
      </c>
      <c r="E44" s="177"/>
    </row>
    <row r="45" spans="2:6">
      <c r="B45" s="20" t="s">
        <v>1873</v>
      </c>
      <c r="C45" s="169" t="s">
        <v>1874</v>
      </c>
      <c r="E45" s="177"/>
    </row>
    <row r="46" spans="2:6">
      <c r="B46" s="20" t="s">
        <v>258</v>
      </c>
      <c r="C46" s="169" t="s">
        <v>259</v>
      </c>
      <c r="E46" s="177"/>
    </row>
    <row r="47" spans="2:6">
      <c r="B47" s="588" t="s">
        <v>2427</v>
      </c>
      <c r="D47" s="178"/>
      <c r="F47" s="177"/>
    </row>
    <row r="48" spans="2:6">
      <c r="B48" s="588"/>
      <c r="D48" s="178"/>
      <c r="F48" s="177"/>
    </row>
    <row r="49" spans="2:6" ht="15">
      <c r="B49" s="174" t="s">
        <v>15</v>
      </c>
      <c r="D49" s="178"/>
      <c r="F49" s="177"/>
    </row>
    <row r="50" spans="2:6">
      <c r="B50" s="179"/>
      <c r="D50" s="178"/>
      <c r="F50" s="177"/>
    </row>
    <row r="51" spans="2:6" ht="149.25" customHeight="1">
      <c r="B51" s="836" t="s">
        <v>260</v>
      </c>
      <c r="C51" s="836"/>
      <c r="D51" s="836"/>
      <c r="E51" s="836"/>
      <c r="F51" s="177"/>
    </row>
    <row r="52" spans="2:6" ht="12" customHeight="1"/>
  </sheetData>
  <mergeCells count="1">
    <mergeCell ref="B51:E51"/>
  </mergeCells>
  <printOptions horizontalCentered="1" verticalCentered="1"/>
  <pageMargins left="7.874015748031496E-2" right="0.15748031496062992" top="0.86" bottom="0.39370078740157483" header="0.51181102362204722" footer="0.51181102362204722"/>
  <pageSetup paperSize="9" scale="58"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B050"/>
  </sheetPr>
  <dimension ref="A1:O16"/>
  <sheetViews>
    <sheetView zoomScaleNormal="100" workbookViewId="0">
      <selection activeCell="E7" sqref="E7:O10"/>
    </sheetView>
  </sheetViews>
  <sheetFormatPr baseColWidth="10" defaultColWidth="11.42578125" defaultRowHeight="15"/>
  <cols>
    <col min="1" max="5" width="11.42578125" style="407"/>
    <col min="6" max="6" width="12.7109375" style="407" bestFit="1" customWidth="1"/>
    <col min="7" max="7" width="11.42578125" style="407"/>
    <col min="8" max="8" width="12.5703125" style="407" bestFit="1" customWidth="1"/>
    <col min="9" max="16384" width="11.42578125" style="407"/>
  </cols>
  <sheetData>
    <row r="1" spans="1:15" ht="18.75">
      <c r="A1" s="15" t="s">
        <v>1653</v>
      </c>
    </row>
    <row r="4" spans="1:15">
      <c r="A4" s="1137" t="s">
        <v>225</v>
      </c>
      <c r="B4" s="1138"/>
      <c r="C4" s="1138"/>
      <c r="D4" s="1138"/>
      <c r="E4" s="1131"/>
      <c r="F4" s="1132"/>
      <c r="G4" s="1132"/>
      <c r="H4" s="1132"/>
      <c r="I4" s="1132"/>
      <c r="J4" s="1132"/>
      <c r="K4" s="1132"/>
      <c r="L4" s="1132"/>
      <c r="M4" s="1132"/>
      <c r="N4" s="1133"/>
      <c r="O4" s="1133"/>
    </row>
    <row r="5" spans="1:15">
      <c r="A5" s="1138"/>
      <c r="B5" s="1138"/>
      <c r="C5" s="1138"/>
      <c r="D5" s="1138"/>
      <c r="E5" s="1140">
        <v>2013</v>
      </c>
      <c r="F5" s="1140">
        <v>2014</v>
      </c>
      <c r="G5" s="1140">
        <v>2015</v>
      </c>
      <c r="H5" s="1140">
        <v>2016</v>
      </c>
      <c r="I5" s="1140">
        <v>2017</v>
      </c>
      <c r="J5" s="1140">
        <v>2018</v>
      </c>
      <c r="K5" s="1140">
        <v>2019</v>
      </c>
      <c r="L5" s="1140">
        <v>2020</v>
      </c>
      <c r="M5" s="1140">
        <v>2021</v>
      </c>
      <c r="N5" s="1140">
        <v>2022</v>
      </c>
      <c r="O5" s="1140">
        <v>2023</v>
      </c>
    </row>
    <row r="6" spans="1:15">
      <c r="A6" s="1138"/>
      <c r="B6" s="1138"/>
      <c r="C6" s="1138"/>
      <c r="D6" s="1138"/>
      <c r="E6" s="1141"/>
      <c r="F6" s="1141"/>
      <c r="G6" s="1141"/>
      <c r="H6" s="1141"/>
      <c r="I6" s="1141"/>
      <c r="J6" s="1141"/>
      <c r="K6" s="1141"/>
      <c r="L6" s="1141"/>
      <c r="M6" s="1141"/>
      <c r="N6" s="1141"/>
      <c r="O6" s="1141"/>
    </row>
    <row r="7" spans="1:15">
      <c r="A7" s="1134" t="s">
        <v>1578</v>
      </c>
      <c r="B7" s="1134"/>
      <c r="C7" s="1134"/>
      <c r="D7" s="1134"/>
      <c r="E7" s="5">
        <v>7589101.6699999999</v>
      </c>
      <c r="F7" s="5">
        <v>8080095.6699999999</v>
      </c>
      <c r="G7" s="5">
        <v>7707708.3499999996</v>
      </c>
      <c r="H7" s="5">
        <v>8716688.4499999993</v>
      </c>
      <c r="I7" s="5">
        <v>8343044</v>
      </c>
      <c r="J7" s="5">
        <v>8711537.3599999994</v>
      </c>
      <c r="K7" s="5">
        <v>9071493</v>
      </c>
      <c r="L7" s="5">
        <v>8302516</v>
      </c>
      <c r="M7" s="5">
        <v>8794547</v>
      </c>
      <c r="N7" s="5">
        <v>8032983</v>
      </c>
      <c r="O7" s="5">
        <v>7886850</v>
      </c>
    </row>
    <row r="8" spans="1:15">
      <c r="A8" s="1134" t="s">
        <v>1579</v>
      </c>
      <c r="B8" s="1134"/>
      <c r="C8" s="1134"/>
      <c r="D8" s="1134"/>
      <c r="E8" s="410">
        <v>1802149.61</v>
      </c>
      <c r="F8" s="410">
        <v>1788374.13</v>
      </c>
      <c r="G8" s="410">
        <v>1862907.08</v>
      </c>
      <c r="H8" s="410">
        <v>2520384.04</v>
      </c>
      <c r="I8" s="410">
        <v>2630859</v>
      </c>
      <c r="J8" s="410">
        <v>2727449.12</v>
      </c>
      <c r="K8" s="410">
        <v>2368016</v>
      </c>
      <c r="L8" s="410">
        <v>2129739</v>
      </c>
      <c r="M8" s="410">
        <v>2084791</v>
      </c>
      <c r="N8" s="410">
        <v>2386626</v>
      </c>
      <c r="O8" s="410">
        <v>2013490</v>
      </c>
    </row>
    <row r="9" spans="1:15">
      <c r="A9" s="1134" t="s">
        <v>1580</v>
      </c>
      <c r="B9" s="1134"/>
      <c r="C9" s="1134"/>
      <c r="D9" s="1134"/>
      <c r="E9" s="5">
        <v>394193.36</v>
      </c>
      <c r="F9" s="5">
        <v>635940.32999999996</v>
      </c>
      <c r="G9" s="5">
        <v>402904.43</v>
      </c>
      <c r="H9" s="5">
        <v>411272.45</v>
      </c>
      <c r="I9" s="5">
        <v>617926</v>
      </c>
      <c r="J9" s="5">
        <v>796029.89</v>
      </c>
      <c r="K9" s="5">
        <v>910027</v>
      </c>
      <c r="L9" s="5">
        <v>946140</v>
      </c>
      <c r="M9" s="5">
        <v>875845</v>
      </c>
      <c r="N9" s="5">
        <v>884106</v>
      </c>
      <c r="O9" s="5">
        <v>947436</v>
      </c>
    </row>
    <row r="10" spans="1:15">
      <c r="A10" s="1139" t="s">
        <v>1648</v>
      </c>
      <c r="B10" s="1139"/>
      <c r="C10" s="1139"/>
      <c r="D10" s="1139"/>
      <c r="E10" s="6">
        <v>9985444.6400000006</v>
      </c>
      <c r="F10" s="6">
        <v>10504410.130000001</v>
      </c>
      <c r="G10" s="6">
        <v>9973520</v>
      </c>
      <c r="H10" s="6">
        <v>11648345</v>
      </c>
      <c r="I10" s="6">
        <f t="shared" ref="I10:N10" si="0">SUM(I7:I9)</f>
        <v>11591829</v>
      </c>
      <c r="J10" s="6">
        <f t="shared" si="0"/>
        <v>12235016.370000001</v>
      </c>
      <c r="K10" s="6">
        <f t="shared" si="0"/>
        <v>12349536</v>
      </c>
      <c r="L10" s="6">
        <f t="shared" si="0"/>
        <v>11378395</v>
      </c>
      <c r="M10" s="6">
        <f t="shared" si="0"/>
        <v>11755183</v>
      </c>
      <c r="N10" s="6">
        <f t="shared" si="0"/>
        <v>11303715</v>
      </c>
      <c r="O10" s="6">
        <f t="shared" ref="O10" si="1">SUM(O7:O9)</f>
        <v>10847776</v>
      </c>
    </row>
    <row r="12" spans="1:15">
      <c r="E12" s="409"/>
      <c r="J12" s="409"/>
    </row>
    <row r="13" spans="1:15">
      <c r="C13" s="411"/>
      <c r="E13" s="412"/>
      <c r="F13" s="412"/>
      <c r="G13" s="412"/>
      <c r="H13" s="412"/>
    </row>
    <row r="14" spans="1:15">
      <c r="C14" s="411"/>
      <c r="E14" s="412"/>
      <c r="F14" s="412"/>
      <c r="G14" s="412"/>
      <c r="H14" s="412"/>
    </row>
    <row r="16" spans="1:15">
      <c r="E16" s="409"/>
    </row>
  </sheetData>
  <mergeCells count="17">
    <mergeCell ref="A10:D10"/>
    <mergeCell ref="A4:D6"/>
    <mergeCell ref="A7:D7"/>
    <mergeCell ref="A8:D8"/>
    <mergeCell ref="A9:D9"/>
    <mergeCell ref="K5:K6"/>
    <mergeCell ref="M5:M6"/>
    <mergeCell ref="N5:N6"/>
    <mergeCell ref="O5:O6"/>
    <mergeCell ref="E4:O4"/>
    <mergeCell ref="J5:J6"/>
    <mergeCell ref="I5:I6"/>
    <mergeCell ref="E5:E6"/>
    <mergeCell ref="F5:F6"/>
    <mergeCell ref="G5:G6"/>
    <mergeCell ref="H5:H6"/>
    <mergeCell ref="L5:L6"/>
  </mergeCells>
  <pageMargins left="0.70866141732283472" right="0.70866141732283472" top="0.74803149606299213" bottom="0.74803149606299213" header="0.31496062992125984" footer="0.31496062992125984"/>
  <pageSetup paperSize="9" scale="75" orientation="landscape" r:id="rId1"/>
  <ignoredErrors>
    <ignoredError sqref="I10:O10" formulaRange="1"/>
  </ignoredErrors>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B050"/>
  </sheetPr>
  <dimension ref="A1:O13"/>
  <sheetViews>
    <sheetView zoomScaleNormal="100" workbookViewId="0">
      <selection activeCell="E7" sqref="E7:O10"/>
    </sheetView>
  </sheetViews>
  <sheetFormatPr baseColWidth="10" defaultColWidth="11.42578125" defaultRowHeight="15"/>
  <cols>
    <col min="1" max="4" width="11.42578125" style="407"/>
    <col min="5" max="7" width="12.7109375" style="407" bestFit="1" customWidth="1"/>
    <col min="8" max="8" width="12.5703125" style="407" bestFit="1" customWidth="1"/>
    <col min="9" max="16384" width="11.42578125" style="407"/>
  </cols>
  <sheetData>
    <row r="1" spans="1:15" ht="15.75">
      <c r="A1" s="146" t="s">
        <v>1654</v>
      </c>
    </row>
    <row r="4" spans="1:15">
      <c r="A4" s="1137" t="s">
        <v>225</v>
      </c>
      <c r="B4" s="1138"/>
      <c r="C4" s="1138"/>
      <c r="D4" s="1138"/>
      <c r="E4" s="1132"/>
      <c r="F4" s="1132"/>
      <c r="G4" s="1132"/>
      <c r="H4" s="1132"/>
      <c r="I4" s="1132"/>
      <c r="J4" s="1132"/>
      <c r="K4" s="1132"/>
      <c r="L4" s="1132"/>
      <c r="M4" s="1132"/>
      <c r="N4" s="1133"/>
      <c r="O4" s="1133"/>
    </row>
    <row r="5" spans="1:15">
      <c r="A5" s="1138"/>
      <c r="B5" s="1138"/>
      <c r="C5" s="1138"/>
      <c r="D5" s="1138"/>
      <c r="E5" s="1137">
        <v>2013</v>
      </c>
      <c r="F5" s="1137">
        <v>2014</v>
      </c>
      <c r="G5" s="1137">
        <v>2015</v>
      </c>
      <c r="H5" s="1137">
        <v>2016</v>
      </c>
      <c r="I5" s="1137">
        <v>2017</v>
      </c>
      <c r="J5" s="1137">
        <v>2018</v>
      </c>
      <c r="K5" s="1137">
        <v>2019</v>
      </c>
      <c r="L5" s="1137">
        <v>2020</v>
      </c>
      <c r="M5" s="1137">
        <v>2021</v>
      </c>
      <c r="N5" s="1137">
        <v>2022</v>
      </c>
      <c r="O5" s="1137">
        <v>2023</v>
      </c>
    </row>
    <row r="6" spans="1:15">
      <c r="A6" s="1138"/>
      <c r="B6" s="1138"/>
      <c r="C6" s="1138"/>
      <c r="D6" s="1138"/>
      <c r="E6" s="1138"/>
      <c r="F6" s="1138"/>
      <c r="G6" s="1138"/>
      <c r="H6" s="1138"/>
      <c r="I6" s="1138"/>
      <c r="J6" s="1138"/>
      <c r="K6" s="1138"/>
      <c r="L6" s="1138"/>
      <c r="M6" s="1138"/>
      <c r="N6" s="1138"/>
      <c r="O6" s="1138"/>
    </row>
    <row r="7" spans="1:15">
      <c r="A7" s="1134" t="s">
        <v>1578</v>
      </c>
      <c r="B7" s="1134"/>
      <c r="C7" s="1134"/>
      <c r="D7" s="1134"/>
      <c r="E7" s="5">
        <v>13899615.84</v>
      </c>
      <c r="F7" s="5">
        <v>13783276.26</v>
      </c>
      <c r="G7" s="5">
        <v>13890967.98</v>
      </c>
      <c r="H7" s="5">
        <v>15419373.91</v>
      </c>
      <c r="I7" s="5">
        <v>16558448</v>
      </c>
      <c r="J7" s="5">
        <v>16408393.59</v>
      </c>
      <c r="K7" s="5">
        <v>17604240</v>
      </c>
      <c r="L7" s="5">
        <v>15183691</v>
      </c>
      <c r="M7" s="5">
        <v>15387081</v>
      </c>
      <c r="N7" s="5">
        <v>16838257</v>
      </c>
      <c r="O7" s="5">
        <v>14768308</v>
      </c>
    </row>
    <row r="8" spans="1:15">
      <c r="A8" s="1134" t="s">
        <v>1579</v>
      </c>
      <c r="B8" s="1134"/>
      <c r="C8" s="1134"/>
      <c r="D8" s="1134"/>
      <c r="E8" s="5">
        <v>2343759.75</v>
      </c>
      <c r="F8" s="5">
        <v>2874440.03</v>
      </c>
      <c r="G8" s="5">
        <v>3274443.29</v>
      </c>
      <c r="H8" s="5">
        <v>3238998.73</v>
      </c>
      <c r="I8" s="5">
        <v>3856519</v>
      </c>
      <c r="J8" s="5">
        <v>3934949.66</v>
      </c>
      <c r="K8" s="5">
        <v>3387648</v>
      </c>
      <c r="L8" s="5">
        <v>2757094</v>
      </c>
      <c r="M8" s="5">
        <v>2944948</v>
      </c>
      <c r="N8" s="5">
        <v>3324980</v>
      </c>
      <c r="O8" s="5">
        <v>3657931</v>
      </c>
    </row>
    <row r="9" spans="1:15">
      <c r="A9" s="1134" t="s">
        <v>1580</v>
      </c>
      <c r="B9" s="1134"/>
      <c r="C9" s="1134"/>
      <c r="D9" s="1134"/>
      <c r="E9" s="5">
        <v>140682.6</v>
      </c>
      <c r="F9" s="5">
        <v>83953.49</v>
      </c>
      <c r="G9" s="5">
        <v>77119.740000000005</v>
      </c>
      <c r="H9" s="5">
        <v>74511.48</v>
      </c>
      <c r="I9" s="5">
        <v>167521</v>
      </c>
      <c r="J9" s="5">
        <v>188723.96</v>
      </c>
      <c r="K9" s="5">
        <v>235332</v>
      </c>
      <c r="L9" s="5">
        <v>353762</v>
      </c>
      <c r="M9" s="5">
        <v>314514</v>
      </c>
      <c r="N9" s="5">
        <v>412588</v>
      </c>
      <c r="O9" s="5">
        <v>511679</v>
      </c>
    </row>
    <row r="10" spans="1:15">
      <c r="A10" s="1139" t="s">
        <v>1648</v>
      </c>
      <c r="B10" s="1139"/>
      <c r="C10" s="1139"/>
      <c r="D10" s="1139"/>
      <c r="E10" s="6">
        <v>16384058.189999999</v>
      </c>
      <c r="F10" s="6">
        <v>16741669.77</v>
      </c>
      <c r="G10" s="6">
        <v>17242531</v>
      </c>
      <c r="H10" s="6">
        <v>18732884</v>
      </c>
      <c r="I10" s="6">
        <f t="shared" ref="I10:N10" si="0">SUM(I7:I9)</f>
        <v>20582488</v>
      </c>
      <c r="J10" s="6">
        <f t="shared" si="0"/>
        <v>20532067.210000001</v>
      </c>
      <c r="K10" s="6">
        <f t="shared" si="0"/>
        <v>21227220</v>
      </c>
      <c r="L10" s="6">
        <f t="shared" si="0"/>
        <v>18294547</v>
      </c>
      <c r="M10" s="6">
        <f t="shared" si="0"/>
        <v>18646543</v>
      </c>
      <c r="N10" s="6">
        <f t="shared" si="0"/>
        <v>20575825</v>
      </c>
      <c r="O10" s="6">
        <v>18937917</v>
      </c>
    </row>
    <row r="11" spans="1:15">
      <c r="N11" s="409"/>
    </row>
    <row r="12" spans="1:15">
      <c r="F12" s="409"/>
      <c r="G12" s="409"/>
      <c r="J12" s="409"/>
    </row>
    <row r="13" spans="1:15">
      <c r="I13" s="409"/>
    </row>
  </sheetData>
  <mergeCells count="17">
    <mergeCell ref="O5:O6"/>
    <mergeCell ref="E4:O4"/>
    <mergeCell ref="F5:F6"/>
    <mergeCell ref="G5:G6"/>
    <mergeCell ref="H5:H6"/>
    <mergeCell ref="L5:L6"/>
    <mergeCell ref="K5:K6"/>
    <mergeCell ref="J5:J6"/>
    <mergeCell ref="I5:I6"/>
    <mergeCell ref="E5:E6"/>
    <mergeCell ref="M5:M6"/>
    <mergeCell ref="N5:N6"/>
    <mergeCell ref="A10:D10"/>
    <mergeCell ref="A4:D6"/>
    <mergeCell ref="A7:D7"/>
    <mergeCell ref="A8:D8"/>
    <mergeCell ref="A9:D9"/>
  </mergeCells>
  <pageMargins left="0.70866141732283472" right="0.70866141732283472" top="0.74803149606299213" bottom="0.74803149606299213" header="0.31496062992125984" footer="0.31496062992125984"/>
  <pageSetup paperSize="9" scale="71" orientation="landscape" r:id="rId1"/>
  <ignoredErrors>
    <ignoredError sqref="I10:N10" formulaRange="1"/>
  </ignoredError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B050"/>
  </sheetPr>
  <dimension ref="A1:O13"/>
  <sheetViews>
    <sheetView zoomScaleNormal="100" workbookViewId="0">
      <selection activeCell="E7" sqref="E7:O11"/>
    </sheetView>
  </sheetViews>
  <sheetFormatPr baseColWidth="10" defaultColWidth="11.42578125" defaultRowHeight="15"/>
  <cols>
    <col min="1" max="2" width="11.42578125" style="407"/>
    <col min="3" max="3" width="11.42578125" style="407" customWidth="1"/>
    <col min="4" max="7" width="11.42578125" style="407"/>
    <col min="8" max="8" width="12.7109375" style="407" bestFit="1" customWidth="1"/>
    <col min="9" max="9" width="11.42578125" style="407"/>
    <col min="10" max="10" width="11.7109375" style="407" bestFit="1" customWidth="1"/>
    <col min="11" max="16384" width="11.42578125" style="407"/>
  </cols>
  <sheetData>
    <row r="1" spans="1:15" ht="15.75">
      <c r="A1" s="146" t="s">
        <v>1655</v>
      </c>
    </row>
    <row r="4" spans="1:15">
      <c r="A4" s="1137" t="s">
        <v>225</v>
      </c>
      <c r="B4" s="1137"/>
      <c r="C4" s="1137"/>
      <c r="D4" s="1137"/>
      <c r="E4" s="1131"/>
      <c r="F4" s="1132"/>
      <c r="G4" s="1132"/>
      <c r="H4" s="1132"/>
      <c r="I4" s="1132"/>
      <c r="J4" s="1132"/>
      <c r="K4" s="1132"/>
      <c r="L4" s="1132"/>
      <c r="M4" s="1132"/>
      <c r="N4" s="1133"/>
      <c r="O4" s="1133"/>
    </row>
    <row r="5" spans="1:15" ht="15.75" customHeight="1">
      <c r="A5" s="1137"/>
      <c r="B5" s="1137"/>
      <c r="C5" s="1137"/>
      <c r="D5" s="1137"/>
      <c r="E5" s="1137">
        <v>2013</v>
      </c>
      <c r="F5" s="1137">
        <v>2014</v>
      </c>
      <c r="G5" s="1137">
        <v>2015</v>
      </c>
      <c r="H5" s="1137">
        <v>2016</v>
      </c>
      <c r="I5" s="1137">
        <v>2017</v>
      </c>
      <c r="J5" s="1137">
        <v>2018</v>
      </c>
      <c r="K5" s="1137">
        <v>2019</v>
      </c>
      <c r="L5" s="1137">
        <v>2020</v>
      </c>
      <c r="M5" s="1137">
        <v>2021</v>
      </c>
      <c r="N5" s="1137">
        <v>2022</v>
      </c>
      <c r="O5" s="1137">
        <v>2023</v>
      </c>
    </row>
    <row r="6" spans="1:15">
      <c r="A6" s="1137"/>
      <c r="B6" s="1137"/>
      <c r="C6" s="1137"/>
      <c r="D6" s="1137"/>
      <c r="E6" s="1138"/>
      <c r="F6" s="1138"/>
      <c r="G6" s="1138"/>
      <c r="H6" s="1138"/>
      <c r="I6" s="1138"/>
      <c r="J6" s="1138"/>
      <c r="K6" s="1138"/>
      <c r="L6" s="1138"/>
      <c r="M6" s="1138"/>
      <c r="N6" s="1138"/>
      <c r="O6" s="1138"/>
    </row>
    <row r="7" spans="1:15" ht="15.75" customHeight="1">
      <c r="A7" s="1134" t="s">
        <v>1578</v>
      </c>
      <c r="B7" s="1134" t="s">
        <v>1656</v>
      </c>
      <c r="C7" s="1134"/>
      <c r="D7" s="1134"/>
      <c r="E7" s="5">
        <v>8804253.9800000004</v>
      </c>
      <c r="F7" s="5">
        <v>8876905.4900000002</v>
      </c>
      <c r="G7" s="5">
        <v>8697291.4199999999</v>
      </c>
      <c r="H7" s="5">
        <v>9404839.3699999992</v>
      </c>
      <c r="I7" s="5">
        <v>9546505.6500000004</v>
      </c>
      <c r="J7" s="5">
        <v>9037649</v>
      </c>
      <c r="K7" s="5">
        <v>9719012</v>
      </c>
      <c r="L7" s="5">
        <v>8066009</v>
      </c>
      <c r="M7" s="5">
        <v>8111689</v>
      </c>
      <c r="N7" s="5">
        <v>9571061</v>
      </c>
      <c r="O7" s="5">
        <v>8480711</v>
      </c>
    </row>
    <row r="8" spans="1:15">
      <c r="A8" s="1134"/>
      <c r="B8" s="1134" t="s">
        <v>1657</v>
      </c>
      <c r="C8" s="1134"/>
      <c r="D8" s="1134">
        <v>2842752</v>
      </c>
      <c r="E8" s="5">
        <v>5786402.7700000005</v>
      </c>
      <c r="F8" s="5">
        <v>7374880.6199999992</v>
      </c>
      <c r="G8" s="5">
        <v>7498643.25</v>
      </c>
      <c r="H8" s="5">
        <v>8308768.8399999999</v>
      </c>
      <c r="I8" s="5">
        <v>7655352.7000000002</v>
      </c>
      <c r="J8" s="5">
        <v>7445026</v>
      </c>
      <c r="K8" s="5">
        <v>7602519</v>
      </c>
      <c r="L8" s="5">
        <v>7422112</v>
      </c>
      <c r="M8" s="5">
        <v>7379968</v>
      </c>
      <c r="N8" s="5">
        <v>6565878</v>
      </c>
      <c r="O8" s="5">
        <v>6569944</v>
      </c>
    </row>
    <row r="9" spans="1:15" ht="15" customHeight="1">
      <c r="A9" s="1134"/>
      <c r="B9" s="1134" t="s">
        <v>1658</v>
      </c>
      <c r="C9" s="1134"/>
      <c r="D9" s="1134">
        <v>2437873</v>
      </c>
      <c r="E9" s="5">
        <v>3243803.4</v>
      </c>
      <c r="F9" s="5">
        <v>3371844</v>
      </c>
      <c r="G9" s="5">
        <v>2342716.73</v>
      </c>
      <c r="H9" s="5">
        <v>2584973.33</v>
      </c>
      <c r="I9" s="5">
        <v>3294069.55</v>
      </c>
      <c r="J9" s="5">
        <v>3162051</v>
      </c>
      <c r="K9" s="5">
        <v>3646593</v>
      </c>
      <c r="L9" s="5">
        <v>3236807</v>
      </c>
      <c r="M9" s="5">
        <v>3569190</v>
      </c>
      <c r="N9" s="5">
        <v>4541828</v>
      </c>
      <c r="O9" s="5">
        <v>3120835</v>
      </c>
    </row>
    <row r="10" spans="1:15" ht="15" customHeight="1">
      <c r="A10" s="1134"/>
      <c r="B10" s="1134" t="s">
        <v>1659</v>
      </c>
      <c r="C10" s="1134"/>
      <c r="D10" s="1134">
        <v>1776153</v>
      </c>
      <c r="E10" s="5">
        <v>3654257.3600000003</v>
      </c>
      <c r="F10" s="5">
        <v>2239741.4600000009</v>
      </c>
      <c r="G10" s="5">
        <f>G11-G7-G8-G9</f>
        <v>3060024.9299999983</v>
      </c>
      <c r="H10" s="5">
        <f>H11-H7-H8-H9</f>
        <v>3837480.8200000003</v>
      </c>
      <c r="I10" s="5">
        <v>4408619.51</v>
      </c>
      <c r="J10" s="5">
        <v>5475204</v>
      </c>
      <c r="K10" s="5">
        <v>5707609</v>
      </c>
      <c r="L10" s="5">
        <v>4761278</v>
      </c>
      <c r="M10" s="5">
        <v>5120781</v>
      </c>
      <c r="N10" s="5">
        <v>4192472</v>
      </c>
      <c r="O10" s="5">
        <v>4483667</v>
      </c>
    </row>
    <row r="11" spans="1:15">
      <c r="A11" s="1134"/>
      <c r="B11" s="8" t="s">
        <v>1039</v>
      </c>
      <c r="C11" s="9"/>
      <c r="D11" s="10"/>
      <c r="E11" s="6">
        <v>21488717.510000002</v>
      </c>
      <c r="F11" s="6">
        <v>21863371.93</v>
      </c>
      <c r="G11" s="6">
        <v>21598676.329999998</v>
      </c>
      <c r="H11" s="6">
        <v>24136062.359999999</v>
      </c>
      <c r="I11" s="6">
        <f t="shared" ref="I11:N11" si="0">SUM(I7:I10)</f>
        <v>24904547.410000004</v>
      </c>
      <c r="J11" s="6">
        <f t="shared" si="0"/>
        <v>25119930</v>
      </c>
      <c r="K11" s="6">
        <f t="shared" si="0"/>
        <v>26675733</v>
      </c>
      <c r="L11" s="6">
        <f t="shared" si="0"/>
        <v>23486206</v>
      </c>
      <c r="M11" s="6">
        <f t="shared" si="0"/>
        <v>24181628</v>
      </c>
      <c r="N11" s="6">
        <f t="shared" si="0"/>
        <v>24871239</v>
      </c>
      <c r="O11" s="6">
        <f t="shared" ref="O11" si="1">SUM(O7:O10)</f>
        <v>22655157</v>
      </c>
    </row>
    <row r="13" spans="1:15">
      <c r="O13" s="726"/>
    </row>
  </sheetData>
  <mergeCells count="18">
    <mergeCell ref="O5:O6"/>
    <mergeCell ref="E4:O4"/>
    <mergeCell ref="A4:D6"/>
    <mergeCell ref="F5:F6"/>
    <mergeCell ref="G5:G6"/>
    <mergeCell ref="J5:J6"/>
    <mergeCell ref="I5:I6"/>
    <mergeCell ref="L5:L6"/>
    <mergeCell ref="E5:E6"/>
    <mergeCell ref="K5:K6"/>
    <mergeCell ref="H5:H6"/>
    <mergeCell ref="M5:M6"/>
    <mergeCell ref="N5:N6"/>
    <mergeCell ref="A7:A11"/>
    <mergeCell ref="B7:D7"/>
    <mergeCell ref="B8:D8"/>
    <mergeCell ref="B9:D9"/>
    <mergeCell ref="B10:D10"/>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00B050"/>
  </sheetPr>
  <dimension ref="A1:O15"/>
  <sheetViews>
    <sheetView zoomScaleNormal="100" workbookViewId="0">
      <selection activeCell="E7" sqref="E7:O12"/>
    </sheetView>
  </sheetViews>
  <sheetFormatPr baseColWidth="10" defaultColWidth="11.42578125" defaultRowHeight="15"/>
  <cols>
    <col min="1" max="1" width="17.42578125" style="407" customWidth="1"/>
    <col min="2" max="12" width="11.42578125" style="407"/>
    <col min="13" max="13" width="11.7109375" style="407" bestFit="1" customWidth="1"/>
    <col min="14" max="16384" width="11.42578125" style="407"/>
  </cols>
  <sheetData>
    <row r="1" spans="1:15" ht="15.75">
      <c r="A1" s="146" t="s">
        <v>1660</v>
      </c>
    </row>
    <row r="4" spans="1:15">
      <c r="A4" s="1143" t="s">
        <v>225</v>
      </c>
      <c r="B4" s="1144"/>
      <c r="C4" s="1144"/>
      <c r="D4" s="1145"/>
      <c r="E4" s="1131"/>
      <c r="F4" s="1132"/>
      <c r="G4" s="1132"/>
      <c r="H4" s="1132"/>
      <c r="I4" s="1132"/>
      <c r="J4" s="1132"/>
      <c r="K4" s="1132"/>
      <c r="L4" s="1132"/>
      <c r="M4" s="1132"/>
      <c r="N4" s="1133"/>
      <c r="O4" s="1133"/>
    </row>
    <row r="5" spans="1:15">
      <c r="A5" s="1146"/>
      <c r="B5" s="1147"/>
      <c r="C5" s="1147"/>
      <c r="D5" s="1148"/>
      <c r="E5" s="1140">
        <v>2013</v>
      </c>
      <c r="F5" s="1140">
        <v>2014</v>
      </c>
      <c r="G5" s="1140">
        <v>2015</v>
      </c>
      <c r="H5" s="1140">
        <v>2016</v>
      </c>
      <c r="I5" s="1140">
        <v>2017</v>
      </c>
      <c r="J5" s="1140">
        <v>2018</v>
      </c>
      <c r="K5" s="1140">
        <v>2019</v>
      </c>
      <c r="L5" s="1140">
        <v>2020</v>
      </c>
      <c r="M5" s="1140">
        <v>2021</v>
      </c>
      <c r="N5" s="1140">
        <v>2022</v>
      </c>
      <c r="O5" s="1140">
        <v>2023</v>
      </c>
    </row>
    <row r="6" spans="1:15">
      <c r="A6" s="1149"/>
      <c r="B6" s="1150"/>
      <c r="C6" s="1150"/>
      <c r="D6" s="1151"/>
      <c r="E6" s="1142"/>
      <c r="F6" s="1142"/>
      <c r="G6" s="1142"/>
      <c r="H6" s="1142"/>
      <c r="I6" s="1142"/>
      <c r="J6" s="1142"/>
      <c r="K6" s="1142"/>
      <c r="L6" s="1142"/>
      <c r="M6" s="1142"/>
      <c r="N6" s="1142"/>
      <c r="O6" s="1142"/>
    </row>
    <row r="7" spans="1:15">
      <c r="A7" s="1134" t="s">
        <v>1579</v>
      </c>
      <c r="B7" s="1134" t="s">
        <v>1661</v>
      </c>
      <c r="C7" s="1134"/>
      <c r="D7" s="1134"/>
      <c r="E7" s="5">
        <v>584073</v>
      </c>
      <c r="F7" s="5">
        <v>944029.05</v>
      </c>
      <c r="G7" s="5">
        <v>1219839.33</v>
      </c>
      <c r="H7" s="5">
        <v>1165837</v>
      </c>
      <c r="I7" s="5">
        <v>1483717</v>
      </c>
      <c r="J7" s="5">
        <v>1455740</v>
      </c>
      <c r="K7" s="5">
        <v>1454037</v>
      </c>
      <c r="L7" s="5">
        <v>985275</v>
      </c>
      <c r="M7" s="5">
        <v>1034791</v>
      </c>
      <c r="N7" s="5">
        <v>1642978</v>
      </c>
      <c r="O7" s="5">
        <v>2156946</v>
      </c>
    </row>
    <row r="8" spans="1:15" ht="15" customHeight="1">
      <c r="A8" s="1134"/>
      <c r="B8" s="1134" t="s">
        <v>1662</v>
      </c>
      <c r="C8" s="1134"/>
      <c r="D8" s="1134"/>
      <c r="E8" s="5">
        <v>1178079</v>
      </c>
      <c r="F8" s="5">
        <v>1402185.523</v>
      </c>
      <c r="G8" s="5">
        <v>1748276.3890000002</v>
      </c>
      <c r="H8" s="5">
        <v>2322910</v>
      </c>
      <c r="I8" s="5">
        <v>2462704</v>
      </c>
      <c r="J8" s="5">
        <v>3089368</v>
      </c>
      <c r="K8" s="5">
        <v>2432608</v>
      </c>
      <c r="L8" s="5">
        <v>2316548</v>
      </c>
      <c r="M8" s="5">
        <v>2403872</v>
      </c>
      <c r="N8" s="5">
        <v>2435981</v>
      </c>
      <c r="O8" s="5">
        <v>2173450</v>
      </c>
    </row>
    <row r="9" spans="1:15">
      <c r="A9" s="1134"/>
      <c r="B9" s="1134" t="s">
        <v>1663</v>
      </c>
      <c r="C9" s="1134"/>
      <c r="D9" s="1134"/>
      <c r="E9" s="5">
        <v>4447.04</v>
      </c>
      <c r="F9" s="5">
        <v>15853.07</v>
      </c>
      <c r="G9" s="5">
        <v>12572</v>
      </c>
      <c r="H9" s="5">
        <v>17097.98</v>
      </c>
      <c r="I9" s="5">
        <v>14285</v>
      </c>
      <c r="J9" s="5">
        <v>0</v>
      </c>
      <c r="K9" s="5">
        <v>22820</v>
      </c>
      <c r="L9" s="5">
        <v>37276</v>
      </c>
      <c r="M9" s="5">
        <v>116639</v>
      </c>
      <c r="N9" s="5">
        <v>114330</v>
      </c>
      <c r="O9" s="5">
        <v>57134</v>
      </c>
    </row>
    <row r="10" spans="1:15" ht="15" customHeight="1">
      <c r="A10" s="1134"/>
      <c r="B10" s="1134" t="s">
        <v>1664</v>
      </c>
      <c r="C10" s="1134"/>
      <c r="D10" s="1134"/>
      <c r="E10" s="5">
        <v>281464.07</v>
      </c>
      <c r="F10" s="5">
        <v>77009.42</v>
      </c>
      <c r="G10" s="5">
        <v>0</v>
      </c>
      <c r="H10" s="5">
        <v>0</v>
      </c>
      <c r="I10" s="5">
        <v>13490</v>
      </c>
      <c r="J10" s="5">
        <v>23925</v>
      </c>
      <c r="K10" s="5">
        <v>64407</v>
      </c>
      <c r="L10" s="5">
        <v>0</v>
      </c>
      <c r="M10" s="5">
        <v>6470</v>
      </c>
      <c r="N10" s="5">
        <v>41908</v>
      </c>
      <c r="O10" s="5">
        <v>23148</v>
      </c>
    </row>
    <row r="11" spans="1:15">
      <c r="A11" s="1134"/>
      <c r="B11" s="1134" t="s">
        <v>1665</v>
      </c>
      <c r="C11" s="1134"/>
      <c r="D11" s="1134"/>
      <c r="E11" s="5">
        <f>E12-E10-E9-E8-E7</f>
        <v>2097846.2500000005</v>
      </c>
      <c r="F11" s="5">
        <f>F12-F10-F9-F8-F7</f>
        <v>2223737.0970000001</v>
      </c>
      <c r="G11" s="5">
        <f>G12-(SUM(G7:G10))</f>
        <v>2156662.6509999996</v>
      </c>
      <c r="H11" s="5">
        <f>H12-(SUM(H7:H10))</f>
        <v>2253537.8000000003</v>
      </c>
      <c r="I11" s="5">
        <v>2526672</v>
      </c>
      <c r="J11" s="5">
        <v>2093366</v>
      </c>
      <c r="K11" s="5">
        <f>K12-K7-K8-K9-K10</f>
        <v>1781792</v>
      </c>
      <c r="L11" s="5">
        <f>L12-L7-L8-L9-L10</f>
        <v>1547735</v>
      </c>
      <c r="M11" s="5">
        <f>M12-M7-M8-M9-M10</f>
        <v>1467967</v>
      </c>
      <c r="N11" s="5">
        <f>N12-N7-N8-N9-N10</f>
        <v>1476408</v>
      </c>
      <c r="O11" s="5">
        <f>O12-O7-O8-O9-O10</f>
        <v>1260743</v>
      </c>
    </row>
    <row r="12" spans="1:15">
      <c r="A12" s="1134"/>
      <c r="B12" s="8" t="s">
        <v>1039</v>
      </c>
      <c r="C12" s="9"/>
      <c r="D12" s="10"/>
      <c r="E12" s="6">
        <v>4145909.3600000003</v>
      </c>
      <c r="F12" s="6">
        <v>4662814.16</v>
      </c>
      <c r="G12" s="6">
        <f>'4.10.1'!G9</f>
        <v>5137350.37</v>
      </c>
      <c r="H12" s="6">
        <v>5759382.7800000003</v>
      </c>
      <c r="I12" s="6">
        <v>6487378.0999999996</v>
      </c>
      <c r="J12" s="6">
        <v>6662399</v>
      </c>
      <c r="K12" s="6">
        <v>5755664</v>
      </c>
      <c r="L12" s="6">
        <v>4886834</v>
      </c>
      <c r="M12" s="6">
        <v>5029739</v>
      </c>
      <c r="N12" s="6">
        <v>5711605</v>
      </c>
      <c r="O12" s="6">
        <v>5671421</v>
      </c>
    </row>
    <row r="15" spans="1:15">
      <c r="N15" s="409"/>
    </row>
  </sheetData>
  <mergeCells count="19">
    <mergeCell ref="A4:D6"/>
    <mergeCell ref="A7:A12"/>
    <mergeCell ref="B7:D7"/>
    <mergeCell ref="B8:D8"/>
    <mergeCell ref="B9:D9"/>
    <mergeCell ref="B10:D10"/>
    <mergeCell ref="B11:D11"/>
    <mergeCell ref="O5:O6"/>
    <mergeCell ref="E4:O4"/>
    <mergeCell ref="K5:K6"/>
    <mergeCell ref="L5:L6"/>
    <mergeCell ref="M5:M6"/>
    <mergeCell ref="H5:H6"/>
    <mergeCell ref="I5:I6"/>
    <mergeCell ref="J5:J6"/>
    <mergeCell ref="N5:N6"/>
    <mergeCell ref="E5:E6"/>
    <mergeCell ref="F5:F6"/>
    <mergeCell ref="G5:G6"/>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B050"/>
  </sheetPr>
  <dimension ref="A1:P13"/>
  <sheetViews>
    <sheetView zoomScaleNormal="100" workbookViewId="0">
      <selection activeCell="E7" sqref="E7:O9"/>
    </sheetView>
  </sheetViews>
  <sheetFormatPr baseColWidth="10" defaultColWidth="11.42578125" defaultRowHeight="15"/>
  <cols>
    <col min="1" max="16384" width="11.42578125" style="407"/>
  </cols>
  <sheetData>
    <row r="1" spans="1:16" ht="15.75">
      <c r="A1" s="146" t="s">
        <v>1666</v>
      </c>
    </row>
    <row r="4" spans="1:16">
      <c r="A4" s="1143" t="s">
        <v>225</v>
      </c>
      <c r="B4" s="1144"/>
      <c r="C4" s="1144"/>
      <c r="D4" s="1145"/>
      <c r="E4" s="1131"/>
      <c r="F4" s="1132"/>
      <c r="G4" s="1132"/>
      <c r="H4" s="1132"/>
      <c r="I4" s="1132"/>
      <c r="J4" s="1132"/>
      <c r="K4" s="1132"/>
      <c r="L4" s="1132"/>
      <c r="M4" s="1132"/>
      <c r="N4" s="1133"/>
      <c r="O4" s="1133"/>
    </row>
    <row r="5" spans="1:16">
      <c r="A5" s="1146"/>
      <c r="B5" s="1147"/>
      <c r="C5" s="1147"/>
      <c r="D5" s="1148"/>
      <c r="E5" s="1140">
        <v>2013</v>
      </c>
      <c r="F5" s="1140">
        <v>2014</v>
      </c>
      <c r="G5" s="1140">
        <v>2015</v>
      </c>
      <c r="H5" s="1140">
        <v>2016</v>
      </c>
      <c r="I5" s="1140">
        <v>2017</v>
      </c>
      <c r="J5" s="1140">
        <v>2018</v>
      </c>
      <c r="K5" s="1140">
        <v>2019</v>
      </c>
      <c r="L5" s="1140">
        <v>2020</v>
      </c>
      <c r="M5" s="1140">
        <v>2021</v>
      </c>
      <c r="N5" s="1140">
        <v>2022</v>
      </c>
      <c r="O5" s="1140">
        <v>2023</v>
      </c>
    </row>
    <row r="6" spans="1:16">
      <c r="A6" s="1149"/>
      <c r="B6" s="1150"/>
      <c r="C6" s="1150"/>
      <c r="D6" s="1151"/>
      <c r="E6" s="1142"/>
      <c r="F6" s="1142"/>
      <c r="G6" s="1142"/>
      <c r="H6" s="1142"/>
      <c r="I6" s="1142"/>
      <c r="J6" s="1142"/>
      <c r="K6" s="1142"/>
      <c r="L6" s="1142"/>
      <c r="M6" s="1142"/>
      <c r="N6" s="1142"/>
      <c r="O6" s="1142"/>
    </row>
    <row r="7" spans="1:16" ht="15" customHeight="1">
      <c r="A7" s="1134" t="s">
        <v>1580</v>
      </c>
      <c r="B7" s="1134" t="s">
        <v>1667</v>
      </c>
      <c r="C7" s="1134"/>
      <c r="D7" s="1134"/>
      <c r="E7" s="5">
        <v>698824.12</v>
      </c>
      <c r="F7" s="5">
        <v>650827.18000000005</v>
      </c>
      <c r="G7" s="5">
        <v>374840</v>
      </c>
      <c r="H7" s="5">
        <v>304910.75</v>
      </c>
      <c r="I7" s="5">
        <v>285627</v>
      </c>
      <c r="J7" s="5">
        <v>390541</v>
      </c>
      <c r="K7" s="5">
        <v>555580</v>
      </c>
      <c r="L7" s="5">
        <v>658209</v>
      </c>
      <c r="M7" s="5">
        <v>616246</v>
      </c>
      <c r="N7" s="5">
        <v>716030</v>
      </c>
      <c r="O7" s="5">
        <v>802032</v>
      </c>
      <c r="P7" s="644"/>
    </row>
    <row r="8" spans="1:16" ht="15" customHeight="1">
      <c r="A8" s="1134"/>
      <c r="B8" s="1134" t="s">
        <v>1668</v>
      </c>
      <c r="C8" s="1134"/>
      <c r="D8" s="1134"/>
      <c r="E8" s="5">
        <v>36051.839999999997</v>
      </c>
      <c r="F8" s="5">
        <v>69066.63</v>
      </c>
      <c r="G8" s="5">
        <v>105183.82999999996</v>
      </c>
      <c r="H8" s="5">
        <v>180873.18</v>
      </c>
      <c r="I8" s="5">
        <v>499820</v>
      </c>
      <c r="J8" s="5">
        <v>594212</v>
      </c>
      <c r="K8" s="5">
        <v>589779</v>
      </c>
      <c r="L8" s="5">
        <v>641694</v>
      </c>
      <c r="M8" s="5">
        <v>574113</v>
      </c>
      <c r="N8" s="5">
        <v>580665</v>
      </c>
      <c r="O8" s="5">
        <v>657083</v>
      </c>
      <c r="P8" s="644"/>
    </row>
    <row r="9" spans="1:16">
      <c r="A9" s="1134"/>
      <c r="B9" s="8" t="s">
        <v>1039</v>
      </c>
      <c r="C9" s="9"/>
      <c r="D9" s="10"/>
      <c r="E9" s="6">
        <v>734875.96</v>
      </c>
      <c r="F9" s="6">
        <f>F7+F8</f>
        <v>719893.81</v>
      </c>
      <c r="G9" s="6">
        <v>480024.16</v>
      </c>
      <c r="H9" s="6">
        <v>485784</v>
      </c>
      <c r="I9" s="6">
        <f t="shared" ref="I9:N9" si="0">SUM(I7:I8)</f>
        <v>785447</v>
      </c>
      <c r="J9" s="6">
        <f t="shared" si="0"/>
        <v>984753</v>
      </c>
      <c r="K9" s="6">
        <f t="shared" si="0"/>
        <v>1145359</v>
      </c>
      <c r="L9" s="6">
        <f t="shared" si="0"/>
        <v>1299903</v>
      </c>
      <c r="M9" s="6">
        <f t="shared" si="0"/>
        <v>1190359</v>
      </c>
      <c r="N9" s="6">
        <f t="shared" si="0"/>
        <v>1296695</v>
      </c>
      <c r="O9" s="6">
        <f t="shared" ref="O9" si="1">SUM(O7:O8)</f>
        <v>1459115</v>
      </c>
    </row>
    <row r="11" spans="1:16">
      <c r="J11" s="502"/>
      <c r="M11" s="644"/>
      <c r="N11" s="644"/>
    </row>
    <row r="12" spans="1:16">
      <c r="M12" s="644"/>
      <c r="N12" s="644"/>
      <c r="P12" s="644"/>
    </row>
    <row r="13" spans="1:16">
      <c r="L13" s="501"/>
      <c r="M13" s="502"/>
    </row>
  </sheetData>
  <mergeCells count="16">
    <mergeCell ref="O5:O6"/>
    <mergeCell ref="E4:O4"/>
    <mergeCell ref="N5:N6"/>
    <mergeCell ref="A7:A9"/>
    <mergeCell ref="B7:D7"/>
    <mergeCell ref="B8:D8"/>
    <mergeCell ref="A4:D6"/>
    <mergeCell ref="E5:E6"/>
    <mergeCell ref="F5:F6"/>
    <mergeCell ref="G5:G6"/>
    <mergeCell ref="H5:H6"/>
    <mergeCell ref="I5:I6"/>
    <mergeCell ref="J5:J6"/>
    <mergeCell ref="K5:K6"/>
    <mergeCell ref="L5:L6"/>
    <mergeCell ref="M5:M6"/>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B050"/>
  </sheetPr>
  <dimension ref="A1:O11"/>
  <sheetViews>
    <sheetView zoomScaleNormal="100" workbookViewId="0">
      <selection activeCell="E7" sqref="E7:O9"/>
    </sheetView>
  </sheetViews>
  <sheetFormatPr baseColWidth="10" defaultColWidth="11.42578125" defaultRowHeight="15"/>
  <cols>
    <col min="1" max="1" width="12.140625" style="413" customWidth="1"/>
    <col min="2" max="2" width="17.7109375" style="413" customWidth="1"/>
    <col min="3" max="16384" width="11.42578125" style="413"/>
  </cols>
  <sheetData>
    <row r="1" spans="1:15" s="407" customFormat="1" ht="15.75">
      <c r="A1" s="146" t="s">
        <v>1669</v>
      </c>
    </row>
    <row r="4" spans="1:15">
      <c r="A4" s="1143" t="s">
        <v>225</v>
      </c>
      <c r="B4" s="1144"/>
      <c r="C4" s="1144"/>
      <c r="D4" s="1145"/>
      <c r="E4" s="1131"/>
      <c r="F4" s="1132"/>
      <c r="G4" s="1132"/>
      <c r="H4" s="1132"/>
      <c r="I4" s="1132"/>
      <c r="J4" s="1132"/>
      <c r="K4" s="1132"/>
      <c r="L4" s="1132"/>
      <c r="M4" s="1132"/>
      <c r="N4" s="1133"/>
      <c r="O4" s="1133"/>
    </row>
    <row r="5" spans="1:15">
      <c r="A5" s="1146"/>
      <c r="B5" s="1147"/>
      <c r="C5" s="1147"/>
      <c r="D5" s="1148"/>
      <c r="E5" s="1140">
        <v>2013</v>
      </c>
      <c r="F5" s="1140">
        <v>2014</v>
      </c>
      <c r="G5" s="1140">
        <v>2015</v>
      </c>
      <c r="H5" s="1140">
        <v>2016</v>
      </c>
      <c r="I5" s="1140">
        <v>2017</v>
      </c>
      <c r="J5" s="1140">
        <v>2018</v>
      </c>
      <c r="K5" s="1140">
        <v>2019</v>
      </c>
      <c r="L5" s="1140">
        <v>2020</v>
      </c>
      <c r="M5" s="1140">
        <v>2021</v>
      </c>
      <c r="N5" s="1140">
        <v>2022</v>
      </c>
      <c r="O5" s="1140">
        <v>2023</v>
      </c>
    </row>
    <row r="6" spans="1:15">
      <c r="A6" s="1149"/>
      <c r="B6" s="1150"/>
      <c r="C6" s="1150"/>
      <c r="D6" s="1151"/>
      <c r="E6" s="1142"/>
      <c r="F6" s="1142"/>
      <c r="G6" s="1142"/>
      <c r="H6" s="1142"/>
      <c r="I6" s="1142"/>
      <c r="J6" s="1142"/>
      <c r="K6" s="1142"/>
      <c r="L6" s="1142"/>
      <c r="M6" s="1142"/>
      <c r="N6" s="1142"/>
      <c r="O6" s="1142"/>
    </row>
    <row r="7" spans="1:15" ht="15" customHeight="1">
      <c r="A7" s="1134" t="s">
        <v>1670</v>
      </c>
      <c r="B7" s="1134"/>
      <c r="C7" s="1134"/>
      <c r="D7" s="1134"/>
      <c r="E7" s="5">
        <v>2257.2600000000002</v>
      </c>
      <c r="F7" s="5">
        <v>2374.1559999999999</v>
      </c>
      <c r="G7" s="5">
        <v>2293.9540000000002</v>
      </c>
      <c r="H7" s="5">
        <v>2032</v>
      </c>
      <c r="I7" s="5">
        <v>2010</v>
      </c>
      <c r="J7" s="5">
        <v>1903</v>
      </c>
      <c r="K7" s="5">
        <v>208</v>
      </c>
      <c r="L7" s="5">
        <v>162</v>
      </c>
      <c r="M7" s="5">
        <v>178</v>
      </c>
      <c r="N7" s="5">
        <v>172</v>
      </c>
      <c r="O7" s="5">
        <v>162</v>
      </c>
    </row>
    <row r="8" spans="1:15" ht="15" customHeight="1">
      <c r="A8" s="1134" t="s">
        <v>1671</v>
      </c>
      <c r="B8" s="1134"/>
      <c r="C8" s="1134"/>
      <c r="D8" s="1134"/>
      <c r="E8" s="5">
        <v>5340.11</v>
      </c>
      <c r="F8" s="5">
        <v>5607.31</v>
      </c>
      <c r="G8" s="5">
        <v>8408.6</v>
      </c>
      <c r="H8" s="5">
        <v>8644</v>
      </c>
      <c r="I8" s="5">
        <v>8252</v>
      </c>
      <c r="J8" s="5">
        <v>7283</v>
      </c>
      <c r="K8" s="5">
        <v>8273</v>
      </c>
      <c r="L8" s="5">
        <v>7027</v>
      </c>
      <c r="M8" s="5">
        <v>9434</v>
      </c>
      <c r="N8" s="5">
        <v>9154</v>
      </c>
      <c r="O8" s="5">
        <v>7497</v>
      </c>
    </row>
    <row r="9" spans="1:15">
      <c r="A9" s="1152" t="s">
        <v>1039</v>
      </c>
      <c r="B9" s="1153"/>
      <c r="C9" s="1153"/>
      <c r="D9" s="1154"/>
      <c r="E9" s="6">
        <f>E8+E7</f>
        <v>7597.37</v>
      </c>
      <c r="F9" s="6">
        <f>F8+F7</f>
        <v>7981.4660000000003</v>
      </c>
      <c r="G9" s="6">
        <v>10702.554</v>
      </c>
      <c r="H9" s="6">
        <v>10676</v>
      </c>
      <c r="I9" s="6">
        <f>SUM(I7:I8)</f>
        <v>10262</v>
      </c>
      <c r="J9" s="6">
        <f>SUM(J7:J8)</f>
        <v>9186</v>
      </c>
      <c r="K9" s="6">
        <v>8481</v>
      </c>
      <c r="L9" s="6">
        <f>SUM(L7:L8)</f>
        <v>7189</v>
      </c>
      <c r="M9" s="6">
        <f>SUM(M7:M8)</f>
        <v>9612</v>
      </c>
      <c r="N9" s="6">
        <f>SUM(N7:N8)</f>
        <v>9326</v>
      </c>
      <c r="O9" s="6">
        <f>SUM(O7:O8)</f>
        <v>7659</v>
      </c>
    </row>
    <row r="11" spans="1:15">
      <c r="J11" s="414"/>
    </row>
  </sheetData>
  <mergeCells count="16">
    <mergeCell ref="O5:O6"/>
    <mergeCell ref="E4:O4"/>
    <mergeCell ref="A7:D7"/>
    <mergeCell ref="A8:D8"/>
    <mergeCell ref="A9:D9"/>
    <mergeCell ref="A4:D6"/>
    <mergeCell ref="E5:E6"/>
    <mergeCell ref="F5:F6"/>
    <mergeCell ref="G5:G6"/>
    <mergeCell ref="H5:H6"/>
    <mergeCell ref="I5:I6"/>
    <mergeCell ref="J5:J6"/>
    <mergeCell ref="K5:K6"/>
    <mergeCell ref="L5:L6"/>
    <mergeCell ref="N5:N6"/>
    <mergeCell ref="M5:M6"/>
  </mergeCells>
  <pageMargins left="0.70866141732283472" right="0.70866141732283472" top="0.74803149606299213" bottom="0.74803149606299213" header="0.31496062992125984" footer="0.31496062992125984"/>
  <pageSetup paperSize="9" scale="74" orientation="landscape"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00B050"/>
  </sheetPr>
  <dimension ref="A1:O12"/>
  <sheetViews>
    <sheetView zoomScaleNormal="100" workbookViewId="0">
      <selection activeCell="E7" sqref="E7:O9"/>
    </sheetView>
  </sheetViews>
  <sheetFormatPr baseColWidth="10" defaultColWidth="11.42578125" defaultRowHeight="15"/>
  <cols>
    <col min="1" max="1" width="22.7109375" style="413" bestFit="1" customWidth="1"/>
    <col min="2" max="2" width="17.7109375" style="413" customWidth="1"/>
    <col min="3" max="16384" width="11.42578125" style="413"/>
  </cols>
  <sheetData>
    <row r="1" spans="1:15" s="407" customFormat="1" ht="15.75">
      <c r="A1" s="146" t="s">
        <v>1672</v>
      </c>
    </row>
    <row r="4" spans="1:15">
      <c r="A4" s="1143" t="s">
        <v>225</v>
      </c>
      <c r="B4" s="1144"/>
      <c r="C4" s="1144"/>
      <c r="D4" s="1145"/>
      <c r="E4" s="1131"/>
      <c r="F4" s="1132"/>
      <c r="G4" s="1132"/>
      <c r="H4" s="1132"/>
      <c r="I4" s="1132"/>
      <c r="J4" s="1132"/>
      <c r="K4" s="1132"/>
      <c r="L4" s="1132"/>
      <c r="M4" s="1132"/>
      <c r="N4" s="1133"/>
      <c r="O4" s="1133"/>
    </row>
    <row r="5" spans="1:15">
      <c r="A5" s="1146"/>
      <c r="B5" s="1147"/>
      <c r="C5" s="1147"/>
      <c r="D5" s="1148"/>
      <c r="E5" s="1140">
        <v>2013</v>
      </c>
      <c r="F5" s="1140">
        <v>2014</v>
      </c>
      <c r="G5" s="1140">
        <v>2015</v>
      </c>
      <c r="H5" s="1140">
        <v>2016</v>
      </c>
      <c r="I5" s="1140">
        <v>2017</v>
      </c>
      <c r="J5" s="1140">
        <v>2018</v>
      </c>
      <c r="K5" s="1140">
        <v>2019</v>
      </c>
      <c r="L5" s="1140">
        <v>2020</v>
      </c>
      <c r="M5" s="1140">
        <v>2021</v>
      </c>
      <c r="N5" s="1140">
        <v>2022</v>
      </c>
      <c r="O5" s="1140">
        <v>2023</v>
      </c>
    </row>
    <row r="6" spans="1:15">
      <c r="A6" s="1149"/>
      <c r="B6" s="1150"/>
      <c r="C6" s="1150"/>
      <c r="D6" s="1151"/>
      <c r="E6" s="1142"/>
      <c r="F6" s="1142"/>
      <c r="G6" s="1142"/>
      <c r="H6" s="1142"/>
      <c r="I6" s="1142"/>
      <c r="J6" s="1142"/>
      <c r="K6" s="1142"/>
      <c r="L6" s="1142"/>
      <c r="M6" s="1142"/>
      <c r="N6" s="1142"/>
      <c r="O6" s="1142"/>
    </row>
    <row r="7" spans="1:15" ht="15" customHeight="1">
      <c r="A7" s="1155" t="s">
        <v>1650</v>
      </c>
      <c r="B7" s="1156" t="s">
        <v>1673</v>
      </c>
      <c r="C7" s="1156"/>
      <c r="D7" s="1156"/>
      <c r="E7" s="5">
        <v>112156</v>
      </c>
      <c r="F7" s="5">
        <v>119722</v>
      </c>
      <c r="G7" s="5">
        <v>119958</v>
      </c>
      <c r="H7" s="5">
        <v>124420</v>
      </c>
      <c r="I7" s="5">
        <v>128427</v>
      </c>
      <c r="J7" s="5">
        <v>163869</v>
      </c>
      <c r="K7" s="5">
        <v>186428</v>
      </c>
      <c r="L7" s="5">
        <v>135613</v>
      </c>
      <c r="M7" s="5">
        <v>190134</v>
      </c>
      <c r="N7" s="5">
        <v>156675</v>
      </c>
      <c r="O7" s="5">
        <v>136491</v>
      </c>
    </row>
    <row r="8" spans="1:15">
      <c r="A8" s="1155"/>
      <c r="B8" s="1157" t="s">
        <v>1665</v>
      </c>
      <c r="C8" s="1158"/>
      <c r="D8" s="1158"/>
      <c r="E8" s="5">
        <v>16370</v>
      </c>
      <c r="F8" s="5">
        <v>21160</v>
      </c>
      <c r="G8" s="5">
        <v>20886</v>
      </c>
      <c r="H8" s="5">
        <v>18424</v>
      </c>
      <c r="I8" s="5">
        <v>19147</v>
      </c>
      <c r="J8" s="5">
        <v>21034</v>
      </c>
      <c r="K8" s="5">
        <v>30178</v>
      </c>
      <c r="L8" s="5">
        <v>21139</v>
      </c>
      <c r="M8" s="5">
        <v>20618</v>
      </c>
      <c r="N8" s="5">
        <v>22537</v>
      </c>
      <c r="O8" s="5">
        <v>33259</v>
      </c>
    </row>
    <row r="9" spans="1:15">
      <c r="A9" s="1155"/>
      <c r="B9" s="1152" t="s">
        <v>1648</v>
      </c>
      <c r="C9" s="1153"/>
      <c r="D9" s="1154"/>
      <c r="E9" s="6">
        <f>E7+E8</f>
        <v>128526</v>
      </c>
      <c r="F9" s="6">
        <f>F7+F8</f>
        <v>140882</v>
      </c>
      <c r="G9" s="6">
        <v>140844</v>
      </c>
      <c r="H9" s="6">
        <f t="shared" ref="H9:M9" si="0">SUM(H7:H8)</f>
        <v>142844</v>
      </c>
      <c r="I9" s="6">
        <f t="shared" si="0"/>
        <v>147574</v>
      </c>
      <c r="J9" s="6">
        <f t="shared" si="0"/>
        <v>184903</v>
      </c>
      <c r="K9" s="6">
        <f t="shared" si="0"/>
        <v>216606</v>
      </c>
      <c r="L9" s="6">
        <f t="shared" si="0"/>
        <v>156752</v>
      </c>
      <c r="M9" s="6">
        <f t="shared" si="0"/>
        <v>210752</v>
      </c>
      <c r="N9" s="6">
        <f>SUM(N7:N8)</f>
        <v>179212</v>
      </c>
      <c r="O9" s="6">
        <f>SUM(O7:O8)</f>
        <v>169750</v>
      </c>
    </row>
    <row r="12" spans="1:15">
      <c r="N12" s="414"/>
    </row>
  </sheetData>
  <mergeCells count="17">
    <mergeCell ref="A7:A9"/>
    <mergeCell ref="B7:D7"/>
    <mergeCell ref="B8:D8"/>
    <mergeCell ref="B9:D9"/>
    <mergeCell ref="A4:D6"/>
    <mergeCell ref="O5:O6"/>
    <mergeCell ref="E4:O4"/>
    <mergeCell ref="K5:K6"/>
    <mergeCell ref="L5:L6"/>
    <mergeCell ref="M5:M6"/>
    <mergeCell ref="N5:N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B050"/>
  </sheetPr>
  <dimension ref="A1:O12"/>
  <sheetViews>
    <sheetView zoomScaleNormal="100" workbookViewId="0">
      <selection activeCell="E7" sqref="E7:O10"/>
    </sheetView>
  </sheetViews>
  <sheetFormatPr baseColWidth="10" defaultColWidth="11.42578125" defaultRowHeight="15"/>
  <cols>
    <col min="1" max="1" width="23.140625" style="413" bestFit="1" customWidth="1"/>
    <col min="2" max="2" width="13.5703125" style="413" bestFit="1" customWidth="1"/>
    <col min="3" max="16384" width="11.42578125" style="413"/>
  </cols>
  <sheetData>
    <row r="1" spans="1:15" s="407" customFormat="1" ht="15.75">
      <c r="A1" s="408" t="s">
        <v>1674</v>
      </c>
    </row>
    <row r="4" spans="1:15">
      <c r="A4" s="1143" t="s">
        <v>225</v>
      </c>
      <c r="B4" s="1144"/>
      <c r="C4" s="1144"/>
      <c r="D4" s="1145"/>
      <c r="E4" s="1131"/>
      <c r="F4" s="1132"/>
      <c r="G4" s="1132"/>
      <c r="H4" s="1132"/>
      <c r="I4" s="1132"/>
      <c r="J4" s="1132"/>
      <c r="K4" s="1132"/>
      <c r="L4" s="1132"/>
      <c r="M4" s="1132"/>
      <c r="N4" s="1133"/>
      <c r="O4" s="1133"/>
    </row>
    <row r="5" spans="1:15">
      <c r="A5" s="1146"/>
      <c r="B5" s="1147"/>
      <c r="C5" s="1147"/>
      <c r="D5" s="1148"/>
      <c r="E5" s="1140">
        <v>2013</v>
      </c>
      <c r="F5" s="1140">
        <v>2014</v>
      </c>
      <c r="G5" s="1140">
        <v>2015</v>
      </c>
      <c r="H5" s="1140">
        <v>2016</v>
      </c>
      <c r="I5" s="1140">
        <v>2017</v>
      </c>
      <c r="J5" s="1140">
        <v>2018</v>
      </c>
      <c r="K5" s="1140">
        <v>2019</v>
      </c>
      <c r="L5" s="1140">
        <v>2020</v>
      </c>
      <c r="M5" s="1140">
        <v>2021</v>
      </c>
      <c r="N5" s="1140">
        <v>2022</v>
      </c>
      <c r="O5" s="1140">
        <v>2023</v>
      </c>
    </row>
    <row r="6" spans="1:15">
      <c r="A6" s="1149"/>
      <c r="B6" s="1150"/>
      <c r="C6" s="1150"/>
      <c r="D6" s="1151"/>
      <c r="E6" s="1142"/>
      <c r="F6" s="1142"/>
      <c r="G6" s="1142"/>
      <c r="H6" s="1142"/>
      <c r="I6" s="1142"/>
      <c r="J6" s="1142"/>
      <c r="K6" s="1142"/>
      <c r="L6" s="1142"/>
      <c r="M6" s="1142"/>
      <c r="N6" s="1142"/>
      <c r="O6" s="1142"/>
    </row>
    <row r="7" spans="1:15" ht="15.75" customHeight="1">
      <c r="A7" s="1134" t="s">
        <v>1675</v>
      </c>
      <c r="B7" s="1134"/>
      <c r="C7" s="1134"/>
      <c r="D7" s="1134"/>
      <c r="E7" s="5">
        <v>31512</v>
      </c>
      <c r="F7" s="5">
        <v>33635</v>
      </c>
      <c r="G7" s="5">
        <v>33460</v>
      </c>
      <c r="H7" s="5">
        <v>37287</v>
      </c>
      <c r="I7" s="5">
        <v>37758</v>
      </c>
      <c r="J7" s="5">
        <v>37505</v>
      </c>
      <c r="K7" s="5">
        <v>43244</v>
      </c>
      <c r="L7" s="5">
        <v>39911</v>
      </c>
      <c r="M7" s="5">
        <v>48108</v>
      </c>
      <c r="N7" s="5">
        <v>69665</v>
      </c>
      <c r="O7" s="5">
        <v>68831</v>
      </c>
    </row>
    <row r="8" spans="1:15" ht="15" customHeight="1">
      <c r="A8" s="1134" t="s">
        <v>1676</v>
      </c>
      <c r="B8" s="1134"/>
      <c r="C8" s="1134"/>
      <c r="D8" s="1134"/>
      <c r="E8" s="5">
        <v>294</v>
      </c>
      <c r="F8" s="5">
        <v>0</v>
      </c>
      <c r="G8" s="5">
        <v>3730</v>
      </c>
      <c r="H8" s="5">
        <v>19573</v>
      </c>
      <c r="I8" s="5">
        <v>6359</v>
      </c>
      <c r="J8" s="5">
        <v>11533</v>
      </c>
      <c r="K8" s="5">
        <v>1357</v>
      </c>
      <c r="L8" s="5">
        <v>934</v>
      </c>
      <c r="M8" s="5">
        <v>584</v>
      </c>
      <c r="N8" s="5">
        <v>1956</v>
      </c>
      <c r="O8" s="5">
        <v>2024</v>
      </c>
    </row>
    <row r="9" spans="1:15">
      <c r="A9" s="1134" t="s">
        <v>935</v>
      </c>
      <c r="B9" s="1134"/>
      <c r="C9" s="1134"/>
      <c r="D9" s="1134"/>
      <c r="E9" s="5">
        <v>6904</v>
      </c>
      <c r="F9" s="5">
        <v>14327</v>
      </c>
      <c r="G9" s="5">
        <v>12507</v>
      </c>
      <c r="H9" s="5">
        <v>21116</v>
      </c>
      <c r="I9" s="5">
        <v>21647</v>
      </c>
      <c r="J9" s="5">
        <v>23445</v>
      </c>
      <c r="K9" s="5">
        <v>23226</v>
      </c>
      <c r="L9" s="5">
        <v>10655</v>
      </c>
      <c r="M9" s="5">
        <v>21383</v>
      </c>
      <c r="N9" s="5">
        <v>27068</v>
      </c>
      <c r="O9" s="5">
        <v>23214</v>
      </c>
    </row>
    <row r="10" spans="1:15">
      <c r="A10" s="1152" t="s">
        <v>1039</v>
      </c>
      <c r="B10" s="1153"/>
      <c r="C10" s="1153"/>
      <c r="D10" s="1154"/>
      <c r="E10" s="6">
        <f>SUM(E7:E9)</f>
        <v>38710</v>
      </c>
      <c r="F10" s="6">
        <f>SUM(F7:F9)</f>
        <v>47962</v>
      </c>
      <c r="G10" s="6">
        <v>49697</v>
      </c>
      <c r="H10" s="6">
        <v>77976</v>
      </c>
      <c r="I10" s="6">
        <f t="shared" ref="I10:N10" si="0">SUM(I7:I9)</f>
        <v>65764</v>
      </c>
      <c r="J10" s="6">
        <f t="shared" si="0"/>
        <v>72483</v>
      </c>
      <c r="K10" s="6">
        <f t="shared" si="0"/>
        <v>67827</v>
      </c>
      <c r="L10" s="6">
        <f t="shared" si="0"/>
        <v>51500</v>
      </c>
      <c r="M10" s="6">
        <f t="shared" si="0"/>
        <v>70075</v>
      </c>
      <c r="N10" s="6">
        <f t="shared" si="0"/>
        <v>98689</v>
      </c>
      <c r="O10" s="6">
        <f t="shared" ref="O10" si="1">SUM(O7:O9)</f>
        <v>94069</v>
      </c>
    </row>
    <row r="12" spans="1:15">
      <c r="J12" s="502"/>
      <c r="M12" s="645"/>
      <c r="N12" s="645"/>
    </row>
  </sheetData>
  <mergeCells count="17">
    <mergeCell ref="A10:D10"/>
    <mergeCell ref="A7:D7"/>
    <mergeCell ref="A8:D8"/>
    <mergeCell ref="A9:D9"/>
    <mergeCell ref="A4:D6"/>
    <mergeCell ref="O5:O6"/>
    <mergeCell ref="E4:O4"/>
    <mergeCell ref="K5:K6"/>
    <mergeCell ref="L5:L6"/>
    <mergeCell ref="M5:M6"/>
    <mergeCell ref="N5:N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00B050"/>
  </sheetPr>
  <dimension ref="A1:P16"/>
  <sheetViews>
    <sheetView zoomScaleNormal="100" workbookViewId="0">
      <selection activeCell="N11" sqref="N11"/>
    </sheetView>
  </sheetViews>
  <sheetFormatPr baseColWidth="10" defaultColWidth="11.42578125" defaultRowHeight="15"/>
  <cols>
    <col min="1" max="16384" width="11.42578125" style="413"/>
  </cols>
  <sheetData>
    <row r="1" spans="1:16" s="407" customFormat="1" ht="15.75">
      <c r="A1" s="146" t="s">
        <v>1677</v>
      </c>
    </row>
    <row r="4" spans="1:16">
      <c r="A4" s="1143" t="s">
        <v>225</v>
      </c>
      <c r="B4" s="1144"/>
      <c r="C4" s="1144"/>
      <c r="D4" s="1145"/>
      <c r="E4" s="1132"/>
      <c r="F4" s="1132"/>
      <c r="G4" s="1132"/>
      <c r="H4" s="1132"/>
      <c r="I4" s="1132"/>
      <c r="J4" s="1132"/>
      <c r="K4" s="1132"/>
      <c r="L4" s="1132"/>
      <c r="M4" s="1132"/>
      <c r="N4" s="1133"/>
      <c r="O4" s="1133"/>
    </row>
    <row r="5" spans="1:16">
      <c r="A5" s="1146"/>
      <c r="B5" s="1147"/>
      <c r="C5" s="1147"/>
      <c r="D5" s="1148"/>
      <c r="E5" s="1140">
        <v>2013</v>
      </c>
      <c r="F5" s="1140">
        <v>2014</v>
      </c>
      <c r="G5" s="1140">
        <v>2015</v>
      </c>
      <c r="H5" s="1140">
        <v>2016</v>
      </c>
      <c r="I5" s="1140">
        <v>2017</v>
      </c>
      <c r="J5" s="1140">
        <v>2018</v>
      </c>
      <c r="K5" s="1140">
        <v>2019</v>
      </c>
      <c r="L5" s="1140">
        <v>2020</v>
      </c>
      <c r="M5" s="1140">
        <v>2021</v>
      </c>
      <c r="N5" s="1140">
        <v>2022</v>
      </c>
      <c r="O5" s="1140">
        <v>2023</v>
      </c>
    </row>
    <row r="6" spans="1:16">
      <c r="A6" s="1149"/>
      <c r="B6" s="1150"/>
      <c r="C6" s="1150"/>
      <c r="D6" s="1151"/>
      <c r="E6" s="1142"/>
      <c r="F6" s="1142"/>
      <c r="G6" s="1142"/>
      <c r="H6" s="1142"/>
      <c r="I6" s="1142"/>
      <c r="J6" s="1142"/>
      <c r="K6" s="1142"/>
      <c r="L6" s="1142"/>
      <c r="M6" s="1142"/>
      <c r="N6" s="1142"/>
      <c r="O6" s="1142"/>
    </row>
    <row r="7" spans="1:16">
      <c r="A7" s="1159" t="s">
        <v>1678</v>
      </c>
      <c r="B7" s="1160"/>
      <c r="C7" s="1160"/>
      <c r="D7" s="1161"/>
      <c r="E7" s="415" t="s">
        <v>156</v>
      </c>
      <c r="F7" s="415" t="s">
        <v>156</v>
      </c>
      <c r="G7" s="415" t="s">
        <v>156</v>
      </c>
      <c r="H7" s="416">
        <v>56</v>
      </c>
      <c r="I7" s="503" t="s">
        <v>156</v>
      </c>
      <c r="J7" s="416">
        <v>16</v>
      </c>
      <c r="K7" s="416">
        <v>4</v>
      </c>
      <c r="L7" s="416">
        <v>0</v>
      </c>
      <c r="M7" s="416">
        <v>6</v>
      </c>
      <c r="N7" s="416">
        <v>60</v>
      </c>
      <c r="O7" s="5">
        <v>2492</v>
      </c>
    </row>
    <row r="8" spans="1:16">
      <c r="A8" s="1159" t="s">
        <v>1679</v>
      </c>
      <c r="B8" s="1160"/>
      <c r="C8" s="1160"/>
      <c r="D8" s="1161"/>
      <c r="E8" s="415" t="s">
        <v>156</v>
      </c>
      <c r="F8" s="415" t="s">
        <v>156</v>
      </c>
      <c r="G8" s="415" t="s">
        <v>156</v>
      </c>
      <c r="H8" s="416">
        <v>198</v>
      </c>
      <c r="I8" s="416">
        <v>750</v>
      </c>
      <c r="J8" s="417">
        <v>1256</v>
      </c>
      <c r="K8" s="416">
        <v>4</v>
      </c>
      <c r="L8" s="416">
        <v>0</v>
      </c>
      <c r="M8" s="416">
        <v>112</v>
      </c>
      <c r="N8" s="416">
        <v>4</v>
      </c>
      <c r="O8" s="5">
        <v>2509</v>
      </c>
    </row>
    <row r="9" spans="1:16">
      <c r="A9" s="1162" t="s">
        <v>1680</v>
      </c>
      <c r="B9" s="1160"/>
      <c r="C9" s="1160"/>
      <c r="D9" s="1161"/>
      <c r="E9" s="5">
        <v>1561</v>
      </c>
      <c r="F9" s="5">
        <v>967</v>
      </c>
      <c r="G9" s="5">
        <v>2792</v>
      </c>
      <c r="H9" s="5">
        <v>3342</v>
      </c>
      <c r="I9" s="5">
        <v>44283</v>
      </c>
      <c r="J9" s="5">
        <v>50470</v>
      </c>
      <c r="K9" s="5">
        <v>59317</v>
      </c>
      <c r="L9" s="5">
        <v>65863</v>
      </c>
      <c r="M9" s="5">
        <v>66551</v>
      </c>
      <c r="N9" s="5">
        <v>70046</v>
      </c>
      <c r="O9" s="5">
        <v>75897</v>
      </c>
    </row>
    <row r="10" spans="1:16">
      <c r="A10" s="1162" t="s">
        <v>1681</v>
      </c>
      <c r="B10" s="1160"/>
      <c r="C10" s="1160"/>
      <c r="D10" s="1161"/>
      <c r="E10" s="5">
        <v>1555</v>
      </c>
      <c r="F10" s="5">
        <v>4807</v>
      </c>
      <c r="G10" s="5">
        <v>5042</v>
      </c>
      <c r="H10" s="5">
        <v>8480</v>
      </c>
      <c r="I10" s="5">
        <v>13883</v>
      </c>
      <c r="J10" s="5">
        <v>18546</v>
      </c>
      <c r="K10" s="5">
        <v>14661</v>
      </c>
      <c r="L10" s="5">
        <v>17939</v>
      </c>
      <c r="M10" s="5">
        <v>14038</v>
      </c>
      <c r="N10" s="5">
        <v>11297</v>
      </c>
      <c r="O10" s="5">
        <v>12905</v>
      </c>
    </row>
    <row r="11" spans="1:16">
      <c r="A11" s="1152" t="s">
        <v>343</v>
      </c>
      <c r="B11" s="1153"/>
      <c r="C11" s="1153"/>
      <c r="D11" s="1154"/>
      <c r="E11" s="6">
        <f>SUM(E7:E10)</f>
        <v>3116</v>
      </c>
      <c r="F11" s="6">
        <f>SUM(F7:F10)</f>
        <v>5774</v>
      </c>
      <c r="G11" s="6">
        <v>7834</v>
      </c>
      <c r="H11" s="6">
        <v>11822</v>
      </c>
      <c r="I11" s="6">
        <f t="shared" ref="I11:L11" si="0">SUM(I7:I10)</f>
        <v>58916</v>
      </c>
      <c r="J11" s="6">
        <f t="shared" si="0"/>
        <v>70288</v>
      </c>
      <c r="K11" s="6">
        <f t="shared" si="0"/>
        <v>73986</v>
      </c>
      <c r="L11" s="6">
        <f t="shared" si="0"/>
        <v>83802</v>
      </c>
      <c r="M11" s="6">
        <f>SUM(M7:M10)</f>
        <v>80707</v>
      </c>
      <c r="N11" s="6">
        <f>SUM(N7:N10)</f>
        <v>81407</v>
      </c>
      <c r="O11" s="6">
        <f>SUM(O7:O10)</f>
        <v>93803</v>
      </c>
    </row>
    <row r="12" spans="1:16">
      <c r="G12" s="824"/>
    </row>
    <row r="13" spans="1:16">
      <c r="J13" s="502"/>
      <c r="K13" s="502"/>
      <c r="M13" s="645"/>
      <c r="N13" s="822"/>
      <c r="O13" s="822"/>
      <c r="P13" s="645"/>
    </row>
    <row r="14" spans="1:16">
      <c r="J14" s="502"/>
      <c r="K14" s="502"/>
      <c r="L14" s="414"/>
      <c r="M14" s="645"/>
      <c r="N14" s="645"/>
    </row>
    <row r="15" spans="1:16">
      <c r="M15" s="645"/>
      <c r="N15" s="414"/>
      <c r="O15" s="414"/>
    </row>
    <row r="16" spans="1:16">
      <c r="J16" s="504"/>
      <c r="N16" s="414"/>
      <c r="O16" s="414"/>
    </row>
  </sheetData>
  <mergeCells count="18">
    <mergeCell ref="A4:D6"/>
    <mergeCell ref="E5:E6"/>
    <mergeCell ref="F5:F6"/>
    <mergeCell ref="G5:G6"/>
    <mergeCell ref="A11:D11"/>
    <mergeCell ref="A7:D7"/>
    <mergeCell ref="A9:D9"/>
    <mergeCell ref="A10:D10"/>
    <mergeCell ref="A8:D8"/>
    <mergeCell ref="O5:O6"/>
    <mergeCell ref="E4:O4"/>
    <mergeCell ref="K5:K6"/>
    <mergeCell ref="L5:L6"/>
    <mergeCell ref="M5:M6"/>
    <mergeCell ref="N5:N6"/>
    <mergeCell ref="H5:H6"/>
    <mergeCell ref="I5:I6"/>
    <mergeCell ref="J5:J6"/>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00B050"/>
  </sheetPr>
  <dimension ref="A1:O8"/>
  <sheetViews>
    <sheetView zoomScaleNormal="100" workbookViewId="0">
      <selection activeCell="E7" sqref="E7:O8"/>
    </sheetView>
  </sheetViews>
  <sheetFormatPr baseColWidth="10" defaultColWidth="11.42578125" defaultRowHeight="15"/>
  <cols>
    <col min="1" max="8" width="11.42578125" style="407"/>
    <col min="9" max="9" width="12.7109375" style="407" bestFit="1" customWidth="1"/>
    <col min="10" max="11" width="11.42578125" style="407"/>
    <col min="12" max="12" width="11.42578125" style="407" customWidth="1"/>
    <col min="13" max="16384" width="11.42578125" style="407"/>
  </cols>
  <sheetData>
    <row r="1" spans="1:15" ht="15.75">
      <c r="A1" s="146" t="s">
        <v>1682</v>
      </c>
    </row>
    <row r="4" spans="1:15">
      <c r="A4" s="1143" t="s">
        <v>225</v>
      </c>
      <c r="B4" s="1144"/>
      <c r="C4" s="1144"/>
      <c r="D4" s="1145"/>
      <c r="E4" s="1132"/>
      <c r="F4" s="1132"/>
      <c r="G4" s="1132"/>
      <c r="H4" s="1132"/>
      <c r="I4" s="1132"/>
      <c r="J4" s="1132"/>
      <c r="K4" s="1132"/>
      <c r="L4" s="1132"/>
      <c r="M4" s="1132"/>
      <c r="N4" s="1132"/>
      <c r="O4" s="1133"/>
    </row>
    <row r="5" spans="1:15">
      <c r="A5" s="1146"/>
      <c r="B5" s="1147"/>
      <c r="C5" s="1147"/>
      <c r="D5" s="1148"/>
      <c r="E5" s="1140">
        <v>2013</v>
      </c>
      <c r="F5" s="1140">
        <v>2014</v>
      </c>
      <c r="G5" s="1140">
        <v>2015</v>
      </c>
      <c r="H5" s="1140">
        <v>2016</v>
      </c>
      <c r="I5" s="1140">
        <v>2017</v>
      </c>
      <c r="J5" s="1140">
        <v>2018</v>
      </c>
      <c r="K5" s="1140">
        <v>2019</v>
      </c>
      <c r="L5" s="1140">
        <v>2020</v>
      </c>
      <c r="M5" s="1140">
        <v>2021</v>
      </c>
      <c r="N5" s="1140">
        <v>2022</v>
      </c>
      <c r="O5" s="1140">
        <v>2023</v>
      </c>
    </row>
    <row r="6" spans="1:15">
      <c r="A6" s="1149"/>
      <c r="B6" s="1150"/>
      <c r="C6" s="1150"/>
      <c r="D6" s="1151"/>
      <c r="E6" s="1142"/>
      <c r="F6" s="1142"/>
      <c r="G6" s="1142"/>
      <c r="H6" s="1142"/>
      <c r="I6" s="1142"/>
      <c r="J6" s="1142"/>
      <c r="K6" s="1142"/>
      <c r="L6" s="1142"/>
      <c r="M6" s="1142"/>
      <c r="N6" s="1142"/>
      <c r="O6" s="1142"/>
    </row>
    <row r="7" spans="1:15">
      <c r="A7" s="1134" t="s">
        <v>1683</v>
      </c>
      <c r="B7" s="1134"/>
      <c r="C7" s="1134"/>
      <c r="D7" s="1134"/>
      <c r="E7" s="5">
        <v>28912000</v>
      </c>
      <c r="F7" s="5">
        <v>27046208</v>
      </c>
      <c r="G7" s="5">
        <v>27016518</v>
      </c>
      <c r="H7" s="5">
        <v>33453338</v>
      </c>
      <c r="I7" s="5">
        <v>35441146</v>
      </c>
      <c r="J7" s="5">
        <v>36843807</v>
      </c>
      <c r="K7" s="5">
        <v>41533238</v>
      </c>
      <c r="L7" s="5">
        <v>37516958</v>
      </c>
      <c r="M7" s="5">
        <v>38521089</v>
      </c>
      <c r="N7" s="5">
        <v>43390353</v>
      </c>
      <c r="O7" s="5">
        <v>40292269</v>
      </c>
    </row>
    <row r="8" spans="1:15" ht="15" customHeight="1">
      <c r="A8" s="1134" t="s">
        <v>1684</v>
      </c>
      <c r="B8" s="1134"/>
      <c r="C8" s="1134"/>
      <c r="D8" s="1134"/>
      <c r="E8" s="5">
        <v>1919</v>
      </c>
      <c r="F8" s="5">
        <v>1834</v>
      </c>
      <c r="G8" s="5">
        <v>1839</v>
      </c>
      <c r="H8" s="5">
        <v>2191</v>
      </c>
      <c r="I8" s="5">
        <v>2291</v>
      </c>
      <c r="J8" s="5">
        <v>2396</v>
      </c>
      <c r="K8" s="5">
        <v>2491</v>
      </c>
      <c r="L8" s="5">
        <v>2216</v>
      </c>
      <c r="M8" s="5">
        <v>2265</v>
      </c>
      <c r="N8" s="5">
        <v>2153</v>
      </c>
      <c r="O8" s="5">
        <v>2112</v>
      </c>
    </row>
  </sheetData>
  <mergeCells count="15">
    <mergeCell ref="O5:O6"/>
    <mergeCell ref="E4:O4"/>
    <mergeCell ref="N5:N6"/>
    <mergeCell ref="A7:D7"/>
    <mergeCell ref="A8:D8"/>
    <mergeCell ref="A4:D6"/>
    <mergeCell ref="E5:E6"/>
    <mergeCell ref="F5:F6"/>
    <mergeCell ref="G5:G6"/>
    <mergeCell ref="H5:H6"/>
    <mergeCell ref="I5:I6"/>
    <mergeCell ref="J5:J6"/>
    <mergeCell ref="K5:K6"/>
    <mergeCell ref="L5:L6"/>
    <mergeCell ref="M5:M6"/>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F12"/>
  <sheetViews>
    <sheetView zoomScaleNormal="100" workbookViewId="0">
      <selection activeCell="F5" sqref="F5:F12"/>
    </sheetView>
  </sheetViews>
  <sheetFormatPr baseColWidth="10" defaultColWidth="11.42578125" defaultRowHeight="12.75"/>
  <cols>
    <col min="1" max="1" width="2" style="39" customWidth="1"/>
    <col min="2" max="2" width="36.5703125" style="39" customWidth="1"/>
    <col min="3" max="6" width="22.85546875" style="39" customWidth="1"/>
    <col min="7" max="16384" width="11.42578125" style="39"/>
  </cols>
  <sheetData>
    <row r="1" spans="1:6" ht="15">
      <c r="A1" s="180" t="s">
        <v>261</v>
      </c>
      <c r="C1" s="181"/>
      <c r="D1" s="181"/>
      <c r="E1" s="181"/>
      <c r="F1" s="181"/>
    </row>
    <row r="2" spans="1:6">
      <c r="A2" s="182"/>
      <c r="C2" s="181"/>
      <c r="D2" s="181"/>
      <c r="E2" s="181"/>
      <c r="F2" s="181"/>
    </row>
    <row r="3" spans="1:6">
      <c r="A3" s="837" t="s">
        <v>262</v>
      </c>
      <c r="B3" s="838"/>
      <c r="C3" s="839" t="s">
        <v>263</v>
      </c>
      <c r="D3" s="840"/>
      <c r="E3" s="841" t="s">
        <v>264</v>
      </c>
      <c r="F3" s="840"/>
    </row>
    <row r="4" spans="1:6">
      <c r="A4" s="185"/>
      <c r="B4" s="186"/>
      <c r="C4" s="187" t="s">
        <v>265</v>
      </c>
      <c r="D4" s="187" t="s">
        <v>266</v>
      </c>
      <c r="E4" s="187" t="s">
        <v>265</v>
      </c>
      <c r="F4" s="187" t="s">
        <v>266</v>
      </c>
    </row>
    <row r="5" spans="1:6">
      <c r="A5" s="183"/>
      <c r="B5" s="184" t="s">
        <v>267</v>
      </c>
      <c r="C5" s="708" t="s">
        <v>2459</v>
      </c>
      <c r="D5" s="708" t="s">
        <v>2863</v>
      </c>
      <c r="E5" s="708" t="s">
        <v>2864</v>
      </c>
      <c r="F5" s="708" t="s">
        <v>2865</v>
      </c>
    </row>
    <row r="6" spans="1:6">
      <c r="A6" s="183"/>
      <c r="B6" s="184" t="s">
        <v>268</v>
      </c>
      <c r="C6" s="708" t="s">
        <v>1320</v>
      </c>
      <c r="D6" s="708" t="s">
        <v>1346</v>
      </c>
      <c r="E6" s="708" t="s">
        <v>269</v>
      </c>
      <c r="F6" s="708" t="s">
        <v>1337</v>
      </c>
    </row>
    <row r="7" spans="1:6">
      <c r="A7" s="183"/>
      <c r="B7" s="184" t="s">
        <v>272</v>
      </c>
      <c r="C7" s="709">
        <v>115995</v>
      </c>
      <c r="D7" s="709">
        <v>219775</v>
      </c>
      <c r="E7" s="709">
        <v>43968</v>
      </c>
      <c r="F7" s="709">
        <v>81721</v>
      </c>
    </row>
    <row r="8" spans="1:6">
      <c r="A8" s="183"/>
      <c r="B8" s="184" t="s">
        <v>273</v>
      </c>
      <c r="C8" s="708">
        <v>99025</v>
      </c>
      <c r="D8" s="708">
        <v>198937</v>
      </c>
      <c r="E8" s="708">
        <v>81161</v>
      </c>
      <c r="F8" s="708">
        <v>157587</v>
      </c>
    </row>
    <row r="9" spans="1:6">
      <c r="A9" s="183"/>
      <c r="B9" s="184" t="s">
        <v>274</v>
      </c>
      <c r="C9" s="710">
        <v>299.5</v>
      </c>
      <c r="D9" s="710">
        <v>399.98</v>
      </c>
      <c r="E9" s="708">
        <v>229</v>
      </c>
      <c r="F9" s="708">
        <v>277</v>
      </c>
    </row>
    <row r="10" spans="1:6">
      <c r="A10" s="183"/>
      <c r="B10" s="184" t="s">
        <v>275</v>
      </c>
      <c r="C10" s="708">
        <v>12.97</v>
      </c>
      <c r="D10" s="708">
        <v>16</v>
      </c>
      <c r="E10" s="708">
        <v>14.45</v>
      </c>
      <c r="F10" s="708">
        <v>17.170000000000002</v>
      </c>
    </row>
    <row r="11" spans="1:6">
      <c r="A11" s="183"/>
      <c r="B11" s="184" t="s">
        <v>276</v>
      </c>
      <c r="C11" s="708" t="s">
        <v>277</v>
      </c>
      <c r="D11" s="708" t="s">
        <v>1373</v>
      </c>
      <c r="E11" s="711" t="s">
        <v>2460</v>
      </c>
      <c r="F11" s="711" t="s">
        <v>2461</v>
      </c>
    </row>
    <row r="12" spans="1:6">
      <c r="A12" s="183"/>
      <c r="B12" s="184" t="s">
        <v>278</v>
      </c>
      <c r="C12" s="708">
        <v>11.8</v>
      </c>
      <c r="D12" s="708">
        <v>15.2</v>
      </c>
      <c r="E12" s="710">
        <v>13.15</v>
      </c>
      <c r="F12" s="710">
        <v>16.100000000000001</v>
      </c>
    </row>
  </sheetData>
  <mergeCells count="3">
    <mergeCell ref="A3:B3"/>
    <mergeCell ref="C3:D3"/>
    <mergeCell ref="E3:F3"/>
  </mergeCells>
  <pageMargins left="0.75" right="0.75" top="1" bottom="1" header="0" footer="0"/>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00B050"/>
  </sheetPr>
  <dimension ref="A1:D122"/>
  <sheetViews>
    <sheetView topLeftCell="A81" zoomScale="80" zoomScaleNormal="80" workbookViewId="0">
      <selection activeCell="A5" sqref="A5:D122"/>
    </sheetView>
  </sheetViews>
  <sheetFormatPr baseColWidth="10" defaultColWidth="11.42578125" defaultRowHeight="12.75"/>
  <cols>
    <col min="1" max="1" width="8.85546875" style="419" customWidth="1"/>
    <col min="2" max="2" width="16" style="418" bestFit="1" customWidth="1"/>
    <col min="3" max="3" width="21.28515625" style="418" customWidth="1"/>
    <col min="4" max="4" width="14.42578125" style="418" bestFit="1" customWidth="1"/>
    <col min="5" max="10" width="8.85546875" style="419" customWidth="1"/>
    <col min="11" max="16384" width="11.42578125" style="419"/>
  </cols>
  <sheetData>
    <row r="1" spans="1:4" ht="15.75">
      <c r="A1" s="146" t="s">
        <v>1685</v>
      </c>
    </row>
    <row r="4" spans="1:4">
      <c r="B4" s="420" t="s">
        <v>1686</v>
      </c>
      <c r="C4" s="420" t="s">
        <v>1687</v>
      </c>
      <c r="D4" s="420" t="s">
        <v>1688</v>
      </c>
    </row>
    <row r="5" spans="1:4">
      <c r="A5" s="419">
        <v>1906</v>
      </c>
      <c r="B5" s="418">
        <v>2317818</v>
      </c>
      <c r="C5" s="418">
        <v>228816</v>
      </c>
      <c r="D5" s="418">
        <f t="shared" ref="D5:D68" si="0">SUM(C5,B5)</f>
        <v>2546634</v>
      </c>
    </row>
    <row r="6" spans="1:4">
      <c r="A6" s="419">
        <v>1907</v>
      </c>
      <c r="B6" s="418">
        <v>2540138</v>
      </c>
      <c r="C6" s="418">
        <v>238483</v>
      </c>
      <c r="D6" s="418">
        <f t="shared" si="0"/>
        <v>2778621</v>
      </c>
    </row>
    <row r="7" spans="1:4">
      <c r="A7" s="419">
        <v>1908</v>
      </c>
      <c r="B7" s="418">
        <v>2579431</v>
      </c>
      <c r="C7" s="418">
        <v>299646</v>
      </c>
      <c r="D7" s="418">
        <f t="shared" si="0"/>
        <v>2879077</v>
      </c>
    </row>
    <row r="8" spans="1:4">
      <c r="A8" s="419">
        <v>1909</v>
      </c>
      <c r="B8" s="418">
        <v>2422416</v>
      </c>
      <c r="C8" s="418">
        <v>305898</v>
      </c>
      <c r="D8" s="418">
        <f t="shared" si="0"/>
        <v>2728314</v>
      </c>
    </row>
    <row r="9" spans="1:4">
      <c r="A9" s="419">
        <v>1910</v>
      </c>
      <c r="B9" s="418">
        <v>2604468</v>
      </c>
      <c r="C9" s="418">
        <v>324046</v>
      </c>
      <c r="D9" s="418">
        <f t="shared" si="0"/>
        <v>2928514</v>
      </c>
    </row>
    <row r="10" spans="1:4">
      <c r="A10" s="419">
        <v>1911</v>
      </c>
      <c r="B10" s="418">
        <v>3127562</v>
      </c>
      <c r="C10" s="418">
        <v>358078</v>
      </c>
      <c r="D10" s="418">
        <f t="shared" si="0"/>
        <v>3485640</v>
      </c>
    </row>
    <row r="11" spans="1:4">
      <c r="A11" s="419">
        <v>1912</v>
      </c>
      <c r="B11" s="418">
        <v>3214333</v>
      </c>
      <c r="C11" s="418">
        <v>365440</v>
      </c>
      <c r="D11" s="418">
        <f t="shared" si="0"/>
        <v>3579773</v>
      </c>
    </row>
    <row r="12" spans="1:4">
      <c r="A12" s="419">
        <v>1913</v>
      </c>
      <c r="B12" s="418">
        <v>3112345</v>
      </c>
      <c r="C12" s="418">
        <v>360302</v>
      </c>
      <c r="D12" s="418">
        <f t="shared" si="0"/>
        <v>3472647</v>
      </c>
    </row>
    <row r="13" spans="1:4">
      <c r="A13" s="419">
        <v>1914</v>
      </c>
      <c r="B13" s="418">
        <v>2689974</v>
      </c>
      <c r="C13" s="418">
        <v>347255</v>
      </c>
      <c r="D13" s="418">
        <f t="shared" si="0"/>
        <v>3037229</v>
      </c>
    </row>
    <row r="14" spans="1:4">
      <c r="A14" s="419">
        <v>1915</v>
      </c>
      <c r="B14" s="418">
        <v>2243399</v>
      </c>
      <c r="C14" s="418">
        <v>288981</v>
      </c>
      <c r="D14" s="418">
        <f t="shared" si="0"/>
        <v>2532380</v>
      </c>
    </row>
    <row r="15" spans="1:4">
      <c r="A15" s="419">
        <v>1916</v>
      </c>
      <c r="B15" s="418">
        <v>2736190</v>
      </c>
      <c r="C15" s="418">
        <v>339391</v>
      </c>
      <c r="D15" s="418">
        <f t="shared" si="0"/>
        <v>3075581</v>
      </c>
    </row>
    <row r="16" spans="1:4">
      <c r="A16" s="419">
        <v>1917</v>
      </c>
      <c r="B16" s="418">
        <v>2161366</v>
      </c>
      <c r="C16" s="418">
        <v>322696</v>
      </c>
      <c r="D16" s="418">
        <f t="shared" si="0"/>
        <v>2484062</v>
      </c>
    </row>
    <row r="17" spans="1:4">
      <c r="A17" s="419">
        <v>1918</v>
      </c>
      <c r="B17" s="418">
        <v>1226633</v>
      </c>
      <c r="C17" s="418">
        <v>186283</v>
      </c>
      <c r="D17" s="418">
        <f t="shared" si="0"/>
        <v>1412916</v>
      </c>
    </row>
    <row r="18" spans="1:4">
      <c r="A18" s="419">
        <v>1919</v>
      </c>
      <c r="B18" s="418">
        <v>905838</v>
      </c>
      <c r="C18" s="418">
        <v>196598</v>
      </c>
      <c r="D18" s="418">
        <f t="shared" si="0"/>
        <v>1102436</v>
      </c>
    </row>
    <row r="19" spans="1:4">
      <c r="A19" s="419">
        <v>1920</v>
      </c>
      <c r="B19" s="418">
        <v>1661569</v>
      </c>
      <c r="C19" s="418">
        <v>205940</v>
      </c>
      <c r="D19" s="418">
        <f t="shared" si="0"/>
        <v>1867509</v>
      </c>
    </row>
    <row r="20" spans="1:4">
      <c r="A20" s="419">
        <v>1921</v>
      </c>
      <c r="B20" s="418">
        <v>1491916</v>
      </c>
      <c r="C20" s="418">
        <v>231097</v>
      </c>
      <c r="D20" s="418">
        <f t="shared" si="0"/>
        <v>1723013</v>
      </c>
    </row>
    <row r="21" spans="1:4">
      <c r="A21" s="419">
        <v>1922</v>
      </c>
      <c r="B21" s="418">
        <v>2088024</v>
      </c>
      <c r="C21" s="418">
        <v>241587</v>
      </c>
      <c r="D21" s="418">
        <f t="shared" si="0"/>
        <v>2329611</v>
      </c>
    </row>
    <row r="22" spans="1:4">
      <c r="A22" s="419">
        <v>1923</v>
      </c>
      <c r="B22" s="418">
        <v>1913412</v>
      </c>
      <c r="C22" s="418">
        <v>244686</v>
      </c>
      <c r="D22" s="418">
        <f t="shared" si="0"/>
        <v>2158098</v>
      </c>
    </row>
    <row r="23" spans="1:4">
      <c r="A23" s="419">
        <v>1924</v>
      </c>
      <c r="B23" s="418">
        <v>2320751</v>
      </c>
      <c r="C23" s="418">
        <v>258431</v>
      </c>
      <c r="D23" s="418">
        <f t="shared" si="0"/>
        <v>2579182</v>
      </c>
    </row>
    <row r="24" spans="1:4">
      <c r="A24" s="419">
        <v>1925</v>
      </c>
      <c r="B24" s="418">
        <v>2284578</v>
      </c>
      <c r="C24" s="418">
        <v>292530</v>
      </c>
      <c r="D24" s="418">
        <f t="shared" si="0"/>
        <v>2577108</v>
      </c>
    </row>
    <row r="25" spans="1:4">
      <c r="A25" s="419">
        <v>1926</v>
      </c>
      <c r="B25" s="418">
        <v>2233315</v>
      </c>
      <c r="C25" s="418">
        <v>233280</v>
      </c>
      <c r="D25" s="418">
        <f t="shared" si="0"/>
        <v>2466595</v>
      </c>
    </row>
    <row r="26" spans="1:4">
      <c r="A26" s="419">
        <v>1927</v>
      </c>
      <c r="B26" s="418">
        <v>2478612</v>
      </c>
      <c r="C26" s="418">
        <v>296847</v>
      </c>
      <c r="D26" s="418">
        <f t="shared" si="0"/>
        <v>2775459</v>
      </c>
    </row>
    <row r="27" spans="1:4">
      <c r="A27" s="419">
        <v>1928</v>
      </c>
      <c r="B27" s="418">
        <v>2929038</v>
      </c>
      <c r="C27" s="418">
        <v>272059</v>
      </c>
      <c r="D27" s="418">
        <f t="shared" si="0"/>
        <v>3201097</v>
      </c>
    </row>
    <row r="28" spans="1:4">
      <c r="A28" s="419">
        <v>1929</v>
      </c>
      <c r="B28" s="418">
        <v>3164120</v>
      </c>
      <c r="C28" s="418">
        <v>312712</v>
      </c>
      <c r="D28" s="418">
        <f t="shared" si="0"/>
        <v>3476832</v>
      </c>
    </row>
    <row r="29" spans="1:4">
      <c r="A29" s="419">
        <v>1930</v>
      </c>
      <c r="B29" s="418">
        <v>3040881</v>
      </c>
      <c r="C29" s="418">
        <v>318193</v>
      </c>
      <c r="D29" s="418">
        <f t="shared" si="0"/>
        <v>3359074</v>
      </c>
    </row>
    <row r="30" spans="1:4">
      <c r="A30" s="419">
        <v>1931</v>
      </c>
      <c r="B30" s="418">
        <v>2010641</v>
      </c>
      <c r="C30" s="418">
        <v>218538</v>
      </c>
      <c r="D30" s="418">
        <f t="shared" si="0"/>
        <v>2229179</v>
      </c>
    </row>
    <row r="31" spans="1:4">
      <c r="A31" s="419">
        <v>1932</v>
      </c>
      <c r="B31" s="418">
        <v>1839245</v>
      </c>
      <c r="C31" s="418">
        <v>149396</v>
      </c>
      <c r="D31" s="418">
        <f t="shared" si="0"/>
        <v>1988641</v>
      </c>
    </row>
    <row r="32" spans="1:4">
      <c r="A32" s="419">
        <v>1933</v>
      </c>
      <c r="B32" s="418">
        <v>2044807</v>
      </c>
      <c r="C32" s="418">
        <v>199677</v>
      </c>
      <c r="D32" s="418">
        <f t="shared" si="0"/>
        <v>2244484</v>
      </c>
    </row>
    <row r="33" spans="1:4">
      <c r="A33" s="419">
        <v>1934</v>
      </c>
      <c r="B33" s="418">
        <v>2170497</v>
      </c>
      <c r="C33" s="418">
        <v>199446</v>
      </c>
      <c r="D33" s="418">
        <f t="shared" si="0"/>
        <v>2369943</v>
      </c>
    </row>
    <row r="34" spans="1:4">
      <c r="A34" s="419">
        <v>1935</v>
      </c>
      <c r="B34" s="418">
        <v>2158109</v>
      </c>
      <c r="C34" s="418">
        <v>202067</v>
      </c>
      <c r="D34" s="418">
        <f t="shared" si="0"/>
        <v>2360176</v>
      </c>
    </row>
    <row r="35" spans="1:4">
      <c r="A35" s="419">
        <v>1936</v>
      </c>
      <c r="B35" s="418">
        <v>1917566</v>
      </c>
      <c r="C35" s="418">
        <v>140689</v>
      </c>
      <c r="D35" s="418">
        <f t="shared" si="0"/>
        <v>2058255</v>
      </c>
    </row>
    <row r="36" spans="1:4">
      <c r="A36" s="419">
        <v>1937</v>
      </c>
      <c r="B36" s="418">
        <v>2341329</v>
      </c>
      <c r="C36" s="418">
        <v>178667</v>
      </c>
      <c r="D36" s="418">
        <f t="shared" si="0"/>
        <v>2519996</v>
      </c>
    </row>
    <row r="37" spans="1:4">
      <c r="A37" s="419">
        <v>1938</v>
      </c>
      <c r="B37" s="418">
        <v>2260050</v>
      </c>
      <c r="C37" s="418">
        <v>179883</v>
      </c>
      <c r="D37" s="418">
        <f t="shared" si="0"/>
        <v>2439933</v>
      </c>
    </row>
    <row r="38" spans="1:4">
      <c r="A38" s="419">
        <v>1939</v>
      </c>
      <c r="B38" s="418">
        <v>1613395</v>
      </c>
      <c r="C38" s="418">
        <v>208547</v>
      </c>
      <c r="D38" s="418">
        <f t="shared" si="0"/>
        <v>1821942</v>
      </c>
    </row>
    <row r="39" spans="1:4">
      <c r="A39" s="419">
        <v>1940</v>
      </c>
      <c r="B39" s="418">
        <v>1023501</v>
      </c>
      <c r="C39" s="418">
        <v>204727</v>
      </c>
      <c r="D39" s="418">
        <f t="shared" si="0"/>
        <v>1228228</v>
      </c>
    </row>
    <row r="40" spans="1:4">
      <c r="A40" s="419">
        <v>1941</v>
      </c>
      <c r="B40" s="418">
        <v>612176</v>
      </c>
      <c r="C40" s="418">
        <v>274093</v>
      </c>
      <c r="D40" s="418">
        <f t="shared" si="0"/>
        <v>886269</v>
      </c>
    </row>
    <row r="41" spans="1:4">
      <c r="A41" s="419">
        <v>1942</v>
      </c>
      <c r="B41" s="418">
        <v>546170</v>
      </c>
      <c r="C41" s="418">
        <v>255485</v>
      </c>
      <c r="D41" s="418">
        <f t="shared" si="0"/>
        <v>801655</v>
      </c>
    </row>
    <row r="42" spans="1:4">
      <c r="A42" s="419">
        <v>1943</v>
      </c>
      <c r="B42" s="418">
        <v>502918</v>
      </c>
      <c r="C42" s="418">
        <v>268934</v>
      </c>
      <c r="D42" s="418">
        <f t="shared" si="0"/>
        <v>771852</v>
      </c>
    </row>
    <row r="43" spans="1:4">
      <c r="A43" s="419">
        <v>1944</v>
      </c>
      <c r="B43" s="418">
        <v>515891</v>
      </c>
      <c r="C43" s="418">
        <v>292484</v>
      </c>
      <c r="D43" s="418">
        <f t="shared" si="0"/>
        <v>808375</v>
      </c>
    </row>
    <row r="44" spans="1:4">
      <c r="A44" s="419">
        <v>1945</v>
      </c>
      <c r="B44" s="418">
        <v>742914</v>
      </c>
      <c r="C44" s="418">
        <v>217251</v>
      </c>
      <c r="D44" s="418">
        <f t="shared" si="0"/>
        <v>960165</v>
      </c>
    </row>
    <row r="45" spans="1:4">
      <c r="A45" s="419">
        <v>1946</v>
      </c>
      <c r="B45" s="418">
        <v>854203</v>
      </c>
      <c r="C45" s="418">
        <v>168155</v>
      </c>
      <c r="D45" s="418">
        <f t="shared" si="0"/>
        <v>1022358</v>
      </c>
    </row>
    <row r="46" spans="1:4">
      <c r="A46" s="419">
        <v>1947</v>
      </c>
      <c r="B46" s="418">
        <v>1199734</v>
      </c>
      <c r="C46" s="418">
        <v>182613</v>
      </c>
      <c r="D46" s="418">
        <f t="shared" si="0"/>
        <v>1382347</v>
      </c>
    </row>
    <row r="47" spans="1:4">
      <c r="A47" s="419">
        <v>1948</v>
      </c>
      <c r="B47" s="418">
        <v>1387537</v>
      </c>
      <c r="C47" s="418">
        <v>235229</v>
      </c>
      <c r="D47" s="418">
        <f t="shared" si="0"/>
        <v>1622766</v>
      </c>
    </row>
    <row r="48" spans="1:4">
      <c r="A48" s="419">
        <v>1949</v>
      </c>
      <c r="B48" s="418">
        <v>1399470</v>
      </c>
      <c r="C48" s="418">
        <v>224003</v>
      </c>
      <c r="D48" s="418">
        <f t="shared" si="0"/>
        <v>1623473</v>
      </c>
    </row>
    <row r="49" spans="1:4">
      <c r="A49" s="419">
        <v>1950</v>
      </c>
      <c r="B49" s="418">
        <v>1548042</v>
      </c>
      <c r="C49" s="418">
        <v>215926</v>
      </c>
      <c r="D49" s="418">
        <f t="shared" si="0"/>
        <v>1763968</v>
      </c>
    </row>
    <row r="50" spans="1:4">
      <c r="A50" s="419">
        <v>1951</v>
      </c>
      <c r="B50" s="418">
        <v>1981404</v>
      </c>
      <c r="C50" s="418">
        <v>212315</v>
      </c>
      <c r="D50" s="418">
        <f t="shared" si="0"/>
        <v>2193719</v>
      </c>
    </row>
    <row r="51" spans="1:4">
      <c r="A51" s="419">
        <v>1952</v>
      </c>
      <c r="B51" s="418">
        <v>2090472</v>
      </c>
      <c r="C51" s="418">
        <v>286763</v>
      </c>
      <c r="D51" s="418">
        <f t="shared" si="0"/>
        <v>2377235</v>
      </c>
    </row>
    <row r="52" spans="1:4">
      <c r="A52" s="419">
        <v>1953</v>
      </c>
      <c r="B52" s="418">
        <v>1624546</v>
      </c>
      <c r="C52" s="418">
        <v>283965</v>
      </c>
      <c r="D52" s="418">
        <f t="shared" si="0"/>
        <v>1908511</v>
      </c>
    </row>
    <row r="53" spans="1:4">
      <c r="A53" s="419">
        <v>1954</v>
      </c>
      <c r="B53" s="418">
        <v>2019934</v>
      </c>
      <c r="C53" s="418">
        <v>310106</v>
      </c>
      <c r="D53" s="418">
        <f t="shared" si="0"/>
        <v>2330040</v>
      </c>
    </row>
    <row r="54" spans="1:4">
      <c r="A54" s="419">
        <v>1955</v>
      </c>
      <c r="B54" s="418">
        <v>2107994</v>
      </c>
      <c r="C54" s="418">
        <v>300851</v>
      </c>
      <c r="D54" s="418">
        <f t="shared" si="0"/>
        <v>2408845</v>
      </c>
    </row>
    <row r="55" spans="1:4">
      <c r="A55" s="419">
        <v>1956</v>
      </c>
      <c r="B55" s="418">
        <v>2168188</v>
      </c>
      <c r="C55" s="418">
        <v>310483</v>
      </c>
      <c r="D55" s="418">
        <f t="shared" si="0"/>
        <v>2478671</v>
      </c>
    </row>
    <row r="56" spans="1:4">
      <c r="A56" s="419">
        <v>1957</v>
      </c>
      <c r="B56" s="418">
        <v>2258189</v>
      </c>
      <c r="C56" s="418">
        <v>325679</v>
      </c>
      <c r="D56" s="418">
        <f t="shared" si="0"/>
        <v>2583868</v>
      </c>
    </row>
    <row r="57" spans="1:4">
      <c r="A57" s="419">
        <v>1958</v>
      </c>
      <c r="B57" s="418">
        <v>2050801</v>
      </c>
      <c r="C57" s="418">
        <v>751819</v>
      </c>
      <c r="D57" s="418">
        <f t="shared" si="0"/>
        <v>2802620</v>
      </c>
    </row>
    <row r="58" spans="1:4">
      <c r="A58" s="419">
        <v>1959</v>
      </c>
      <c r="B58" s="418">
        <v>2238953</v>
      </c>
      <c r="C58" s="418">
        <v>844054</v>
      </c>
      <c r="D58" s="418">
        <f t="shared" si="0"/>
        <v>3083007</v>
      </c>
    </row>
    <row r="59" spans="1:4">
      <c r="A59" s="419">
        <v>1960</v>
      </c>
      <c r="B59" s="418">
        <v>2735354</v>
      </c>
      <c r="C59" s="418">
        <v>2719570</v>
      </c>
      <c r="D59" s="418">
        <f t="shared" si="0"/>
        <v>5454924</v>
      </c>
    </row>
    <row r="60" spans="1:4">
      <c r="A60" s="419">
        <v>1961</v>
      </c>
      <c r="B60" s="418">
        <v>2527281</v>
      </c>
      <c r="C60" s="418">
        <v>2400797</v>
      </c>
      <c r="D60" s="418">
        <f t="shared" si="0"/>
        <v>4928078</v>
      </c>
    </row>
    <row r="61" spans="1:4">
      <c r="A61" s="419">
        <v>1962</v>
      </c>
      <c r="B61" s="418">
        <v>2191918</v>
      </c>
      <c r="C61" s="418">
        <v>511020</v>
      </c>
      <c r="D61" s="418">
        <f t="shared" si="0"/>
        <v>2702938</v>
      </c>
    </row>
    <row r="62" spans="1:4">
      <c r="A62" s="419">
        <v>1963</v>
      </c>
      <c r="B62" s="418">
        <v>2044534</v>
      </c>
      <c r="C62" s="418">
        <v>520465</v>
      </c>
      <c r="D62" s="418">
        <f t="shared" si="0"/>
        <v>2564999</v>
      </c>
    </row>
    <row r="63" spans="1:4">
      <c r="A63" s="419">
        <v>1964</v>
      </c>
      <c r="B63" s="418">
        <v>2352655</v>
      </c>
      <c r="C63" s="418">
        <v>722869</v>
      </c>
      <c r="D63" s="418">
        <f t="shared" si="0"/>
        <v>3075524</v>
      </c>
    </row>
    <row r="64" spans="1:4">
      <c r="A64" s="419">
        <v>1965</v>
      </c>
      <c r="B64" s="418">
        <v>2404309</v>
      </c>
      <c r="C64" s="418">
        <v>863231</v>
      </c>
      <c r="D64" s="418">
        <f t="shared" si="0"/>
        <v>3267540</v>
      </c>
    </row>
    <row r="65" spans="1:4">
      <c r="A65" s="419">
        <v>1966</v>
      </c>
      <c r="B65" s="418">
        <v>2218644</v>
      </c>
      <c r="C65" s="418">
        <v>628353</v>
      </c>
      <c r="D65" s="418">
        <f t="shared" si="0"/>
        <v>2846997</v>
      </c>
    </row>
    <row r="66" spans="1:4">
      <c r="A66" s="419">
        <v>1967</v>
      </c>
      <c r="B66" s="418">
        <v>2821195</v>
      </c>
      <c r="C66" s="418">
        <v>1835639</v>
      </c>
      <c r="D66" s="418">
        <f t="shared" si="0"/>
        <v>4656834</v>
      </c>
    </row>
    <row r="67" spans="1:4">
      <c r="A67" s="419">
        <v>1968</v>
      </c>
      <c r="B67" s="418">
        <v>4112876</v>
      </c>
      <c r="C67" s="418">
        <v>2512845</v>
      </c>
      <c r="D67" s="418">
        <f t="shared" si="0"/>
        <v>6625721</v>
      </c>
    </row>
    <row r="68" spans="1:4">
      <c r="A68" s="419">
        <v>1969</v>
      </c>
      <c r="B68" s="418">
        <v>4515724</v>
      </c>
      <c r="C68" s="418">
        <v>3150418</v>
      </c>
      <c r="D68" s="418">
        <f t="shared" si="0"/>
        <v>7666142</v>
      </c>
    </row>
    <row r="69" spans="1:4">
      <c r="A69" s="419">
        <v>1970</v>
      </c>
      <c r="B69" s="418">
        <v>4919684</v>
      </c>
      <c r="C69" s="418">
        <v>3947269</v>
      </c>
      <c r="D69" s="418">
        <f t="shared" ref="D69:D72" si="1">SUM(C69,B69)</f>
        <v>8866953</v>
      </c>
    </row>
    <row r="70" spans="1:4">
      <c r="A70" s="419">
        <v>1971</v>
      </c>
      <c r="B70" s="418">
        <v>5172064</v>
      </c>
      <c r="C70" s="418">
        <v>4793535</v>
      </c>
      <c r="D70" s="418">
        <f t="shared" si="1"/>
        <v>9965599</v>
      </c>
    </row>
    <row r="71" spans="1:4">
      <c r="A71" s="419">
        <v>1972</v>
      </c>
      <c r="B71" s="418">
        <v>4587721</v>
      </c>
      <c r="C71" s="418">
        <v>5008209</v>
      </c>
      <c r="D71" s="418">
        <f t="shared" si="1"/>
        <v>9595930</v>
      </c>
    </row>
    <row r="72" spans="1:4">
      <c r="A72" s="419">
        <v>1973</v>
      </c>
      <c r="B72" s="418">
        <v>4548356</v>
      </c>
      <c r="C72" s="418">
        <v>5170413</v>
      </c>
      <c r="D72" s="418">
        <f t="shared" si="1"/>
        <v>9718769</v>
      </c>
    </row>
    <row r="73" spans="1:4">
      <c r="A73" s="419">
        <v>1974</v>
      </c>
      <c r="B73" s="418">
        <v>5163782</v>
      </c>
      <c r="C73" s="418">
        <v>5754096</v>
      </c>
      <c r="D73" s="418">
        <v>10917878</v>
      </c>
    </row>
    <row r="74" spans="1:4">
      <c r="A74" s="419">
        <v>1975</v>
      </c>
      <c r="B74" s="418">
        <v>5261941</v>
      </c>
      <c r="C74" s="418">
        <v>5810699</v>
      </c>
      <c r="D74" s="418">
        <f>SUM(C74,B74)</f>
        <v>11072640</v>
      </c>
    </row>
    <row r="75" spans="1:4">
      <c r="A75" s="419">
        <v>1976</v>
      </c>
      <c r="B75" s="418">
        <v>5115254</v>
      </c>
      <c r="C75" s="418">
        <v>5431747</v>
      </c>
      <c r="D75" s="418">
        <v>10547001</v>
      </c>
    </row>
    <row r="76" spans="1:4">
      <c r="A76" s="419">
        <v>1977</v>
      </c>
      <c r="B76" s="418">
        <v>5534398</v>
      </c>
      <c r="C76" s="418">
        <v>6522532</v>
      </c>
      <c r="D76" s="418">
        <f t="shared" ref="D76:D113" si="2">SUM(C76,B76)</f>
        <v>12056930</v>
      </c>
    </row>
    <row r="77" spans="1:4">
      <c r="A77" s="419">
        <v>1978</v>
      </c>
      <c r="B77" s="418">
        <v>5231982</v>
      </c>
      <c r="C77" s="418">
        <v>6254944</v>
      </c>
      <c r="D77" s="418">
        <f t="shared" si="2"/>
        <v>11486926</v>
      </c>
    </row>
    <row r="78" spans="1:4">
      <c r="A78" s="419">
        <v>1979</v>
      </c>
      <c r="B78" s="418">
        <v>4290474</v>
      </c>
      <c r="C78" s="418">
        <v>6194809</v>
      </c>
      <c r="D78" s="418">
        <f t="shared" si="2"/>
        <v>10485283</v>
      </c>
    </row>
    <row r="79" spans="1:4">
      <c r="A79" s="419">
        <v>1980</v>
      </c>
      <c r="B79" s="418">
        <v>4694607</v>
      </c>
      <c r="C79" s="418">
        <v>5383289</v>
      </c>
      <c r="D79" s="418">
        <f t="shared" si="2"/>
        <v>10077896</v>
      </c>
    </row>
    <row r="80" spans="1:4">
      <c r="A80" s="419">
        <v>1981</v>
      </c>
      <c r="B80" s="418">
        <v>4826602</v>
      </c>
      <c r="C80" s="418">
        <v>6111955</v>
      </c>
      <c r="D80" s="418">
        <f t="shared" si="2"/>
        <v>10938557</v>
      </c>
    </row>
    <row r="81" spans="1:4">
      <c r="A81" s="419">
        <v>1982</v>
      </c>
      <c r="B81" s="418">
        <v>4295594</v>
      </c>
      <c r="C81" s="418">
        <v>5164488</v>
      </c>
      <c r="D81" s="418">
        <f t="shared" si="2"/>
        <v>9460082</v>
      </c>
    </row>
    <row r="82" spans="1:4">
      <c r="A82" s="419">
        <v>1983</v>
      </c>
      <c r="B82" s="418">
        <v>4338156</v>
      </c>
      <c r="C82" s="418">
        <v>5348147</v>
      </c>
      <c r="D82" s="418">
        <f t="shared" si="2"/>
        <v>9686303</v>
      </c>
    </row>
    <row r="83" spans="1:4">
      <c r="A83" s="419">
        <v>1984</v>
      </c>
      <c r="B83" s="418">
        <v>4241004</v>
      </c>
      <c r="C83" s="418">
        <v>5362388</v>
      </c>
      <c r="D83" s="418">
        <f t="shared" si="2"/>
        <v>9603392</v>
      </c>
    </row>
    <row r="84" spans="1:4">
      <c r="A84" s="419">
        <v>1985</v>
      </c>
      <c r="B84" s="418">
        <v>3292534</v>
      </c>
      <c r="C84" s="418">
        <v>5458477</v>
      </c>
      <c r="D84" s="418">
        <f t="shared" si="2"/>
        <v>8751011</v>
      </c>
    </row>
    <row r="85" spans="1:4">
      <c r="A85" s="419">
        <v>1986</v>
      </c>
      <c r="B85" s="418">
        <v>4687984</v>
      </c>
      <c r="C85" s="418">
        <v>6532923</v>
      </c>
      <c r="D85" s="418">
        <f t="shared" si="2"/>
        <v>11220907</v>
      </c>
    </row>
    <row r="86" spans="1:4">
      <c r="A86" s="419">
        <v>1987</v>
      </c>
      <c r="B86" s="418">
        <v>3865666</v>
      </c>
      <c r="C86" s="418">
        <v>6240025</v>
      </c>
      <c r="D86" s="418">
        <f t="shared" si="2"/>
        <v>10105691</v>
      </c>
    </row>
    <row r="87" spans="1:4">
      <c r="A87" s="419">
        <v>1988</v>
      </c>
      <c r="B87" s="418">
        <v>3949018</v>
      </c>
      <c r="C87" s="418">
        <v>6912239</v>
      </c>
      <c r="D87" s="418">
        <f t="shared" si="2"/>
        <v>10861257</v>
      </c>
    </row>
    <row r="88" spans="1:4">
      <c r="A88" s="419">
        <v>1989</v>
      </c>
      <c r="B88" s="418">
        <v>3437320</v>
      </c>
      <c r="C88" s="418">
        <v>7043239</v>
      </c>
      <c r="D88" s="418">
        <f t="shared" si="2"/>
        <v>10480559</v>
      </c>
    </row>
    <row r="89" spans="1:4">
      <c r="A89" s="419">
        <v>1990</v>
      </c>
      <c r="B89" s="418">
        <v>3198549</v>
      </c>
      <c r="C89" s="418">
        <v>6905616</v>
      </c>
      <c r="D89" s="418">
        <f t="shared" si="2"/>
        <v>10104165</v>
      </c>
    </row>
    <row r="90" spans="1:4">
      <c r="A90" s="419">
        <v>1991</v>
      </c>
      <c r="B90" s="418">
        <v>2539749</v>
      </c>
      <c r="C90" s="418">
        <v>6867302</v>
      </c>
      <c r="D90" s="418">
        <f t="shared" si="2"/>
        <v>9407051</v>
      </c>
    </row>
    <row r="91" spans="1:4">
      <c r="A91" s="419">
        <v>1992</v>
      </c>
      <c r="B91" s="418">
        <v>2966581</v>
      </c>
      <c r="C91" s="418">
        <v>7702971</v>
      </c>
      <c r="D91" s="418">
        <f t="shared" si="2"/>
        <v>10669552</v>
      </c>
    </row>
    <row r="92" spans="1:4">
      <c r="A92" s="419">
        <v>1993</v>
      </c>
      <c r="B92" s="418">
        <v>3327083</v>
      </c>
      <c r="C92" s="418">
        <v>7808627</v>
      </c>
      <c r="D92" s="418">
        <f t="shared" si="2"/>
        <v>11135710</v>
      </c>
    </row>
    <row r="93" spans="1:4">
      <c r="A93" s="419">
        <v>1994</v>
      </c>
      <c r="B93" s="418">
        <v>3139876</v>
      </c>
      <c r="C93" s="418">
        <v>9518760</v>
      </c>
      <c r="D93" s="418">
        <f t="shared" si="2"/>
        <v>12658636</v>
      </c>
    </row>
    <row r="94" spans="1:4">
      <c r="A94" s="419">
        <v>1995</v>
      </c>
      <c r="B94" s="418">
        <v>5949307</v>
      </c>
      <c r="C94" s="418">
        <v>10414518</v>
      </c>
      <c r="D94" s="418">
        <f t="shared" si="2"/>
        <v>16363825</v>
      </c>
    </row>
    <row r="95" spans="1:4">
      <c r="A95" s="419">
        <v>1996</v>
      </c>
      <c r="B95" s="418">
        <v>3846330</v>
      </c>
      <c r="C95" s="418">
        <v>11307771</v>
      </c>
      <c r="D95" s="418">
        <f t="shared" si="2"/>
        <v>15154101</v>
      </c>
    </row>
    <row r="96" spans="1:4">
      <c r="A96" s="419">
        <v>1997</v>
      </c>
      <c r="B96" s="418">
        <v>3745083</v>
      </c>
      <c r="C96" s="418">
        <v>10940902</v>
      </c>
      <c r="D96" s="418">
        <f t="shared" si="2"/>
        <v>14685985</v>
      </c>
    </row>
    <row r="97" spans="1:4">
      <c r="A97" s="419">
        <v>1998</v>
      </c>
      <c r="B97" s="418">
        <v>3674992</v>
      </c>
      <c r="C97" s="418">
        <v>10862341</v>
      </c>
      <c r="D97" s="418">
        <f t="shared" si="2"/>
        <v>14537333</v>
      </c>
    </row>
    <row r="98" spans="1:4">
      <c r="A98" s="419">
        <v>1999</v>
      </c>
      <c r="B98" s="418">
        <v>3776835</v>
      </c>
      <c r="C98" s="418">
        <v>11915914</v>
      </c>
      <c r="D98" s="418">
        <f t="shared" si="2"/>
        <v>15692749</v>
      </c>
    </row>
    <row r="99" spans="1:4">
      <c r="A99" s="419">
        <v>2000</v>
      </c>
      <c r="B99" s="418">
        <v>4488413</v>
      </c>
      <c r="C99" s="418">
        <v>13382100</v>
      </c>
      <c r="D99" s="418">
        <f t="shared" si="2"/>
        <v>17870513</v>
      </c>
    </row>
    <row r="100" spans="1:4">
      <c r="A100" s="419">
        <v>2001</v>
      </c>
      <c r="B100" s="418">
        <v>4151251</v>
      </c>
      <c r="C100" s="418">
        <v>14512151</v>
      </c>
      <c r="D100" s="418">
        <f t="shared" si="2"/>
        <v>18663402</v>
      </c>
    </row>
    <row r="101" spans="1:4">
      <c r="A101" s="419">
        <v>2002</v>
      </c>
      <c r="B101" s="418">
        <v>3244488</v>
      </c>
      <c r="C101" s="418">
        <v>14926214</v>
      </c>
      <c r="D101" s="418">
        <f t="shared" si="2"/>
        <v>18170702</v>
      </c>
    </row>
    <row r="102" spans="1:4">
      <c r="A102" s="419">
        <v>2003</v>
      </c>
      <c r="B102" s="421">
        <v>3176563</v>
      </c>
      <c r="C102" s="421">
        <v>14913309</v>
      </c>
      <c r="D102" s="418">
        <f t="shared" si="2"/>
        <v>18089872</v>
      </c>
    </row>
    <row r="103" spans="1:4">
      <c r="A103" s="419">
        <v>2004</v>
      </c>
      <c r="B103" s="418">
        <v>3386398</v>
      </c>
      <c r="C103" s="418">
        <v>14686969</v>
      </c>
      <c r="D103" s="418">
        <f t="shared" si="2"/>
        <v>18073367</v>
      </c>
    </row>
    <row r="104" spans="1:4">
      <c r="A104" s="419">
        <v>2005</v>
      </c>
      <c r="B104" s="418">
        <v>3703464</v>
      </c>
      <c r="C104" s="418">
        <v>17201416</v>
      </c>
      <c r="D104" s="418">
        <f t="shared" si="2"/>
        <v>20904880</v>
      </c>
    </row>
    <row r="105" spans="1:4">
      <c r="A105" s="419">
        <v>2006</v>
      </c>
      <c r="B105" s="418">
        <v>3941040</v>
      </c>
      <c r="C105" s="418">
        <v>17518867</v>
      </c>
      <c r="D105" s="418">
        <f t="shared" si="2"/>
        <v>21459907</v>
      </c>
    </row>
    <row r="106" spans="1:4">
      <c r="A106" s="419">
        <v>2007</v>
      </c>
      <c r="B106" s="418">
        <v>3905114</v>
      </c>
      <c r="C106" s="418">
        <v>17873885</v>
      </c>
      <c r="D106" s="418">
        <f t="shared" si="2"/>
        <v>21778999</v>
      </c>
    </row>
    <row r="107" spans="1:4">
      <c r="A107" s="419">
        <v>2008</v>
      </c>
      <c r="B107" s="418">
        <v>3983872</v>
      </c>
      <c r="C107" s="418">
        <v>16633412</v>
      </c>
      <c r="D107" s="418">
        <f t="shared" si="2"/>
        <v>20617284</v>
      </c>
    </row>
    <row r="108" spans="1:4">
      <c r="A108" s="419">
        <v>2009</v>
      </c>
      <c r="B108" s="418">
        <v>3782023</v>
      </c>
      <c r="C108" s="418">
        <v>13743511</v>
      </c>
      <c r="D108" s="418">
        <f t="shared" si="2"/>
        <v>17525534</v>
      </c>
    </row>
    <row r="109" spans="1:4">
      <c r="A109" s="419">
        <v>2010</v>
      </c>
      <c r="B109" s="418">
        <v>5384347</v>
      </c>
      <c r="C109" s="418">
        <v>16644509</v>
      </c>
      <c r="D109" s="418">
        <f t="shared" si="2"/>
        <v>22028856</v>
      </c>
    </row>
    <row r="110" spans="1:4">
      <c r="A110" s="419">
        <v>2011</v>
      </c>
      <c r="B110" s="418">
        <v>8129653</v>
      </c>
      <c r="C110" s="418">
        <v>18457860</v>
      </c>
      <c r="D110" s="418">
        <f t="shared" si="2"/>
        <v>26587513</v>
      </c>
    </row>
    <row r="111" spans="1:4">
      <c r="A111" s="419">
        <v>2012</v>
      </c>
      <c r="B111" s="418">
        <v>10200850</v>
      </c>
      <c r="C111" s="418">
        <v>18305454</v>
      </c>
      <c r="D111" s="418">
        <f t="shared" si="2"/>
        <v>28506304</v>
      </c>
    </row>
    <row r="112" spans="1:4">
      <c r="A112" s="419">
        <v>2013</v>
      </c>
      <c r="B112" s="418">
        <v>9985444.6400000006</v>
      </c>
      <c r="C112" s="418">
        <v>16384058.189999999</v>
      </c>
      <c r="D112" s="418">
        <f t="shared" si="2"/>
        <v>26369502.829999998</v>
      </c>
    </row>
    <row r="113" spans="1:4">
      <c r="A113" s="419">
        <v>2014</v>
      </c>
      <c r="B113" s="418">
        <v>10504410.130000001</v>
      </c>
      <c r="C113" s="418">
        <v>16741669.77</v>
      </c>
      <c r="D113" s="418">
        <f t="shared" si="2"/>
        <v>27246079.899999999</v>
      </c>
    </row>
    <row r="114" spans="1:4">
      <c r="A114" s="419">
        <v>2015</v>
      </c>
      <c r="B114" s="418">
        <f>'4.10.2'!G10</f>
        <v>9973520</v>
      </c>
      <c r="C114" s="418">
        <f>'4.10.3'!G10</f>
        <v>17242531</v>
      </c>
      <c r="D114" s="418">
        <f t="shared" ref="D114:D119" si="3">SUM(B114:C114)</f>
        <v>27216051</v>
      </c>
    </row>
    <row r="115" spans="1:4">
      <c r="A115" s="419">
        <v>2016</v>
      </c>
      <c r="B115" s="418">
        <v>11648345</v>
      </c>
      <c r="C115" s="418">
        <v>18732884</v>
      </c>
      <c r="D115" s="418">
        <f t="shared" si="3"/>
        <v>30381229</v>
      </c>
    </row>
    <row r="116" spans="1:4">
      <c r="A116" s="419">
        <v>2017</v>
      </c>
      <c r="B116" s="418">
        <v>11591829</v>
      </c>
      <c r="C116" s="418">
        <v>20582488</v>
      </c>
      <c r="D116" s="418">
        <f t="shared" si="3"/>
        <v>32174317</v>
      </c>
    </row>
    <row r="117" spans="1:4">
      <c r="A117" s="419">
        <v>2018</v>
      </c>
      <c r="B117" s="418">
        <v>12235016</v>
      </c>
      <c r="C117" s="418">
        <v>20532067</v>
      </c>
      <c r="D117" s="418">
        <f t="shared" si="3"/>
        <v>32767083</v>
      </c>
    </row>
    <row r="118" spans="1:4">
      <c r="A118" s="419">
        <v>2019</v>
      </c>
      <c r="B118" s="418">
        <v>12349536</v>
      </c>
      <c r="C118" s="418">
        <v>21227220</v>
      </c>
      <c r="D118" s="418">
        <f t="shared" si="3"/>
        <v>33576756</v>
      </c>
    </row>
    <row r="119" spans="1:4">
      <c r="A119" s="419">
        <v>2020</v>
      </c>
      <c r="B119" s="418">
        <v>11378395</v>
      </c>
      <c r="C119" s="418">
        <v>18294547</v>
      </c>
      <c r="D119" s="418">
        <f t="shared" si="3"/>
        <v>29672942</v>
      </c>
    </row>
    <row r="120" spans="1:4">
      <c r="A120" s="419">
        <v>2021</v>
      </c>
      <c r="B120" s="418">
        <v>11755183</v>
      </c>
      <c r="C120" s="418">
        <v>18646543</v>
      </c>
      <c r="D120" s="418">
        <v>30401726</v>
      </c>
    </row>
    <row r="121" spans="1:4">
      <c r="A121" s="419">
        <v>2022</v>
      </c>
      <c r="B121" s="418">
        <v>11303715</v>
      </c>
      <c r="C121" s="418">
        <v>20575825</v>
      </c>
      <c r="D121" s="418">
        <v>31879539</v>
      </c>
    </row>
    <row r="122" spans="1:4">
      <c r="A122" s="419">
        <v>2023</v>
      </c>
      <c r="B122" s="418">
        <v>10847776</v>
      </c>
      <c r="C122" s="418">
        <v>18937917</v>
      </c>
      <c r="D122" s="418">
        <f>B122+C122</f>
        <v>29785693</v>
      </c>
    </row>
  </sheetData>
  <printOptions horizontalCentered="1" verticalCentered="1"/>
  <pageMargins left="0.19685039370078741" right="0.19685039370078741" top="0.19685039370078741" bottom="0.19685039370078741" header="0.11811023622047245" footer="0.11811023622047245"/>
  <pageSetup paperSize="9" scale="29" orientation="landscape" r:id="rId1"/>
  <headerFooter alignWithMargins="0">
    <oddHeader xml:space="preserve">&amp;L&amp;"Times New Roman,Negrita"&amp;8AUTORIDAD PORTUARIA
            DE HUELVA&amp;C&amp;"Times New Roman,Negrita"Evolución del tráfico en este siglo
</oddHeader>
    <oddFooter>&amp;L&amp;"Times New Roman,Cursiva"&amp;6memoria\graficos\evolución</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84">
    <tabColor rgb="FF00B050"/>
  </sheetPr>
  <dimension ref="A1:K59"/>
  <sheetViews>
    <sheetView zoomScaleNormal="100" workbookViewId="0">
      <selection activeCell="A20" sqref="A20:G32"/>
    </sheetView>
  </sheetViews>
  <sheetFormatPr baseColWidth="10" defaultColWidth="11.42578125" defaultRowHeight="15"/>
  <cols>
    <col min="1" max="1" width="27.140625" style="122" customWidth="1"/>
    <col min="2" max="2" width="16.42578125" style="122" customWidth="1"/>
    <col min="3" max="7" width="13.140625" style="122" customWidth="1"/>
    <col min="8" max="10" width="15.7109375" style="122" customWidth="1"/>
    <col min="11" max="16384" width="11.42578125" style="122"/>
  </cols>
  <sheetData>
    <row r="1" spans="1:11" ht="21">
      <c r="A1" s="120" t="s">
        <v>128</v>
      </c>
      <c r="B1" s="121"/>
      <c r="C1" s="121"/>
      <c r="D1" s="121"/>
      <c r="E1" s="121"/>
      <c r="F1" s="121"/>
      <c r="G1" s="121"/>
    </row>
    <row r="2" spans="1:11">
      <c r="A2" s="123"/>
      <c r="B2" s="121"/>
      <c r="C2" s="121"/>
      <c r="D2" s="121"/>
      <c r="E2" s="121"/>
      <c r="F2" s="121"/>
      <c r="G2" s="121"/>
    </row>
    <row r="3" spans="1:11" ht="18.75">
      <c r="A3" s="124" t="s">
        <v>129</v>
      </c>
      <c r="B3" s="121"/>
      <c r="C3" s="121"/>
      <c r="D3" s="121"/>
      <c r="E3" s="121"/>
      <c r="F3" s="121"/>
      <c r="G3" s="121"/>
    </row>
    <row r="4" spans="1:11">
      <c r="A4" s="125"/>
      <c r="B4" s="121"/>
      <c r="C4" s="121"/>
      <c r="D4" s="121"/>
      <c r="E4" s="121"/>
      <c r="F4" s="121"/>
      <c r="G4" s="121"/>
    </row>
    <row r="5" spans="1:11" ht="36">
      <c r="A5" s="129" t="s">
        <v>1689</v>
      </c>
      <c r="B5" s="130"/>
      <c r="C5" s="131" t="s">
        <v>1690</v>
      </c>
      <c r="D5" s="131" t="s">
        <v>1691</v>
      </c>
      <c r="E5" s="131" t="s">
        <v>1692</v>
      </c>
      <c r="F5" s="131" t="s">
        <v>1615</v>
      </c>
      <c r="G5" s="132" t="s">
        <v>343</v>
      </c>
      <c r="H5" s="126"/>
      <c r="I5" s="126"/>
      <c r="J5" s="126"/>
      <c r="K5" s="126"/>
    </row>
    <row r="6" spans="1:11">
      <c r="A6" s="704" t="s">
        <v>1693</v>
      </c>
      <c r="B6" s="518" t="s">
        <v>115</v>
      </c>
      <c r="C6" s="712">
        <v>1106</v>
      </c>
      <c r="D6" s="520">
        <v>2855</v>
      </c>
      <c r="E6" s="519"/>
      <c r="F6" s="519"/>
      <c r="G6" s="521">
        <v>3962</v>
      </c>
      <c r="H6" s="126"/>
      <c r="I6" s="126"/>
      <c r="J6" s="126"/>
      <c r="K6" s="126"/>
    </row>
    <row r="7" spans="1:11">
      <c r="A7" s="1163" t="s">
        <v>1695</v>
      </c>
      <c r="B7" s="518" t="s">
        <v>115</v>
      </c>
      <c r="C7" s="712">
        <v>0</v>
      </c>
      <c r="D7" s="519"/>
      <c r="E7" s="519"/>
      <c r="F7" s="519"/>
      <c r="G7" s="521">
        <v>0</v>
      </c>
      <c r="H7" s="126"/>
      <c r="I7" s="126"/>
      <c r="J7" s="126"/>
      <c r="K7" s="126"/>
    </row>
    <row r="8" spans="1:11">
      <c r="A8" s="1165"/>
      <c r="B8" s="518" t="s">
        <v>1696</v>
      </c>
      <c r="C8" s="712">
        <v>3978436</v>
      </c>
      <c r="D8" s="520">
        <v>252533</v>
      </c>
      <c r="E8" s="519"/>
      <c r="F8" s="520">
        <v>23232</v>
      </c>
      <c r="G8" s="521">
        <v>4254201</v>
      </c>
      <c r="H8" s="126"/>
      <c r="I8" s="126"/>
      <c r="J8" s="126"/>
      <c r="K8" s="126"/>
    </row>
    <row r="9" spans="1:11">
      <c r="A9" s="1163" t="s">
        <v>1697</v>
      </c>
      <c r="B9" s="518" t="s">
        <v>115</v>
      </c>
      <c r="C9" s="712">
        <v>40514</v>
      </c>
      <c r="D9" s="519"/>
      <c r="E9" s="519"/>
      <c r="F9" s="519"/>
      <c r="G9" s="521">
        <v>40514</v>
      </c>
      <c r="H9" s="126"/>
      <c r="I9" s="126"/>
      <c r="J9" s="126"/>
      <c r="K9" s="126"/>
    </row>
    <row r="10" spans="1:11">
      <c r="A10" s="1164"/>
      <c r="B10" s="518" t="s">
        <v>1694</v>
      </c>
      <c r="C10" s="712">
        <v>56009</v>
      </c>
      <c r="D10" s="520">
        <v>1060332</v>
      </c>
      <c r="E10" s="520">
        <v>2550</v>
      </c>
      <c r="F10" s="519"/>
      <c r="G10" s="521">
        <v>1118891</v>
      </c>
      <c r="H10" s="126"/>
      <c r="I10" s="126"/>
      <c r="J10" s="126"/>
      <c r="K10" s="126"/>
    </row>
    <row r="11" spans="1:11">
      <c r="A11" s="1165"/>
      <c r="B11" s="518" t="s">
        <v>1696</v>
      </c>
      <c r="C11" s="712">
        <v>2988</v>
      </c>
      <c r="D11" s="519"/>
      <c r="E11" s="519"/>
      <c r="F11" s="519"/>
      <c r="G11" s="521">
        <v>2988</v>
      </c>
      <c r="H11" s="126"/>
      <c r="I11" s="126"/>
      <c r="J11" s="126"/>
      <c r="K11" s="126"/>
    </row>
    <row r="12" spans="1:11">
      <c r="A12" s="1163" t="s">
        <v>1698</v>
      </c>
      <c r="B12" s="518" t="s">
        <v>115</v>
      </c>
      <c r="C12" s="712">
        <v>32661</v>
      </c>
      <c r="D12" s="520">
        <v>76199</v>
      </c>
      <c r="E12" s="520">
        <v>9194</v>
      </c>
      <c r="F12" s="519"/>
      <c r="G12" s="521">
        <v>118054</v>
      </c>
      <c r="H12" s="126"/>
      <c r="I12" s="126"/>
      <c r="J12" s="126"/>
      <c r="K12" s="126"/>
    </row>
    <row r="13" spans="1:11">
      <c r="A13" s="1164"/>
      <c r="B13" s="518" t="s">
        <v>1694</v>
      </c>
      <c r="C13" s="712">
        <v>637724</v>
      </c>
      <c r="D13" s="520">
        <v>1726019</v>
      </c>
      <c r="E13" s="520">
        <v>29300</v>
      </c>
      <c r="F13" s="519"/>
      <c r="G13" s="521">
        <v>2393044</v>
      </c>
      <c r="H13" s="126"/>
      <c r="I13" s="126"/>
      <c r="J13" s="126"/>
      <c r="K13" s="126"/>
    </row>
    <row r="14" spans="1:11">
      <c r="A14" s="1165"/>
      <c r="B14" s="518" t="s">
        <v>1696</v>
      </c>
      <c r="C14" s="712">
        <v>47809</v>
      </c>
      <c r="D14" s="519"/>
      <c r="E14" s="519"/>
      <c r="F14" s="519"/>
      <c r="G14" s="521">
        <v>47809</v>
      </c>
      <c r="H14" s="126"/>
      <c r="I14" s="126"/>
      <c r="J14" s="126"/>
      <c r="K14" s="126"/>
    </row>
    <row r="15" spans="1:11">
      <c r="A15" s="1163" t="s">
        <v>1699</v>
      </c>
      <c r="B15" s="518" t="s">
        <v>115</v>
      </c>
      <c r="C15" s="712">
        <v>16006</v>
      </c>
      <c r="D15" s="520">
        <v>40173</v>
      </c>
      <c r="E15" s="519"/>
      <c r="F15" s="519"/>
      <c r="G15" s="521">
        <v>56179</v>
      </c>
      <c r="H15" s="126"/>
      <c r="I15" s="126"/>
      <c r="J15" s="126"/>
      <c r="K15" s="126"/>
    </row>
    <row r="16" spans="1:11">
      <c r="A16" s="1164"/>
      <c r="B16" s="518" t="s">
        <v>1694</v>
      </c>
      <c r="C16" s="712">
        <v>316030</v>
      </c>
      <c r="D16" s="520">
        <v>772042</v>
      </c>
      <c r="E16" s="520">
        <v>21050</v>
      </c>
      <c r="F16" s="519"/>
      <c r="G16" s="521">
        <v>1109122</v>
      </c>
      <c r="H16" s="126"/>
      <c r="I16" s="126"/>
      <c r="J16" s="126"/>
      <c r="K16" s="126"/>
    </row>
    <row r="17" spans="1:11">
      <c r="A17" s="1165"/>
      <c r="B17" s="518" t="s">
        <v>1696</v>
      </c>
      <c r="C17" s="712">
        <v>5300</v>
      </c>
      <c r="D17" s="519"/>
      <c r="E17" s="519"/>
      <c r="F17" s="519"/>
      <c r="G17" s="521">
        <v>5300</v>
      </c>
      <c r="H17" s="126"/>
      <c r="I17" s="126"/>
      <c r="J17" s="126"/>
      <c r="K17" s="126"/>
    </row>
    <row r="18" spans="1:11">
      <c r="A18" s="704" t="s">
        <v>1700</v>
      </c>
      <c r="B18" s="518" t="s">
        <v>1694</v>
      </c>
      <c r="C18" s="712">
        <v>880542</v>
      </c>
      <c r="D18" s="519"/>
      <c r="E18" s="520">
        <v>169743</v>
      </c>
      <c r="F18" s="519"/>
      <c r="G18" s="521">
        <v>1050285</v>
      </c>
      <c r="H18" s="126"/>
      <c r="I18" s="126"/>
      <c r="J18" s="126"/>
      <c r="K18" s="126"/>
    </row>
    <row r="19" spans="1:11">
      <c r="A19" s="704" t="s">
        <v>1701</v>
      </c>
      <c r="B19" s="518" t="s">
        <v>1696</v>
      </c>
      <c r="C19" s="712">
        <v>603849</v>
      </c>
      <c r="D19" s="519"/>
      <c r="E19" s="519"/>
      <c r="F19" s="519"/>
      <c r="G19" s="521">
        <v>603849</v>
      </c>
      <c r="H19" s="126"/>
      <c r="I19" s="126"/>
      <c r="J19" s="126"/>
      <c r="K19" s="126"/>
    </row>
    <row r="20" spans="1:11">
      <c r="A20" s="1163" t="s">
        <v>1702</v>
      </c>
      <c r="B20" s="518" t="s">
        <v>115</v>
      </c>
      <c r="C20" s="712">
        <v>816664</v>
      </c>
      <c r="D20" s="520">
        <v>352316</v>
      </c>
      <c r="E20" s="520">
        <v>68622</v>
      </c>
      <c r="F20" s="520">
        <v>222</v>
      </c>
      <c r="G20" s="521">
        <v>1237824</v>
      </c>
      <c r="H20" s="126"/>
      <c r="I20" s="126"/>
      <c r="J20" s="126"/>
      <c r="K20" s="126"/>
    </row>
    <row r="21" spans="1:11">
      <c r="A21" s="1165"/>
      <c r="B21" s="518" t="s">
        <v>1694</v>
      </c>
      <c r="C21" s="712">
        <v>470</v>
      </c>
      <c r="D21" s="519"/>
      <c r="E21" s="519"/>
      <c r="F21" s="519"/>
      <c r="G21" s="521">
        <v>470</v>
      </c>
      <c r="H21" s="126"/>
      <c r="I21" s="126"/>
      <c r="J21" s="126"/>
      <c r="K21" s="126"/>
    </row>
    <row r="22" spans="1:11">
      <c r="A22" s="704" t="s">
        <v>1703</v>
      </c>
      <c r="B22" s="518" t="s">
        <v>1696</v>
      </c>
      <c r="C22" s="712">
        <v>72698</v>
      </c>
      <c r="D22" s="520">
        <v>3047843</v>
      </c>
      <c r="E22" s="519"/>
      <c r="F22" s="519"/>
      <c r="G22" s="521">
        <v>3120541</v>
      </c>
      <c r="H22" s="126"/>
      <c r="I22" s="126"/>
      <c r="J22" s="126"/>
      <c r="K22" s="126"/>
    </row>
    <row r="23" spans="1:11">
      <c r="A23" s="704" t="s">
        <v>1704</v>
      </c>
      <c r="B23" s="518" t="s">
        <v>1696</v>
      </c>
      <c r="C23" s="703"/>
      <c r="D23" s="520">
        <v>11017</v>
      </c>
      <c r="E23" s="519"/>
      <c r="F23" s="519"/>
      <c r="G23" s="521">
        <v>11017</v>
      </c>
      <c r="H23" s="126"/>
      <c r="I23" s="126"/>
      <c r="J23" s="126"/>
      <c r="K23" s="126"/>
    </row>
    <row r="24" spans="1:11">
      <c r="A24" s="704" t="s">
        <v>1705</v>
      </c>
      <c r="B24" s="518" t="s">
        <v>1696</v>
      </c>
      <c r="C24" s="712">
        <v>85187</v>
      </c>
      <c r="D24" s="519"/>
      <c r="E24" s="519"/>
      <c r="F24" s="519"/>
      <c r="G24" s="521">
        <v>85187</v>
      </c>
      <c r="H24" s="126"/>
      <c r="I24" s="126"/>
      <c r="J24" s="126"/>
      <c r="K24" s="126"/>
    </row>
    <row r="25" spans="1:11">
      <c r="A25" s="704" t="s">
        <v>1706</v>
      </c>
      <c r="B25" s="518" t="s">
        <v>1696</v>
      </c>
      <c r="C25" s="712">
        <v>136320</v>
      </c>
      <c r="D25" s="519"/>
      <c r="E25" s="519"/>
      <c r="F25" s="519"/>
      <c r="G25" s="521">
        <v>136320</v>
      </c>
      <c r="H25" s="126"/>
      <c r="I25" s="126"/>
      <c r="J25" s="126"/>
      <c r="K25" s="126"/>
    </row>
    <row r="26" spans="1:11">
      <c r="A26" s="704" t="s">
        <v>1707</v>
      </c>
      <c r="B26" s="518" t="s">
        <v>1696</v>
      </c>
      <c r="C26" s="703"/>
      <c r="D26" s="520">
        <v>176389</v>
      </c>
      <c r="E26" s="519"/>
      <c r="F26" s="519"/>
      <c r="G26" s="521">
        <v>176389</v>
      </c>
      <c r="H26" s="126"/>
      <c r="I26" s="126"/>
      <c r="J26" s="126"/>
      <c r="K26" s="126"/>
    </row>
    <row r="27" spans="1:11">
      <c r="A27" s="704" t="s">
        <v>1708</v>
      </c>
      <c r="B27" s="518" t="s">
        <v>1696</v>
      </c>
      <c r="C27" s="712">
        <v>1515089</v>
      </c>
      <c r="D27" s="520">
        <v>1024025</v>
      </c>
      <c r="E27" s="519"/>
      <c r="F27" s="520">
        <v>65001</v>
      </c>
      <c r="G27" s="521">
        <v>2604115</v>
      </c>
      <c r="H27" s="126"/>
      <c r="I27" s="126"/>
      <c r="J27" s="126"/>
      <c r="K27" s="126"/>
    </row>
    <row r="28" spans="1:11">
      <c r="A28" s="1163" t="s">
        <v>1709</v>
      </c>
      <c r="B28" s="518" t="s">
        <v>115</v>
      </c>
      <c r="C28" s="712">
        <v>3015</v>
      </c>
      <c r="D28" s="520">
        <v>25240</v>
      </c>
      <c r="E28" s="520">
        <v>17940</v>
      </c>
      <c r="F28" s="519"/>
      <c r="G28" s="521">
        <v>46195</v>
      </c>
      <c r="H28" s="126"/>
      <c r="I28" s="126"/>
      <c r="J28" s="126"/>
      <c r="K28" s="126"/>
    </row>
    <row r="29" spans="1:11">
      <c r="A29" s="1164"/>
      <c r="B29" s="518" t="s">
        <v>1694</v>
      </c>
      <c r="C29" s="703"/>
      <c r="D29" s="520">
        <v>28964</v>
      </c>
      <c r="E29" s="519"/>
      <c r="F29" s="519"/>
      <c r="G29" s="521">
        <v>28964</v>
      </c>
      <c r="H29" s="126"/>
      <c r="I29" s="126"/>
      <c r="J29" s="126"/>
      <c r="K29" s="126"/>
    </row>
    <row r="30" spans="1:11">
      <c r="A30" s="1165"/>
      <c r="B30" s="518" t="s">
        <v>1696</v>
      </c>
      <c r="C30" s="712">
        <v>475747</v>
      </c>
      <c r="D30" s="520">
        <v>674217</v>
      </c>
      <c r="E30" s="520">
        <v>1991949</v>
      </c>
      <c r="F30" s="520">
        <v>41903</v>
      </c>
      <c r="G30" s="521">
        <v>3183815</v>
      </c>
      <c r="H30" s="126"/>
      <c r="I30" s="126"/>
      <c r="J30" s="126"/>
      <c r="K30" s="126"/>
    </row>
    <row r="31" spans="1:11">
      <c r="A31" s="704" t="s">
        <v>1710</v>
      </c>
      <c r="B31" s="518" t="s">
        <v>1696</v>
      </c>
      <c r="C31" s="703"/>
      <c r="D31" s="520">
        <v>8478594</v>
      </c>
      <c r="E31" s="519"/>
      <c r="F31" s="519"/>
      <c r="G31" s="521">
        <v>8478594</v>
      </c>
      <c r="H31" s="126"/>
      <c r="I31" s="126"/>
      <c r="J31" s="126"/>
      <c r="K31" s="126"/>
    </row>
    <row r="32" spans="1:11">
      <c r="A32" s="524" t="s">
        <v>282</v>
      </c>
      <c r="B32" s="713"/>
      <c r="C32" s="714">
        <v>9724162</v>
      </c>
      <c r="D32" s="521">
        <v>17748759</v>
      </c>
      <c r="E32" s="521">
        <v>2310348</v>
      </c>
      <c r="F32" s="521">
        <v>130358</v>
      </c>
      <c r="G32" s="521">
        <v>29913627</v>
      </c>
      <c r="H32" s="126"/>
      <c r="I32" s="126"/>
      <c r="J32" s="126"/>
      <c r="K32" s="126"/>
    </row>
    <row r="33" spans="1:11">
      <c r="A33" s="127"/>
      <c r="B33" s="128"/>
      <c r="C33" s="128"/>
      <c r="D33" s="126"/>
      <c r="E33" s="126"/>
      <c r="F33" s="126"/>
      <c r="G33" s="126"/>
      <c r="H33" s="126"/>
      <c r="I33" s="126"/>
      <c r="J33" s="126"/>
      <c r="K33" s="126"/>
    </row>
    <row r="34" spans="1:11">
      <c r="A34" s="127"/>
      <c r="B34" s="128"/>
      <c r="C34" s="128"/>
      <c r="D34" s="126"/>
      <c r="E34" s="126"/>
      <c r="F34" s="126"/>
      <c r="G34" s="126"/>
      <c r="H34" s="126"/>
      <c r="I34" s="126"/>
      <c r="J34" s="126"/>
      <c r="K34" s="126"/>
    </row>
    <row r="35" spans="1:11">
      <c r="A35" s="127"/>
      <c r="B35" s="128"/>
      <c r="C35" s="128"/>
      <c r="D35" s="126"/>
      <c r="E35" s="126"/>
      <c r="F35" s="126"/>
      <c r="G35" s="126"/>
      <c r="H35" s="126"/>
      <c r="I35" s="126"/>
      <c r="J35" s="126"/>
      <c r="K35" s="126"/>
    </row>
    <row r="36" spans="1:11">
      <c r="A36" s="127"/>
      <c r="B36" s="128"/>
      <c r="C36" s="128"/>
      <c r="D36" s="126"/>
      <c r="E36" s="126"/>
      <c r="F36" s="126"/>
      <c r="G36" s="126"/>
      <c r="H36" s="126"/>
      <c r="I36" s="126"/>
      <c r="J36" s="126"/>
      <c r="K36" s="126"/>
    </row>
    <row r="37" spans="1:11">
      <c r="A37" s="127"/>
      <c r="B37" s="128"/>
      <c r="C37" s="128"/>
      <c r="D37" s="126"/>
      <c r="E37" s="126"/>
      <c r="F37" s="126"/>
      <c r="G37" s="126"/>
      <c r="H37" s="126"/>
      <c r="I37" s="126"/>
      <c r="J37" s="126"/>
      <c r="K37" s="126"/>
    </row>
    <row r="38" spans="1:11">
      <c r="A38" s="127"/>
      <c r="B38" s="128"/>
      <c r="C38" s="128"/>
      <c r="D38" s="126"/>
      <c r="E38" s="126"/>
      <c r="F38" s="126"/>
      <c r="G38" s="126"/>
      <c r="H38" s="126"/>
      <c r="I38" s="126"/>
      <c r="J38" s="126"/>
      <c r="K38" s="126"/>
    </row>
    <row r="39" spans="1:11">
      <c r="A39" s="127"/>
      <c r="B39" s="128"/>
      <c r="C39" s="128"/>
      <c r="D39" s="126"/>
      <c r="E39" s="126"/>
      <c r="F39" s="126"/>
      <c r="G39" s="126"/>
      <c r="H39" s="126"/>
      <c r="I39" s="126"/>
      <c r="J39" s="126"/>
      <c r="K39" s="126"/>
    </row>
    <row r="40" spans="1:11">
      <c r="A40" s="127"/>
      <c r="B40" s="128"/>
      <c r="C40" s="128"/>
      <c r="D40" s="126"/>
      <c r="E40" s="126"/>
      <c r="F40" s="126"/>
      <c r="G40" s="126"/>
      <c r="H40" s="126"/>
      <c r="I40" s="126"/>
      <c r="J40" s="126"/>
      <c r="K40" s="126"/>
    </row>
    <row r="41" spans="1:11">
      <c r="A41" s="127"/>
      <c r="B41" s="128"/>
      <c r="C41" s="128"/>
      <c r="D41" s="126"/>
      <c r="E41" s="126"/>
      <c r="F41" s="126"/>
      <c r="G41" s="126"/>
      <c r="H41" s="126"/>
      <c r="I41" s="126"/>
      <c r="J41" s="126"/>
      <c r="K41" s="126"/>
    </row>
    <row r="42" spans="1:11">
      <c r="A42" s="127"/>
      <c r="B42" s="128"/>
      <c r="C42" s="128"/>
      <c r="D42" s="126"/>
      <c r="E42" s="126"/>
      <c r="F42" s="126"/>
      <c r="G42" s="126"/>
      <c r="H42" s="126"/>
      <c r="I42" s="126"/>
      <c r="J42" s="126"/>
      <c r="K42" s="126"/>
    </row>
    <row r="43" spans="1:11">
      <c r="A43" s="127"/>
      <c r="B43" s="128"/>
      <c r="C43" s="128"/>
      <c r="D43" s="126"/>
      <c r="E43" s="126"/>
      <c r="F43" s="126"/>
      <c r="G43" s="126"/>
      <c r="H43" s="126"/>
      <c r="I43" s="126"/>
      <c r="J43" s="126"/>
      <c r="K43" s="126"/>
    </row>
    <row r="44" spans="1:11">
      <c r="A44" s="127"/>
      <c r="B44" s="128"/>
      <c r="C44" s="128"/>
      <c r="D44" s="126"/>
      <c r="E44" s="126"/>
      <c r="F44" s="126"/>
      <c r="G44" s="126"/>
      <c r="H44" s="126"/>
      <c r="I44" s="126"/>
      <c r="J44" s="126"/>
      <c r="K44" s="126"/>
    </row>
    <row r="45" spans="1:11">
      <c r="A45" s="127"/>
      <c r="B45" s="128"/>
      <c r="C45" s="128"/>
      <c r="D45" s="126"/>
      <c r="E45" s="126"/>
      <c r="F45" s="126"/>
      <c r="G45" s="126"/>
      <c r="H45" s="126"/>
      <c r="I45" s="126"/>
      <c r="J45" s="126"/>
      <c r="K45" s="126"/>
    </row>
    <row r="46" spans="1:11">
      <c r="A46" s="127"/>
      <c r="B46" s="128"/>
      <c r="C46" s="128"/>
      <c r="D46" s="126"/>
      <c r="E46" s="126"/>
      <c r="F46" s="126"/>
      <c r="G46" s="126"/>
      <c r="H46" s="126"/>
      <c r="I46" s="126"/>
      <c r="J46" s="126"/>
      <c r="K46" s="126"/>
    </row>
    <row r="47" spans="1:11">
      <c r="A47" s="127"/>
      <c r="B47" s="128"/>
      <c r="C47" s="128"/>
      <c r="D47" s="126"/>
      <c r="E47" s="126"/>
      <c r="F47" s="126"/>
      <c r="G47" s="126"/>
      <c r="H47" s="126"/>
      <c r="I47" s="126"/>
      <c r="J47" s="126"/>
      <c r="K47" s="126"/>
    </row>
    <row r="48" spans="1:11">
      <c r="A48" s="127"/>
      <c r="B48" s="128"/>
      <c r="C48" s="128"/>
      <c r="D48" s="126"/>
      <c r="E48" s="126"/>
      <c r="F48" s="126"/>
      <c r="G48" s="126"/>
      <c r="H48" s="126"/>
      <c r="I48" s="126"/>
      <c r="J48" s="126"/>
      <c r="K48" s="126"/>
    </row>
    <row r="49" spans="1:11">
      <c r="A49" s="127"/>
      <c r="B49" s="128"/>
      <c r="C49" s="128"/>
      <c r="D49" s="126"/>
      <c r="E49" s="126"/>
      <c r="F49" s="126"/>
      <c r="G49" s="126"/>
      <c r="H49" s="126"/>
      <c r="I49" s="126"/>
      <c r="J49" s="126"/>
      <c r="K49" s="126"/>
    </row>
    <row r="50" spans="1:11">
      <c r="A50" s="127"/>
      <c r="B50" s="128"/>
      <c r="C50" s="128"/>
      <c r="D50" s="126"/>
      <c r="E50" s="126"/>
      <c r="F50" s="126"/>
      <c r="G50" s="126"/>
      <c r="H50" s="126"/>
      <c r="I50" s="126"/>
      <c r="J50" s="126"/>
      <c r="K50" s="126"/>
    </row>
    <row r="51" spans="1:11">
      <c r="A51" s="127"/>
      <c r="B51" s="128"/>
      <c r="C51" s="128"/>
      <c r="D51" s="126"/>
      <c r="E51" s="126"/>
      <c r="F51" s="126"/>
      <c r="G51" s="126"/>
      <c r="H51" s="126"/>
      <c r="I51" s="126"/>
      <c r="J51" s="126"/>
      <c r="K51" s="126"/>
    </row>
    <row r="52" spans="1:11">
      <c r="A52" s="127"/>
      <c r="B52" s="128"/>
      <c r="C52" s="128"/>
      <c r="D52" s="126"/>
      <c r="E52" s="126"/>
      <c r="F52" s="126"/>
      <c r="G52" s="126"/>
      <c r="H52" s="126"/>
      <c r="I52" s="126"/>
      <c r="J52" s="126"/>
      <c r="K52" s="126"/>
    </row>
    <row r="53" spans="1:11">
      <c r="A53" s="127"/>
      <c r="B53" s="128"/>
      <c r="C53" s="128"/>
      <c r="D53" s="126"/>
      <c r="E53" s="126"/>
      <c r="F53" s="126"/>
      <c r="G53" s="126"/>
      <c r="H53" s="126"/>
      <c r="I53" s="126"/>
      <c r="J53" s="126"/>
      <c r="K53" s="126"/>
    </row>
    <row r="54" spans="1:11">
      <c r="A54" s="127"/>
      <c r="B54" s="128"/>
      <c r="C54" s="128"/>
      <c r="D54" s="126"/>
      <c r="E54" s="126"/>
      <c r="F54" s="126"/>
      <c r="G54" s="126"/>
      <c r="H54" s="126"/>
      <c r="I54" s="126"/>
      <c r="J54" s="126"/>
      <c r="K54" s="126"/>
    </row>
    <row r="55" spans="1:11">
      <c r="A55" s="127"/>
      <c r="B55" s="128"/>
      <c r="C55" s="128"/>
      <c r="D55" s="126"/>
      <c r="E55" s="126"/>
      <c r="F55" s="126"/>
      <c r="G55" s="126"/>
      <c r="H55" s="126"/>
      <c r="I55" s="126"/>
      <c r="J55" s="126"/>
      <c r="K55" s="126"/>
    </row>
    <row r="56" spans="1:11">
      <c r="A56" s="127"/>
      <c r="B56" s="128"/>
      <c r="C56" s="128"/>
      <c r="D56" s="126"/>
      <c r="E56" s="126"/>
      <c r="F56" s="126"/>
      <c r="G56" s="126"/>
      <c r="H56" s="126"/>
      <c r="I56" s="126"/>
      <c r="J56" s="126"/>
      <c r="K56" s="126"/>
    </row>
    <row r="57" spans="1:11">
      <c r="A57" s="127"/>
      <c r="B57" s="128"/>
      <c r="C57" s="128"/>
      <c r="D57" s="126"/>
      <c r="E57" s="126"/>
      <c r="F57" s="126"/>
      <c r="G57" s="126"/>
      <c r="H57" s="126"/>
      <c r="I57" s="126"/>
      <c r="J57" s="126"/>
      <c r="K57" s="126"/>
    </row>
    <row r="58" spans="1:11">
      <c r="A58" s="127"/>
      <c r="B58" s="128"/>
      <c r="C58" s="128"/>
      <c r="D58" s="126"/>
      <c r="E58" s="126"/>
      <c r="F58" s="126"/>
      <c r="G58" s="126"/>
      <c r="H58" s="126"/>
      <c r="I58" s="126"/>
      <c r="J58" s="126"/>
      <c r="K58" s="126"/>
    </row>
    <row r="59" spans="1:11">
      <c r="A59" s="127"/>
      <c r="B59" s="128"/>
      <c r="C59" s="128"/>
      <c r="D59" s="126"/>
      <c r="E59" s="126"/>
      <c r="F59" s="126"/>
      <c r="G59" s="126"/>
      <c r="H59" s="126"/>
      <c r="I59" s="126"/>
      <c r="J59" s="126"/>
      <c r="K59" s="126"/>
    </row>
  </sheetData>
  <mergeCells count="6">
    <mergeCell ref="A28:A30"/>
    <mergeCell ref="A7:A8"/>
    <mergeCell ref="A9:A11"/>
    <mergeCell ref="A12:A14"/>
    <mergeCell ref="A15:A17"/>
    <mergeCell ref="A20:A21"/>
  </mergeCells>
  <pageMargins left="0.46" right="0.19685039370078738" top="3.9370078740157487E-2" bottom="3.9370078740157487E-2" header="0" footer="0.3"/>
  <pageSetup paperSize="9" scale="8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61">
    <tabColor rgb="FF00B050"/>
  </sheetPr>
  <dimension ref="A1:E25"/>
  <sheetViews>
    <sheetView zoomScaleNormal="100" workbookViewId="0">
      <selection activeCell="B18" sqref="B18"/>
    </sheetView>
  </sheetViews>
  <sheetFormatPr baseColWidth="10" defaultColWidth="11.42578125" defaultRowHeight="12.75"/>
  <cols>
    <col min="1" max="1" width="3.140625" style="11" customWidth="1"/>
    <col min="2" max="2" width="39" style="11" customWidth="1"/>
    <col min="3" max="3" width="12.7109375" style="11" bestFit="1" customWidth="1"/>
    <col min="4" max="16384" width="11.42578125" style="11"/>
  </cols>
  <sheetData>
    <row r="1" spans="1:5" ht="18.75">
      <c r="A1" s="133" t="s">
        <v>130</v>
      </c>
      <c r="E1" s="12"/>
    </row>
    <row r="2" spans="1:5">
      <c r="A2" s="134"/>
      <c r="B2" s="134" t="s">
        <v>1711</v>
      </c>
      <c r="C2" s="135">
        <v>1398</v>
      </c>
    </row>
    <row r="3" spans="1:5">
      <c r="A3" s="136"/>
      <c r="B3" s="136" t="s">
        <v>1712</v>
      </c>
      <c r="C3" s="137">
        <v>25519617</v>
      </c>
    </row>
    <row r="4" spans="1:5">
      <c r="A4" s="138"/>
      <c r="B4" s="138" t="s">
        <v>1713</v>
      </c>
      <c r="C4" s="139">
        <v>47609849</v>
      </c>
    </row>
    <row r="5" spans="1:5">
      <c r="A5" s="140"/>
      <c r="C5" s="141"/>
    </row>
    <row r="6" spans="1:5" ht="18.75">
      <c r="A6" s="133" t="s">
        <v>131</v>
      </c>
      <c r="B6" s="141"/>
      <c r="C6" s="141"/>
    </row>
    <row r="7" spans="1:5">
      <c r="A7" s="134"/>
      <c r="B7" s="134" t="s">
        <v>1714</v>
      </c>
      <c r="C7" s="135">
        <v>13</v>
      </c>
    </row>
    <row r="8" spans="1:5">
      <c r="A8" s="136"/>
      <c r="B8" s="136" t="s">
        <v>1715</v>
      </c>
      <c r="C8" s="137">
        <v>943496</v>
      </c>
    </row>
    <row r="9" spans="1:5">
      <c r="A9" s="138"/>
      <c r="B9" s="138" t="s">
        <v>1716</v>
      </c>
      <c r="C9" s="139">
        <v>1217037</v>
      </c>
    </row>
    <row r="10" spans="1:5">
      <c r="A10" s="140"/>
      <c r="C10" s="28"/>
    </row>
    <row r="11" spans="1:5" ht="18.75">
      <c r="A11" s="133" t="s">
        <v>132</v>
      </c>
      <c r="C11" s="28"/>
    </row>
    <row r="12" spans="1:5">
      <c r="A12" s="142"/>
      <c r="C12" s="28"/>
    </row>
    <row r="13" spans="1:5">
      <c r="A13" s="143"/>
      <c r="B13" s="134" t="s">
        <v>1717</v>
      </c>
      <c r="C13" s="135">
        <v>2278</v>
      </c>
    </row>
    <row r="14" spans="1:5">
      <c r="A14" s="144"/>
      <c r="B14" s="136" t="s">
        <v>1718</v>
      </c>
      <c r="C14" s="137">
        <v>328057</v>
      </c>
    </row>
    <row r="15" spans="1:5">
      <c r="A15" s="145"/>
      <c r="B15" s="138" t="s">
        <v>1719</v>
      </c>
      <c r="C15" s="139">
        <v>626271</v>
      </c>
    </row>
    <row r="16" spans="1:5">
      <c r="A16" s="140"/>
      <c r="C16" s="141"/>
    </row>
    <row r="17" spans="3:3">
      <c r="C17" s="141"/>
    </row>
    <row r="18" spans="3:3">
      <c r="C18" s="141"/>
    </row>
    <row r="19" spans="3:3">
      <c r="C19" s="141"/>
    </row>
    <row r="20" spans="3:3">
      <c r="C20" s="141"/>
    </row>
    <row r="21" spans="3:3">
      <c r="C21" s="141"/>
    </row>
    <row r="22" spans="3:3">
      <c r="C22" s="141"/>
    </row>
    <row r="23" spans="3:3">
      <c r="C23" s="141"/>
    </row>
    <row r="24" spans="3:3">
      <c r="C24" s="141"/>
    </row>
    <row r="25" spans="3:3">
      <c r="C25" s="141"/>
    </row>
  </sheetData>
  <pageMargins left="0.74803149606299213" right="0.74803149606299213" top="0.98425196850393704" bottom="0.98425196850393704" header="0" footer="0"/>
  <pageSetup paperSize="9"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62">
    <tabColor rgb="FF00B050"/>
  </sheetPr>
  <dimension ref="A1:F9"/>
  <sheetViews>
    <sheetView zoomScaleNormal="100" workbookViewId="0">
      <selection activeCell="C20" sqref="C20"/>
    </sheetView>
  </sheetViews>
  <sheetFormatPr baseColWidth="10" defaultColWidth="11.42578125" defaultRowHeight="12.75"/>
  <cols>
    <col min="1" max="1" width="4" style="11" customWidth="1"/>
    <col min="2" max="2" width="30.7109375" style="11" customWidth="1"/>
    <col min="3" max="6" width="22" style="11" customWidth="1"/>
    <col min="7" max="16384" width="11.42578125" style="11"/>
  </cols>
  <sheetData>
    <row r="1" spans="1:6" ht="18.75">
      <c r="A1" s="15" t="s">
        <v>1720</v>
      </c>
    </row>
    <row r="3" spans="1:6">
      <c r="A3" s="429"/>
      <c r="B3" s="425" t="s">
        <v>1721</v>
      </c>
      <c r="C3" s="426" t="s">
        <v>1722</v>
      </c>
      <c r="D3" s="426" t="s">
        <v>1723</v>
      </c>
      <c r="E3" s="426" t="s">
        <v>1724</v>
      </c>
      <c r="F3" s="426" t="s">
        <v>1725</v>
      </c>
    </row>
    <row r="4" spans="1:6">
      <c r="A4" s="430"/>
      <c r="B4" s="427"/>
      <c r="C4" s="428" t="s">
        <v>1726</v>
      </c>
      <c r="D4" s="428" t="s">
        <v>1727</v>
      </c>
      <c r="E4" s="428" t="s">
        <v>1726</v>
      </c>
      <c r="F4" s="428" t="s">
        <v>1726</v>
      </c>
    </row>
    <row r="5" spans="1:6">
      <c r="A5" s="1166" t="s">
        <v>1728</v>
      </c>
      <c r="B5" s="1167"/>
      <c r="C5" s="422"/>
      <c r="D5" s="422"/>
      <c r="E5" s="423"/>
      <c r="F5" s="422"/>
    </row>
    <row r="6" spans="1:6">
      <c r="A6" s="1166" t="s">
        <v>1729</v>
      </c>
      <c r="B6" s="1167"/>
      <c r="C6" s="422"/>
      <c r="D6" s="422"/>
      <c r="E6" s="422"/>
      <c r="F6" s="422"/>
    </row>
    <row r="7" spans="1:6">
      <c r="A7" s="1168" t="s">
        <v>1039</v>
      </c>
      <c r="B7" s="1169"/>
      <c r="C7" s="424"/>
      <c r="D7" s="424"/>
      <c r="E7" s="424"/>
      <c r="F7" s="424"/>
    </row>
    <row r="9" spans="1:6">
      <c r="F9" s="149"/>
    </row>
  </sheetData>
  <mergeCells count="3">
    <mergeCell ref="A5:B5"/>
    <mergeCell ref="A6:B6"/>
    <mergeCell ref="A7:B7"/>
  </mergeCells>
  <pageMargins left="0.74803149606299213" right="0.74803149606299213" top="0.98425196850393704" bottom="0.98425196850393704" header="0" footer="0"/>
  <pageSetup paperSize="9" orientation="landscape" cellComments="asDisplayed"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63">
    <tabColor rgb="FF00B050"/>
  </sheetPr>
  <dimension ref="A1:H18"/>
  <sheetViews>
    <sheetView zoomScaleNormal="100" workbookViewId="0">
      <selection activeCell="E157" sqref="E157"/>
    </sheetView>
  </sheetViews>
  <sheetFormatPr baseColWidth="10" defaultColWidth="11.42578125" defaultRowHeight="12.75"/>
  <cols>
    <col min="1" max="1" width="37.5703125" style="11" bestFit="1" customWidth="1"/>
    <col min="2" max="2" width="33.28515625" style="11" customWidth="1"/>
    <col min="3" max="8" width="13.7109375" style="11" customWidth="1"/>
    <col min="9" max="16384" width="11.42578125" style="11"/>
  </cols>
  <sheetData>
    <row r="1" spans="1:8" ht="18.75">
      <c r="A1" s="15" t="s">
        <v>1730</v>
      </c>
    </row>
    <row r="2" spans="1:8" ht="15.75">
      <c r="A2" s="146"/>
    </row>
    <row r="3" spans="1:8" ht="15.75">
      <c r="A3" s="146" t="s">
        <v>135</v>
      </c>
      <c r="B3" s="408"/>
    </row>
    <row r="4" spans="1:8" ht="15.75">
      <c r="A4" s="431"/>
    </row>
    <row r="5" spans="1:8">
      <c r="A5" s="1175" t="s">
        <v>1731</v>
      </c>
      <c r="B5" s="1176"/>
      <c r="C5" s="1173" t="s">
        <v>1732</v>
      </c>
      <c r="D5" s="1174"/>
      <c r="E5" s="1173" t="s">
        <v>1733</v>
      </c>
      <c r="F5" s="1174"/>
      <c r="G5" s="1173" t="s">
        <v>1725</v>
      </c>
      <c r="H5" s="1174"/>
    </row>
    <row r="6" spans="1:8" ht="22.5" customHeight="1">
      <c r="A6" s="433"/>
      <c r="B6" s="434"/>
      <c r="C6" s="435" t="s">
        <v>1734</v>
      </c>
      <c r="D6" s="435" t="s">
        <v>1735</v>
      </c>
      <c r="E6" s="435" t="s">
        <v>1734</v>
      </c>
      <c r="F6" s="435" t="s">
        <v>1735</v>
      </c>
      <c r="G6" s="435" t="s">
        <v>1734</v>
      </c>
      <c r="H6" s="435" t="s">
        <v>1735</v>
      </c>
    </row>
    <row r="7" spans="1:8">
      <c r="A7" s="1170" t="s">
        <v>1736</v>
      </c>
      <c r="B7" s="1171"/>
      <c r="C7" s="1171"/>
      <c r="D7" s="1171"/>
      <c r="E7" s="1171"/>
      <c r="F7" s="1171"/>
      <c r="G7" s="1171"/>
      <c r="H7" s="1172"/>
    </row>
    <row r="8" spans="1:8">
      <c r="A8" s="1166" t="s">
        <v>1737</v>
      </c>
      <c r="B8" s="1167"/>
      <c r="C8" s="147" t="s">
        <v>156</v>
      </c>
      <c r="D8" s="147" t="s">
        <v>156</v>
      </c>
      <c r="E8" s="147" t="s">
        <v>156</v>
      </c>
      <c r="F8" s="147" t="s">
        <v>156</v>
      </c>
      <c r="G8" s="147" t="s">
        <v>156</v>
      </c>
      <c r="H8" s="147" t="s">
        <v>156</v>
      </c>
    </row>
    <row r="9" spans="1:8">
      <c r="A9" s="1166" t="s">
        <v>1738</v>
      </c>
      <c r="B9" s="1167"/>
      <c r="C9" s="147" t="s">
        <v>156</v>
      </c>
      <c r="D9" s="147" t="s">
        <v>156</v>
      </c>
      <c r="E9" s="147" t="s">
        <v>156</v>
      </c>
      <c r="F9" s="147" t="s">
        <v>156</v>
      </c>
      <c r="G9" s="147" t="s">
        <v>156</v>
      </c>
      <c r="H9" s="147" t="s">
        <v>156</v>
      </c>
    </row>
    <row r="10" spans="1:8">
      <c r="A10" s="1166" t="s">
        <v>1739</v>
      </c>
      <c r="B10" s="1167"/>
      <c r="C10" s="147" t="s">
        <v>156</v>
      </c>
      <c r="D10" s="147" t="s">
        <v>156</v>
      </c>
      <c r="E10" s="147" t="s">
        <v>156</v>
      </c>
      <c r="F10" s="147" t="s">
        <v>156</v>
      </c>
      <c r="G10" s="147" t="s">
        <v>156</v>
      </c>
      <c r="H10" s="147" t="s">
        <v>156</v>
      </c>
    </row>
    <row r="11" spans="1:8">
      <c r="A11" s="1166" t="s">
        <v>1740</v>
      </c>
      <c r="B11" s="1167"/>
      <c r="C11" s="147" t="s">
        <v>156</v>
      </c>
      <c r="D11" s="147" t="s">
        <v>156</v>
      </c>
      <c r="E11" s="147" t="s">
        <v>156</v>
      </c>
      <c r="F11" s="147" t="s">
        <v>156</v>
      </c>
      <c r="G11" s="147" t="s">
        <v>156</v>
      </c>
      <c r="H11" s="147" t="s">
        <v>156</v>
      </c>
    </row>
    <row r="12" spans="1:8">
      <c r="A12" s="423"/>
      <c r="B12" s="432" t="s">
        <v>1741</v>
      </c>
      <c r="C12" s="147" t="s">
        <v>156</v>
      </c>
      <c r="D12" s="147" t="s">
        <v>156</v>
      </c>
      <c r="E12" s="147" t="s">
        <v>156</v>
      </c>
      <c r="F12" s="147" t="s">
        <v>156</v>
      </c>
      <c r="G12" s="147" t="s">
        <v>156</v>
      </c>
      <c r="H12" s="147" t="s">
        <v>156</v>
      </c>
    </row>
    <row r="13" spans="1:8">
      <c r="A13" s="1170" t="s">
        <v>1742</v>
      </c>
      <c r="B13" s="1171"/>
      <c r="C13" s="1171"/>
      <c r="D13" s="1171"/>
      <c r="E13" s="1171"/>
      <c r="F13" s="1171"/>
      <c r="G13" s="1171"/>
      <c r="H13" s="1172"/>
    </row>
    <row r="14" spans="1:8">
      <c r="A14" s="1166" t="s">
        <v>1737</v>
      </c>
      <c r="B14" s="1167"/>
      <c r="C14" s="147" t="s">
        <v>156</v>
      </c>
      <c r="D14" s="147" t="s">
        <v>156</v>
      </c>
      <c r="E14" s="147" t="s">
        <v>156</v>
      </c>
      <c r="F14" s="147" t="s">
        <v>156</v>
      </c>
      <c r="G14" s="147" t="s">
        <v>156</v>
      </c>
      <c r="H14" s="147" t="s">
        <v>156</v>
      </c>
    </row>
    <row r="15" spans="1:8">
      <c r="A15" s="1166" t="s">
        <v>1738</v>
      </c>
      <c r="B15" s="1167"/>
      <c r="C15" s="147" t="s">
        <v>156</v>
      </c>
      <c r="D15" s="147" t="s">
        <v>156</v>
      </c>
      <c r="E15" s="147" t="s">
        <v>156</v>
      </c>
      <c r="F15" s="147" t="s">
        <v>156</v>
      </c>
      <c r="G15" s="147" t="s">
        <v>156</v>
      </c>
      <c r="H15" s="147" t="s">
        <v>156</v>
      </c>
    </row>
    <row r="16" spans="1:8">
      <c r="A16" s="1166" t="s">
        <v>1739</v>
      </c>
      <c r="B16" s="1167"/>
      <c r="C16" s="147" t="s">
        <v>156</v>
      </c>
      <c r="D16" s="147" t="s">
        <v>156</v>
      </c>
      <c r="E16" s="147" t="s">
        <v>156</v>
      </c>
      <c r="F16" s="147" t="s">
        <v>156</v>
      </c>
      <c r="G16" s="147" t="s">
        <v>156</v>
      </c>
      <c r="H16" s="147" t="s">
        <v>156</v>
      </c>
    </row>
    <row r="17" spans="1:8">
      <c r="A17" s="1166" t="s">
        <v>1740</v>
      </c>
      <c r="B17" s="1167"/>
      <c r="C17" s="147" t="s">
        <v>156</v>
      </c>
      <c r="D17" s="147" t="s">
        <v>156</v>
      </c>
      <c r="E17" s="147" t="s">
        <v>156</v>
      </c>
      <c r="F17" s="147" t="s">
        <v>156</v>
      </c>
      <c r="G17" s="147" t="s">
        <v>156</v>
      </c>
      <c r="H17" s="147" t="s">
        <v>156</v>
      </c>
    </row>
    <row r="18" spans="1:8">
      <c r="A18" s="423"/>
      <c r="B18" s="432" t="s">
        <v>1743</v>
      </c>
      <c r="C18" s="147" t="s">
        <v>156</v>
      </c>
      <c r="D18" s="147" t="s">
        <v>156</v>
      </c>
      <c r="E18" s="147" t="s">
        <v>156</v>
      </c>
      <c r="F18" s="147" t="s">
        <v>156</v>
      </c>
      <c r="G18" s="147" t="s">
        <v>156</v>
      </c>
      <c r="H18" s="147" t="s">
        <v>156</v>
      </c>
    </row>
  </sheetData>
  <mergeCells count="14">
    <mergeCell ref="A15:B15"/>
    <mergeCell ref="A16:B16"/>
    <mergeCell ref="A17:B17"/>
    <mergeCell ref="A13:H13"/>
    <mergeCell ref="C5:D5"/>
    <mergeCell ref="E5:F5"/>
    <mergeCell ref="G5:H5"/>
    <mergeCell ref="A7:H7"/>
    <mergeCell ref="A14:B14"/>
    <mergeCell ref="A8:B8"/>
    <mergeCell ref="A11:B11"/>
    <mergeCell ref="A9:B9"/>
    <mergeCell ref="A10:B10"/>
    <mergeCell ref="A5:B5"/>
  </mergeCells>
  <pageMargins left="0.74803149606299213" right="0.74803149606299213" top="0.98425196850393704" bottom="0.98425196850393704" header="0" footer="0"/>
  <pageSetup paperSize="9" scale="80" orientation="landscape" cellComments="asDisplayed"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4">
    <tabColor rgb="FF00B050"/>
  </sheetPr>
  <dimension ref="A1:C15"/>
  <sheetViews>
    <sheetView workbookViewId="0">
      <selection activeCell="G21" sqref="G21"/>
    </sheetView>
  </sheetViews>
  <sheetFormatPr baseColWidth="10" defaultColWidth="11.42578125" defaultRowHeight="21.75" customHeight="1"/>
  <cols>
    <col min="1" max="1" width="54.7109375" style="11" bestFit="1" customWidth="1"/>
    <col min="2" max="3" width="13.7109375" style="11" customWidth="1"/>
    <col min="4" max="16384" width="11.42578125" style="11"/>
  </cols>
  <sheetData>
    <row r="1" spans="1:3" ht="21.75" customHeight="1">
      <c r="A1" s="146" t="s">
        <v>136</v>
      </c>
    </row>
    <row r="3" spans="1:3" ht="21.75" customHeight="1">
      <c r="A3" s="153" t="s">
        <v>1744</v>
      </c>
      <c r="B3" s="150" t="s">
        <v>1745</v>
      </c>
      <c r="C3" s="150" t="s">
        <v>1746</v>
      </c>
    </row>
    <row r="4" spans="1:3" ht="21.75" customHeight="1">
      <c r="A4" s="148" t="s">
        <v>2346</v>
      </c>
      <c r="B4" s="730">
        <v>822</v>
      </c>
      <c r="C4" s="147">
        <v>536923</v>
      </c>
    </row>
    <row r="5" spans="1:3" ht="21.75" customHeight="1">
      <c r="A5" s="148" t="s">
        <v>2873</v>
      </c>
      <c r="B5" s="730">
        <v>889.34</v>
      </c>
      <c r="C5" s="147">
        <v>495361</v>
      </c>
    </row>
    <row r="6" spans="1:3" ht="21.75" customHeight="1">
      <c r="A6" s="148" t="s">
        <v>2347</v>
      </c>
      <c r="B6" s="730">
        <v>1264.67</v>
      </c>
      <c r="C6" s="147">
        <v>704421</v>
      </c>
    </row>
    <row r="7" spans="1:3" ht="21.75" customHeight="1">
      <c r="A7" s="148" t="s">
        <v>2348</v>
      </c>
      <c r="B7" s="730">
        <v>1169</v>
      </c>
      <c r="C7" s="147">
        <v>651130</v>
      </c>
    </row>
    <row r="8" spans="1:3" ht="21.75" customHeight="1">
      <c r="A8" s="148" t="s">
        <v>2349</v>
      </c>
      <c r="B8" s="730">
        <v>694</v>
      </c>
      <c r="C8" s="147">
        <v>328956</v>
      </c>
    </row>
    <row r="9" spans="1:3" ht="21.75" customHeight="1">
      <c r="A9" s="148" t="s">
        <v>2350</v>
      </c>
      <c r="B9" s="730">
        <v>1520</v>
      </c>
      <c r="C9" s="147">
        <v>720480</v>
      </c>
    </row>
    <row r="10" spans="1:3" ht="21.75" customHeight="1">
      <c r="A10" s="148" t="s">
        <v>2351</v>
      </c>
      <c r="B10" s="730">
        <v>1658</v>
      </c>
      <c r="C10" s="147">
        <v>785892</v>
      </c>
    </row>
    <row r="11" spans="1:3" ht="21.75" customHeight="1">
      <c r="A11" s="148" t="s">
        <v>2352</v>
      </c>
      <c r="B11" s="730">
        <v>525</v>
      </c>
      <c r="C11" s="147">
        <v>258825</v>
      </c>
    </row>
    <row r="12" spans="1:3" ht="21.75" customHeight="1">
      <c r="A12" s="148" t="s">
        <v>2352</v>
      </c>
      <c r="B12" s="730">
        <v>359</v>
      </c>
      <c r="C12" s="147">
        <v>176987</v>
      </c>
    </row>
    <row r="13" spans="1:3" ht="21.75" customHeight="1">
      <c r="A13" s="148" t="s">
        <v>2472</v>
      </c>
      <c r="B13" s="730">
        <v>1370</v>
      </c>
      <c r="C13" s="147">
        <v>1730092</v>
      </c>
    </row>
    <row r="14" spans="1:3" ht="21.75" customHeight="1">
      <c r="A14" s="151" t="s">
        <v>701</v>
      </c>
      <c r="B14" s="152">
        <f>SUM(B4:B13)</f>
        <v>10271.01</v>
      </c>
      <c r="C14" s="152">
        <f>SUM(C4:C13)</f>
        <v>6389067</v>
      </c>
    </row>
    <row r="15" spans="1:3" ht="21.75" customHeight="1">
      <c r="B15" s="149"/>
    </row>
  </sheetData>
  <pageMargins left="0.74803149606299213" right="0.74803149606299213" top="0.98425196850393704" bottom="0.98425196850393704" header="0" footer="0"/>
  <pageSetup paperSize="9" orientation="portrait" cellComments="asDisplayed"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00B050"/>
  </sheetPr>
  <dimension ref="A1:D49"/>
  <sheetViews>
    <sheetView topLeftCell="A17" zoomScaleNormal="100" workbookViewId="0">
      <selection activeCell="A4" sqref="A4"/>
    </sheetView>
  </sheetViews>
  <sheetFormatPr baseColWidth="10" defaultColWidth="11.42578125" defaultRowHeight="12.75"/>
  <cols>
    <col min="1" max="1" width="31" style="11" bestFit="1" customWidth="1"/>
    <col min="2" max="2" width="16.140625" style="11" bestFit="1" customWidth="1"/>
    <col min="3" max="3" width="15" style="11" bestFit="1" customWidth="1"/>
    <col min="4" max="4" width="11.5703125" style="11" bestFit="1" customWidth="1"/>
    <col min="5" max="16384" width="11.42578125" style="11"/>
  </cols>
  <sheetData>
    <row r="1" spans="1:1" ht="18.75">
      <c r="A1" s="436" t="s">
        <v>137</v>
      </c>
    </row>
    <row r="2" spans="1:1">
      <c r="A2" s="437"/>
    </row>
    <row r="3" spans="1:1">
      <c r="A3" s="438" t="s">
        <v>1747</v>
      </c>
    </row>
    <row r="4" spans="1:1">
      <c r="A4" s="819">
        <v>5326</v>
      </c>
    </row>
    <row r="5" spans="1:1">
      <c r="A5" s="437"/>
    </row>
    <row r="6" spans="1:1" ht="18.75">
      <c r="A6" s="436" t="s">
        <v>138</v>
      </c>
    </row>
    <row r="7" spans="1:1">
      <c r="A7" s="437"/>
    </row>
    <row r="8" spans="1:1">
      <c r="A8" s="438" t="s">
        <v>1747</v>
      </c>
    </row>
    <row r="9" spans="1:1">
      <c r="A9" s="819">
        <v>721</v>
      </c>
    </row>
    <row r="10" spans="1:1">
      <c r="A10" s="437"/>
    </row>
    <row r="11" spans="1:1" ht="18.75">
      <c r="A11" s="436" t="s">
        <v>139</v>
      </c>
    </row>
    <row r="12" spans="1:1">
      <c r="A12" s="437"/>
    </row>
    <row r="13" spans="1:1">
      <c r="A13" s="438" t="s">
        <v>1747</v>
      </c>
    </row>
    <row r="14" spans="1:1">
      <c r="A14" s="819">
        <v>27972</v>
      </c>
    </row>
    <row r="15" spans="1:1">
      <c r="A15" s="437"/>
    </row>
    <row r="16" spans="1:1" ht="18.75">
      <c r="A16" s="436" t="s">
        <v>140</v>
      </c>
    </row>
    <row r="17" spans="1:4">
      <c r="A17" s="437"/>
    </row>
    <row r="18" spans="1:4">
      <c r="A18" s="438" t="s">
        <v>1830</v>
      </c>
    </row>
    <row r="19" spans="1:4">
      <c r="A19" s="819">
        <v>1516</v>
      </c>
    </row>
    <row r="20" spans="1:4">
      <c r="A20" s="439"/>
    </row>
    <row r="21" spans="1:4">
      <c r="A21" s="437"/>
    </row>
    <row r="22" spans="1:4" ht="18.75">
      <c r="A22" s="436" t="s">
        <v>141</v>
      </c>
    </row>
    <row r="23" spans="1:4">
      <c r="A23" s="437"/>
    </row>
    <row r="24" spans="1:4" ht="25.5">
      <c r="A24" s="438" t="s">
        <v>1748</v>
      </c>
    </row>
    <row r="25" spans="1:4">
      <c r="A25" s="819">
        <v>531105</v>
      </c>
      <c r="B25" s="820"/>
    </row>
    <row r="26" spans="1:4">
      <c r="A26" s="439"/>
    </row>
    <row r="27" spans="1:4">
      <c r="A27" s="437"/>
    </row>
    <row r="28" spans="1:4" ht="18.75">
      <c r="A28" s="436" t="s">
        <v>142</v>
      </c>
    </row>
    <row r="29" spans="1:4">
      <c r="A29" s="437"/>
    </row>
    <row r="30" spans="1:4" ht="38.25">
      <c r="A30" s="441"/>
      <c r="B30" s="441" t="s">
        <v>1749</v>
      </c>
      <c r="C30" s="441" t="s">
        <v>1808</v>
      </c>
      <c r="D30" s="441" t="s">
        <v>1750</v>
      </c>
    </row>
    <row r="31" spans="1:4">
      <c r="A31" s="440" t="s">
        <v>1751</v>
      </c>
      <c r="B31" s="716">
        <v>15280</v>
      </c>
      <c r="C31" s="716">
        <v>281</v>
      </c>
      <c r="D31" s="571">
        <v>0</v>
      </c>
    </row>
    <row r="32" spans="1:4">
      <c r="A32" s="440" t="s">
        <v>1752</v>
      </c>
      <c r="B32" s="716">
        <v>49737</v>
      </c>
      <c r="C32" s="716">
        <v>281</v>
      </c>
      <c r="D32" s="571">
        <v>0</v>
      </c>
    </row>
    <row r="33" spans="1:2">
      <c r="A33" s="437"/>
    </row>
    <row r="34" spans="1:2" ht="18.75">
      <c r="A34" s="436" t="s">
        <v>143</v>
      </c>
    </row>
    <row r="35" spans="1:2">
      <c r="A35" s="437"/>
    </row>
    <row r="36" spans="1:2">
      <c r="A36" s="437" t="s">
        <v>1753</v>
      </c>
    </row>
    <row r="37" spans="1:2">
      <c r="A37" s="437"/>
    </row>
    <row r="38" spans="1:2" ht="18.75">
      <c r="A38" s="436" t="s">
        <v>144</v>
      </c>
    </row>
    <row r="39" spans="1:2">
      <c r="A39" s="437"/>
    </row>
    <row r="40" spans="1:2">
      <c r="A40" s="438" t="s">
        <v>1754</v>
      </c>
      <c r="B40" s="571">
        <v>2457</v>
      </c>
    </row>
    <row r="41" spans="1:2">
      <c r="A41" s="438" t="s">
        <v>1747</v>
      </c>
      <c r="B41" s="823">
        <v>5513.5</v>
      </c>
    </row>
    <row r="42" spans="1:2">
      <c r="A42" s="437"/>
    </row>
    <row r="43" spans="1:2" ht="18.75">
      <c r="A43" s="436" t="s">
        <v>1755</v>
      </c>
    </row>
    <row r="44" spans="1:2">
      <c r="A44" s="437"/>
    </row>
    <row r="45" spans="1:2">
      <c r="A45" s="438" t="s">
        <v>1756</v>
      </c>
      <c r="B45" s="571">
        <v>2</v>
      </c>
    </row>
    <row r="46" spans="1:2">
      <c r="A46" s="438" t="s">
        <v>1757</v>
      </c>
      <c r="B46" s="821">
        <v>790</v>
      </c>
    </row>
    <row r="47" spans="1:2">
      <c r="A47" s="437"/>
    </row>
    <row r="48" spans="1:2">
      <c r="A48" s="437" t="s">
        <v>1758</v>
      </c>
    </row>
    <row r="49" spans="1:1">
      <c r="A49" s="437" t="s">
        <v>1759</v>
      </c>
    </row>
  </sheetData>
  <pageMargins left="0.70866141732283472" right="0.70866141732283472" top="0.74803149606299213" bottom="0.74803149606299213" header="0.31496062992125984" footer="0.31496062992125984"/>
  <pageSetup paperSize="9" scale="88" orientation="portrait" cellComments="asDisplayed"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7">
    <tabColor rgb="FF00B050"/>
  </sheetPr>
  <dimension ref="A1:Q88"/>
  <sheetViews>
    <sheetView zoomScale="80" zoomScaleNormal="80" workbookViewId="0">
      <selection activeCell="C85" sqref="C85"/>
    </sheetView>
  </sheetViews>
  <sheetFormatPr baseColWidth="10" defaultColWidth="11.42578125" defaultRowHeight="12"/>
  <cols>
    <col min="1" max="1" width="12.5703125" style="461" customWidth="1"/>
    <col min="2" max="2" width="3.28515625" style="443" customWidth="1"/>
    <col min="3" max="3" width="58" style="444" customWidth="1"/>
    <col min="4" max="4" width="2.42578125" style="444" customWidth="1"/>
    <col min="5" max="5" width="13.7109375" style="445" bestFit="1" customWidth="1"/>
    <col min="6" max="6" width="2" style="446" customWidth="1"/>
    <col min="7" max="7" width="13.7109375" style="445" customWidth="1"/>
    <col min="8" max="8" width="3" style="446" customWidth="1"/>
    <col min="9" max="9" width="13.140625" style="445" customWidth="1"/>
    <col min="10" max="10" width="2.85546875" style="446" customWidth="1"/>
    <col min="11" max="11" width="14.28515625" style="444" customWidth="1"/>
    <col min="12" max="12" width="12.28515625" style="444" bestFit="1" customWidth="1"/>
    <col min="13" max="13" width="9.85546875" style="444" customWidth="1"/>
    <col min="14" max="14" width="19" style="444" customWidth="1"/>
    <col min="15" max="15" width="12.7109375" style="444" bestFit="1" customWidth="1"/>
    <col min="16" max="256" width="11.42578125" style="444"/>
    <col min="257" max="257" width="12.5703125" style="444" customWidth="1"/>
    <col min="258" max="258" width="3.28515625" style="444" customWidth="1"/>
    <col min="259" max="259" width="55.140625" style="444" customWidth="1"/>
    <col min="260" max="260" width="2.42578125" style="444" customWidth="1"/>
    <col min="261" max="261" width="12.7109375" style="444" customWidth="1"/>
    <col min="262" max="262" width="2" style="444" customWidth="1"/>
    <col min="263" max="263" width="12.28515625" style="444" customWidth="1"/>
    <col min="264" max="264" width="3" style="444" customWidth="1"/>
    <col min="265" max="265" width="13.140625" style="444" customWidth="1"/>
    <col min="266" max="266" width="2.85546875" style="444" customWidth="1"/>
    <col min="267" max="267" width="14.28515625" style="444" customWidth="1"/>
    <col min="268" max="268" width="12.28515625" style="444" bestFit="1" customWidth="1"/>
    <col min="269" max="269" width="7.42578125" style="444" customWidth="1"/>
    <col min="270" max="270" width="19" style="444" customWidth="1"/>
    <col min="271" max="271" width="12.7109375" style="444" bestFit="1" customWidth="1"/>
    <col min="272" max="512" width="11.42578125" style="444"/>
    <col min="513" max="513" width="12.5703125" style="444" customWidth="1"/>
    <col min="514" max="514" width="3.28515625" style="444" customWidth="1"/>
    <col min="515" max="515" width="55.140625" style="444" customWidth="1"/>
    <col min="516" max="516" width="2.42578125" style="444" customWidth="1"/>
    <col min="517" max="517" width="12.7109375" style="444" customWidth="1"/>
    <col min="518" max="518" width="2" style="444" customWidth="1"/>
    <col min="519" max="519" width="12.28515625" style="444" customWidth="1"/>
    <col min="520" max="520" width="3" style="444" customWidth="1"/>
    <col min="521" max="521" width="13.140625" style="444" customWidth="1"/>
    <col min="522" max="522" width="2.85546875" style="444" customWidth="1"/>
    <col min="523" max="523" width="14.28515625" style="444" customWidth="1"/>
    <col min="524" max="524" width="12.28515625" style="444" bestFit="1" customWidth="1"/>
    <col min="525" max="525" width="7.42578125" style="444" customWidth="1"/>
    <col min="526" max="526" width="19" style="444" customWidth="1"/>
    <col min="527" max="527" width="12.7109375" style="444" bestFit="1" customWidth="1"/>
    <col min="528" max="768" width="11.42578125" style="444"/>
    <col min="769" max="769" width="12.5703125" style="444" customWidth="1"/>
    <col min="770" max="770" width="3.28515625" style="444" customWidth="1"/>
    <col min="771" max="771" width="55.140625" style="444" customWidth="1"/>
    <col min="772" max="772" width="2.42578125" style="444" customWidth="1"/>
    <col min="773" max="773" width="12.7109375" style="444" customWidth="1"/>
    <col min="774" max="774" width="2" style="444" customWidth="1"/>
    <col min="775" max="775" width="12.28515625" style="444" customWidth="1"/>
    <col min="776" max="776" width="3" style="444" customWidth="1"/>
    <col min="777" max="777" width="13.140625" style="444" customWidth="1"/>
    <col min="778" max="778" width="2.85546875" style="444" customWidth="1"/>
    <col min="779" max="779" width="14.28515625" style="444" customWidth="1"/>
    <col min="780" max="780" width="12.28515625" style="444" bestFit="1" customWidth="1"/>
    <col min="781" max="781" width="7.42578125" style="444" customWidth="1"/>
    <col min="782" max="782" width="19" style="444" customWidth="1"/>
    <col min="783" max="783" width="12.7109375" style="444" bestFit="1" customWidth="1"/>
    <col min="784" max="1024" width="11.42578125" style="444"/>
    <col min="1025" max="1025" width="12.5703125" style="444" customWidth="1"/>
    <col min="1026" max="1026" width="3.28515625" style="444" customWidth="1"/>
    <col min="1027" max="1027" width="55.140625" style="444" customWidth="1"/>
    <col min="1028" max="1028" width="2.42578125" style="444" customWidth="1"/>
    <col min="1029" max="1029" width="12.7109375" style="444" customWidth="1"/>
    <col min="1030" max="1030" width="2" style="444" customWidth="1"/>
    <col min="1031" max="1031" width="12.28515625" style="444" customWidth="1"/>
    <col min="1032" max="1032" width="3" style="444" customWidth="1"/>
    <col min="1033" max="1033" width="13.140625" style="444" customWidth="1"/>
    <col min="1034" max="1034" width="2.85546875" style="444" customWidth="1"/>
    <col min="1035" max="1035" width="14.28515625" style="444" customWidth="1"/>
    <col min="1036" max="1036" width="12.28515625" style="444" bestFit="1" customWidth="1"/>
    <col min="1037" max="1037" width="7.42578125" style="444" customWidth="1"/>
    <col min="1038" max="1038" width="19" style="444" customWidth="1"/>
    <col min="1039" max="1039" width="12.7109375" style="444" bestFit="1" customWidth="1"/>
    <col min="1040" max="1280" width="11.42578125" style="444"/>
    <col min="1281" max="1281" width="12.5703125" style="444" customWidth="1"/>
    <col min="1282" max="1282" width="3.28515625" style="444" customWidth="1"/>
    <col min="1283" max="1283" width="55.140625" style="444" customWidth="1"/>
    <col min="1284" max="1284" width="2.42578125" style="444" customWidth="1"/>
    <col min="1285" max="1285" width="12.7109375" style="444" customWidth="1"/>
    <col min="1286" max="1286" width="2" style="444" customWidth="1"/>
    <col min="1287" max="1287" width="12.28515625" style="444" customWidth="1"/>
    <col min="1288" max="1288" width="3" style="444" customWidth="1"/>
    <col min="1289" max="1289" width="13.140625" style="444" customWidth="1"/>
    <col min="1290" max="1290" width="2.85546875" style="444" customWidth="1"/>
    <col min="1291" max="1291" width="14.28515625" style="444" customWidth="1"/>
    <col min="1292" max="1292" width="12.28515625" style="444" bestFit="1" customWidth="1"/>
    <col min="1293" max="1293" width="7.42578125" style="444" customWidth="1"/>
    <col min="1294" max="1294" width="19" style="444" customWidth="1"/>
    <col min="1295" max="1295" width="12.7109375" style="444" bestFit="1" customWidth="1"/>
    <col min="1296" max="1536" width="11.42578125" style="444"/>
    <col min="1537" max="1537" width="12.5703125" style="444" customWidth="1"/>
    <col min="1538" max="1538" width="3.28515625" style="444" customWidth="1"/>
    <col min="1539" max="1539" width="55.140625" style="444" customWidth="1"/>
    <col min="1540" max="1540" width="2.42578125" style="444" customWidth="1"/>
    <col min="1541" max="1541" width="12.7109375" style="444" customWidth="1"/>
    <col min="1542" max="1542" width="2" style="444" customWidth="1"/>
    <col min="1543" max="1543" width="12.28515625" style="444" customWidth="1"/>
    <col min="1544" max="1544" width="3" style="444" customWidth="1"/>
    <col min="1545" max="1545" width="13.140625" style="444" customWidth="1"/>
    <col min="1546" max="1546" width="2.85546875" style="444" customWidth="1"/>
    <col min="1547" max="1547" width="14.28515625" style="444" customWidth="1"/>
    <col min="1548" max="1548" width="12.28515625" style="444" bestFit="1" customWidth="1"/>
    <col min="1549" max="1549" width="7.42578125" style="444" customWidth="1"/>
    <col min="1550" max="1550" width="19" style="444" customWidth="1"/>
    <col min="1551" max="1551" width="12.7109375" style="444" bestFit="1" customWidth="1"/>
    <col min="1552" max="1792" width="11.42578125" style="444"/>
    <col min="1793" max="1793" width="12.5703125" style="444" customWidth="1"/>
    <col min="1794" max="1794" width="3.28515625" style="444" customWidth="1"/>
    <col min="1795" max="1795" width="55.140625" style="444" customWidth="1"/>
    <col min="1796" max="1796" width="2.42578125" style="444" customWidth="1"/>
    <col min="1797" max="1797" width="12.7109375" style="444" customWidth="1"/>
    <col min="1798" max="1798" width="2" style="444" customWidth="1"/>
    <col min="1799" max="1799" width="12.28515625" style="444" customWidth="1"/>
    <col min="1800" max="1800" width="3" style="444" customWidth="1"/>
    <col min="1801" max="1801" width="13.140625" style="444" customWidth="1"/>
    <col min="1802" max="1802" width="2.85546875" style="444" customWidth="1"/>
    <col min="1803" max="1803" width="14.28515625" style="444" customWidth="1"/>
    <col min="1804" max="1804" width="12.28515625" style="444" bestFit="1" customWidth="1"/>
    <col min="1805" max="1805" width="7.42578125" style="444" customWidth="1"/>
    <col min="1806" max="1806" width="19" style="444" customWidth="1"/>
    <col min="1807" max="1807" width="12.7109375" style="444" bestFit="1" customWidth="1"/>
    <col min="1808" max="2048" width="11.42578125" style="444"/>
    <col min="2049" max="2049" width="12.5703125" style="444" customWidth="1"/>
    <col min="2050" max="2050" width="3.28515625" style="444" customWidth="1"/>
    <col min="2051" max="2051" width="55.140625" style="444" customWidth="1"/>
    <col min="2052" max="2052" width="2.42578125" style="444" customWidth="1"/>
    <col min="2053" max="2053" width="12.7109375" style="444" customWidth="1"/>
    <col min="2054" max="2054" width="2" style="444" customWidth="1"/>
    <col min="2055" max="2055" width="12.28515625" style="444" customWidth="1"/>
    <col min="2056" max="2056" width="3" style="444" customWidth="1"/>
    <col min="2057" max="2057" width="13.140625" style="444" customWidth="1"/>
    <col min="2058" max="2058" width="2.85546875" style="444" customWidth="1"/>
    <col min="2059" max="2059" width="14.28515625" style="444" customWidth="1"/>
    <col min="2060" max="2060" width="12.28515625" style="444" bestFit="1" customWidth="1"/>
    <col min="2061" max="2061" width="7.42578125" style="444" customWidth="1"/>
    <col min="2062" max="2062" width="19" style="444" customWidth="1"/>
    <col min="2063" max="2063" width="12.7109375" style="444" bestFit="1" customWidth="1"/>
    <col min="2064" max="2304" width="11.42578125" style="444"/>
    <col min="2305" max="2305" width="12.5703125" style="444" customWidth="1"/>
    <col min="2306" max="2306" width="3.28515625" style="444" customWidth="1"/>
    <col min="2307" max="2307" width="55.140625" style="444" customWidth="1"/>
    <col min="2308" max="2308" width="2.42578125" style="444" customWidth="1"/>
    <col min="2309" max="2309" width="12.7109375" style="444" customWidth="1"/>
    <col min="2310" max="2310" width="2" style="444" customWidth="1"/>
    <col min="2311" max="2311" width="12.28515625" style="444" customWidth="1"/>
    <col min="2312" max="2312" width="3" style="444" customWidth="1"/>
    <col min="2313" max="2313" width="13.140625" style="444" customWidth="1"/>
    <col min="2314" max="2314" width="2.85546875" style="444" customWidth="1"/>
    <col min="2315" max="2315" width="14.28515625" style="444" customWidth="1"/>
    <col min="2316" max="2316" width="12.28515625" style="444" bestFit="1" customWidth="1"/>
    <col min="2317" max="2317" width="7.42578125" style="444" customWidth="1"/>
    <col min="2318" max="2318" width="19" style="444" customWidth="1"/>
    <col min="2319" max="2319" width="12.7109375" style="444" bestFit="1" customWidth="1"/>
    <col min="2320" max="2560" width="11.42578125" style="444"/>
    <col min="2561" max="2561" width="12.5703125" style="444" customWidth="1"/>
    <col min="2562" max="2562" width="3.28515625" style="444" customWidth="1"/>
    <col min="2563" max="2563" width="55.140625" style="444" customWidth="1"/>
    <col min="2564" max="2564" width="2.42578125" style="444" customWidth="1"/>
    <col min="2565" max="2565" width="12.7109375" style="444" customWidth="1"/>
    <col min="2566" max="2566" width="2" style="444" customWidth="1"/>
    <col min="2567" max="2567" width="12.28515625" style="444" customWidth="1"/>
    <col min="2568" max="2568" width="3" style="444" customWidth="1"/>
    <col min="2569" max="2569" width="13.140625" style="444" customWidth="1"/>
    <col min="2570" max="2570" width="2.85546875" style="444" customWidth="1"/>
    <col min="2571" max="2571" width="14.28515625" style="444" customWidth="1"/>
    <col min="2572" max="2572" width="12.28515625" style="444" bestFit="1" customWidth="1"/>
    <col min="2573" max="2573" width="7.42578125" style="444" customWidth="1"/>
    <col min="2574" max="2574" width="19" style="444" customWidth="1"/>
    <col min="2575" max="2575" width="12.7109375" style="444" bestFit="1" customWidth="1"/>
    <col min="2576" max="2816" width="11.42578125" style="444"/>
    <col min="2817" max="2817" width="12.5703125" style="444" customWidth="1"/>
    <col min="2818" max="2818" width="3.28515625" style="444" customWidth="1"/>
    <col min="2819" max="2819" width="55.140625" style="444" customWidth="1"/>
    <col min="2820" max="2820" width="2.42578125" style="444" customWidth="1"/>
    <col min="2821" max="2821" width="12.7109375" style="444" customWidth="1"/>
    <col min="2822" max="2822" width="2" style="444" customWidth="1"/>
    <col min="2823" max="2823" width="12.28515625" style="444" customWidth="1"/>
    <col min="2824" max="2824" width="3" style="444" customWidth="1"/>
    <col min="2825" max="2825" width="13.140625" style="444" customWidth="1"/>
    <col min="2826" max="2826" width="2.85546875" style="444" customWidth="1"/>
    <col min="2827" max="2827" width="14.28515625" style="444" customWidth="1"/>
    <col min="2828" max="2828" width="12.28515625" style="444" bestFit="1" customWidth="1"/>
    <col min="2829" max="2829" width="7.42578125" style="444" customWidth="1"/>
    <col min="2830" max="2830" width="19" style="444" customWidth="1"/>
    <col min="2831" max="2831" width="12.7109375" style="444" bestFit="1" customWidth="1"/>
    <col min="2832" max="3072" width="11.42578125" style="444"/>
    <col min="3073" max="3073" width="12.5703125" style="444" customWidth="1"/>
    <col min="3074" max="3074" width="3.28515625" style="444" customWidth="1"/>
    <col min="3075" max="3075" width="55.140625" style="444" customWidth="1"/>
    <col min="3076" max="3076" width="2.42578125" style="444" customWidth="1"/>
    <col min="3077" max="3077" width="12.7109375" style="444" customWidth="1"/>
    <col min="3078" max="3078" width="2" style="444" customWidth="1"/>
    <col min="3079" max="3079" width="12.28515625" style="444" customWidth="1"/>
    <col min="3080" max="3080" width="3" style="444" customWidth="1"/>
    <col min="3081" max="3081" width="13.140625" style="444" customWidth="1"/>
    <col min="3082" max="3082" width="2.85546875" style="444" customWidth="1"/>
    <col min="3083" max="3083" width="14.28515625" style="444" customWidth="1"/>
    <col min="3084" max="3084" width="12.28515625" style="444" bestFit="1" customWidth="1"/>
    <col min="3085" max="3085" width="7.42578125" style="444" customWidth="1"/>
    <col min="3086" max="3086" width="19" style="444" customWidth="1"/>
    <col min="3087" max="3087" width="12.7109375" style="444" bestFit="1" customWidth="1"/>
    <col min="3088" max="3328" width="11.42578125" style="444"/>
    <col min="3329" max="3329" width="12.5703125" style="444" customWidth="1"/>
    <col min="3330" max="3330" width="3.28515625" style="444" customWidth="1"/>
    <col min="3331" max="3331" width="55.140625" style="444" customWidth="1"/>
    <col min="3332" max="3332" width="2.42578125" style="444" customWidth="1"/>
    <col min="3333" max="3333" width="12.7109375" style="444" customWidth="1"/>
    <col min="3334" max="3334" width="2" style="444" customWidth="1"/>
    <col min="3335" max="3335" width="12.28515625" style="444" customWidth="1"/>
    <col min="3336" max="3336" width="3" style="444" customWidth="1"/>
    <col min="3337" max="3337" width="13.140625" style="444" customWidth="1"/>
    <col min="3338" max="3338" width="2.85546875" style="444" customWidth="1"/>
    <col min="3339" max="3339" width="14.28515625" style="444" customWidth="1"/>
    <col min="3340" max="3340" width="12.28515625" style="444" bestFit="1" customWidth="1"/>
    <col min="3341" max="3341" width="7.42578125" style="444" customWidth="1"/>
    <col min="3342" max="3342" width="19" style="444" customWidth="1"/>
    <col min="3343" max="3343" width="12.7109375" style="444" bestFit="1" customWidth="1"/>
    <col min="3344" max="3584" width="11.42578125" style="444"/>
    <col min="3585" max="3585" width="12.5703125" style="444" customWidth="1"/>
    <col min="3586" max="3586" width="3.28515625" style="444" customWidth="1"/>
    <col min="3587" max="3587" width="55.140625" style="444" customWidth="1"/>
    <col min="3588" max="3588" width="2.42578125" style="444" customWidth="1"/>
    <col min="3589" max="3589" width="12.7109375" style="444" customWidth="1"/>
    <col min="3590" max="3590" width="2" style="444" customWidth="1"/>
    <col min="3591" max="3591" width="12.28515625" style="444" customWidth="1"/>
    <col min="3592" max="3592" width="3" style="444" customWidth="1"/>
    <col min="3593" max="3593" width="13.140625" style="444" customWidth="1"/>
    <col min="3594" max="3594" width="2.85546875" style="444" customWidth="1"/>
    <col min="3595" max="3595" width="14.28515625" style="444" customWidth="1"/>
    <col min="3596" max="3596" width="12.28515625" style="444" bestFit="1" customWidth="1"/>
    <col min="3597" max="3597" width="7.42578125" style="444" customWidth="1"/>
    <col min="3598" max="3598" width="19" style="444" customWidth="1"/>
    <col min="3599" max="3599" width="12.7109375" style="444" bestFit="1" customWidth="1"/>
    <col min="3600" max="3840" width="11.42578125" style="444"/>
    <col min="3841" max="3841" width="12.5703125" style="444" customWidth="1"/>
    <col min="3842" max="3842" width="3.28515625" style="444" customWidth="1"/>
    <col min="3843" max="3843" width="55.140625" style="444" customWidth="1"/>
    <col min="3844" max="3844" width="2.42578125" style="444" customWidth="1"/>
    <col min="3845" max="3845" width="12.7109375" style="444" customWidth="1"/>
    <col min="3846" max="3846" width="2" style="444" customWidth="1"/>
    <col min="3847" max="3847" width="12.28515625" style="444" customWidth="1"/>
    <col min="3848" max="3848" width="3" style="444" customWidth="1"/>
    <col min="3849" max="3849" width="13.140625" style="444" customWidth="1"/>
    <col min="3850" max="3850" width="2.85546875" style="444" customWidth="1"/>
    <col min="3851" max="3851" width="14.28515625" style="444" customWidth="1"/>
    <col min="3852" max="3852" width="12.28515625" style="444" bestFit="1" customWidth="1"/>
    <col min="3853" max="3853" width="7.42578125" style="444" customWidth="1"/>
    <col min="3854" max="3854" width="19" style="444" customWidth="1"/>
    <col min="3855" max="3855" width="12.7109375" style="444" bestFit="1" customWidth="1"/>
    <col min="3856" max="4096" width="11.42578125" style="444"/>
    <col min="4097" max="4097" width="12.5703125" style="444" customWidth="1"/>
    <col min="4098" max="4098" width="3.28515625" style="444" customWidth="1"/>
    <col min="4099" max="4099" width="55.140625" style="444" customWidth="1"/>
    <col min="4100" max="4100" width="2.42578125" style="444" customWidth="1"/>
    <col min="4101" max="4101" width="12.7109375" style="444" customWidth="1"/>
    <col min="4102" max="4102" width="2" style="444" customWidth="1"/>
    <col min="4103" max="4103" width="12.28515625" style="444" customWidth="1"/>
    <col min="4104" max="4104" width="3" style="444" customWidth="1"/>
    <col min="4105" max="4105" width="13.140625" style="444" customWidth="1"/>
    <col min="4106" max="4106" width="2.85546875" style="444" customWidth="1"/>
    <col min="4107" max="4107" width="14.28515625" style="444" customWidth="1"/>
    <col min="4108" max="4108" width="12.28515625" style="444" bestFit="1" customWidth="1"/>
    <col min="4109" max="4109" width="7.42578125" style="444" customWidth="1"/>
    <col min="4110" max="4110" width="19" style="444" customWidth="1"/>
    <col min="4111" max="4111" width="12.7109375" style="444" bestFit="1" customWidth="1"/>
    <col min="4112" max="4352" width="11.42578125" style="444"/>
    <col min="4353" max="4353" width="12.5703125" style="444" customWidth="1"/>
    <col min="4354" max="4354" width="3.28515625" style="444" customWidth="1"/>
    <col min="4355" max="4355" width="55.140625" style="444" customWidth="1"/>
    <col min="4356" max="4356" width="2.42578125" style="444" customWidth="1"/>
    <col min="4357" max="4357" width="12.7109375" style="444" customWidth="1"/>
    <col min="4358" max="4358" width="2" style="444" customWidth="1"/>
    <col min="4359" max="4359" width="12.28515625" style="444" customWidth="1"/>
    <col min="4360" max="4360" width="3" style="444" customWidth="1"/>
    <col min="4361" max="4361" width="13.140625" style="444" customWidth="1"/>
    <col min="4362" max="4362" width="2.85546875" style="444" customWidth="1"/>
    <col min="4363" max="4363" width="14.28515625" style="444" customWidth="1"/>
    <col min="4364" max="4364" width="12.28515625" style="444" bestFit="1" customWidth="1"/>
    <col min="4365" max="4365" width="7.42578125" style="444" customWidth="1"/>
    <col min="4366" max="4366" width="19" style="444" customWidth="1"/>
    <col min="4367" max="4367" width="12.7109375" style="444" bestFit="1" customWidth="1"/>
    <col min="4368" max="4608" width="11.42578125" style="444"/>
    <col min="4609" max="4609" width="12.5703125" style="444" customWidth="1"/>
    <col min="4610" max="4610" width="3.28515625" style="444" customWidth="1"/>
    <col min="4611" max="4611" width="55.140625" style="444" customWidth="1"/>
    <col min="4612" max="4612" width="2.42578125" style="444" customWidth="1"/>
    <col min="4613" max="4613" width="12.7109375" style="444" customWidth="1"/>
    <col min="4614" max="4614" width="2" style="444" customWidth="1"/>
    <col min="4615" max="4615" width="12.28515625" style="444" customWidth="1"/>
    <col min="4616" max="4616" width="3" style="444" customWidth="1"/>
    <col min="4617" max="4617" width="13.140625" style="444" customWidth="1"/>
    <col min="4618" max="4618" width="2.85546875" style="444" customWidth="1"/>
    <col min="4619" max="4619" width="14.28515625" style="444" customWidth="1"/>
    <col min="4620" max="4620" width="12.28515625" style="444" bestFit="1" customWidth="1"/>
    <col min="4621" max="4621" width="7.42578125" style="444" customWidth="1"/>
    <col min="4622" max="4622" width="19" style="444" customWidth="1"/>
    <col min="4623" max="4623" width="12.7109375" style="444" bestFit="1" customWidth="1"/>
    <col min="4624" max="4864" width="11.42578125" style="444"/>
    <col min="4865" max="4865" width="12.5703125" style="444" customWidth="1"/>
    <col min="4866" max="4866" width="3.28515625" style="444" customWidth="1"/>
    <col min="4867" max="4867" width="55.140625" style="444" customWidth="1"/>
    <col min="4868" max="4868" width="2.42578125" style="444" customWidth="1"/>
    <col min="4869" max="4869" width="12.7109375" style="444" customWidth="1"/>
    <col min="4870" max="4870" width="2" style="444" customWidth="1"/>
    <col min="4871" max="4871" width="12.28515625" style="444" customWidth="1"/>
    <col min="4872" max="4872" width="3" style="444" customWidth="1"/>
    <col min="4873" max="4873" width="13.140625" style="444" customWidth="1"/>
    <col min="4874" max="4874" width="2.85546875" style="444" customWidth="1"/>
    <col min="4875" max="4875" width="14.28515625" style="444" customWidth="1"/>
    <col min="4876" max="4876" width="12.28515625" style="444" bestFit="1" customWidth="1"/>
    <col min="4877" max="4877" width="7.42578125" style="444" customWidth="1"/>
    <col min="4878" max="4878" width="19" style="444" customWidth="1"/>
    <col min="4879" max="4879" width="12.7109375" style="444" bestFit="1" customWidth="1"/>
    <col min="4880" max="5120" width="11.42578125" style="444"/>
    <col min="5121" max="5121" width="12.5703125" style="444" customWidth="1"/>
    <col min="5122" max="5122" width="3.28515625" style="444" customWidth="1"/>
    <col min="5123" max="5123" width="55.140625" style="444" customWidth="1"/>
    <col min="5124" max="5124" width="2.42578125" style="444" customWidth="1"/>
    <col min="5125" max="5125" width="12.7109375" style="444" customWidth="1"/>
    <col min="5126" max="5126" width="2" style="444" customWidth="1"/>
    <col min="5127" max="5127" width="12.28515625" style="444" customWidth="1"/>
    <col min="5128" max="5128" width="3" style="444" customWidth="1"/>
    <col min="5129" max="5129" width="13.140625" style="444" customWidth="1"/>
    <col min="5130" max="5130" width="2.85546875" style="444" customWidth="1"/>
    <col min="5131" max="5131" width="14.28515625" style="444" customWidth="1"/>
    <col min="5132" max="5132" width="12.28515625" style="444" bestFit="1" customWidth="1"/>
    <col min="5133" max="5133" width="7.42578125" style="444" customWidth="1"/>
    <col min="5134" max="5134" width="19" style="444" customWidth="1"/>
    <col min="5135" max="5135" width="12.7109375" style="444" bestFit="1" customWidth="1"/>
    <col min="5136" max="5376" width="11.42578125" style="444"/>
    <col min="5377" max="5377" width="12.5703125" style="444" customWidth="1"/>
    <col min="5378" max="5378" width="3.28515625" style="444" customWidth="1"/>
    <col min="5379" max="5379" width="55.140625" style="444" customWidth="1"/>
    <col min="5380" max="5380" width="2.42578125" style="444" customWidth="1"/>
    <col min="5381" max="5381" width="12.7109375" style="444" customWidth="1"/>
    <col min="5382" max="5382" width="2" style="444" customWidth="1"/>
    <col min="5383" max="5383" width="12.28515625" style="444" customWidth="1"/>
    <col min="5384" max="5384" width="3" style="444" customWidth="1"/>
    <col min="5385" max="5385" width="13.140625" style="444" customWidth="1"/>
    <col min="5386" max="5386" width="2.85546875" style="444" customWidth="1"/>
    <col min="5387" max="5387" width="14.28515625" style="444" customWidth="1"/>
    <col min="5388" max="5388" width="12.28515625" style="444" bestFit="1" customWidth="1"/>
    <col min="5389" max="5389" width="7.42578125" style="444" customWidth="1"/>
    <col min="5390" max="5390" width="19" style="444" customWidth="1"/>
    <col min="5391" max="5391" width="12.7109375" style="444" bestFit="1" customWidth="1"/>
    <col min="5392" max="5632" width="11.42578125" style="444"/>
    <col min="5633" max="5633" width="12.5703125" style="444" customWidth="1"/>
    <col min="5634" max="5634" width="3.28515625" style="444" customWidth="1"/>
    <col min="5635" max="5635" width="55.140625" style="444" customWidth="1"/>
    <col min="5636" max="5636" width="2.42578125" style="444" customWidth="1"/>
    <col min="5637" max="5637" width="12.7109375" style="444" customWidth="1"/>
    <col min="5638" max="5638" width="2" style="444" customWidth="1"/>
    <col min="5639" max="5639" width="12.28515625" style="444" customWidth="1"/>
    <col min="5640" max="5640" width="3" style="444" customWidth="1"/>
    <col min="5641" max="5641" width="13.140625" style="444" customWidth="1"/>
    <col min="5642" max="5642" width="2.85546875" style="444" customWidth="1"/>
    <col min="5643" max="5643" width="14.28515625" style="444" customWidth="1"/>
    <col min="5644" max="5644" width="12.28515625" style="444" bestFit="1" customWidth="1"/>
    <col min="5645" max="5645" width="7.42578125" style="444" customWidth="1"/>
    <col min="5646" max="5646" width="19" style="444" customWidth="1"/>
    <col min="5647" max="5647" width="12.7109375" style="444" bestFit="1" customWidth="1"/>
    <col min="5648" max="5888" width="11.42578125" style="444"/>
    <col min="5889" max="5889" width="12.5703125" style="444" customWidth="1"/>
    <col min="5890" max="5890" width="3.28515625" style="444" customWidth="1"/>
    <col min="5891" max="5891" width="55.140625" style="444" customWidth="1"/>
    <col min="5892" max="5892" width="2.42578125" style="444" customWidth="1"/>
    <col min="5893" max="5893" width="12.7109375" style="444" customWidth="1"/>
    <col min="5894" max="5894" width="2" style="444" customWidth="1"/>
    <col min="5895" max="5895" width="12.28515625" style="444" customWidth="1"/>
    <col min="5896" max="5896" width="3" style="444" customWidth="1"/>
    <col min="5897" max="5897" width="13.140625" style="444" customWidth="1"/>
    <col min="5898" max="5898" width="2.85546875" style="444" customWidth="1"/>
    <col min="5899" max="5899" width="14.28515625" style="444" customWidth="1"/>
    <col min="5900" max="5900" width="12.28515625" style="444" bestFit="1" customWidth="1"/>
    <col min="5901" max="5901" width="7.42578125" style="444" customWidth="1"/>
    <col min="5902" max="5902" width="19" style="444" customWidth="1"/>
    <col min="5903" max="5903" width="12.7109375" style="444" bestFit="1" customWidth="1"/>
    <col min="5904" max="6144" width="11.42578125" style="444"/>
    <col min="6145" max="6145" width="12.5703125" style="444" customWidth="1"/>
    <col min="6146" max="6146" width="3.28515625" style="444" customWidth="1"/>
    <col min="6147" max="6147" width="55.140625" style="444" customWidth="1"/>
    <col min="6148" max="6148" width="2.42578125" style="444" customWidth="1"/>
    <col min="6149" max="6149" width="12.7109375" style="444" customWidth="1"/>
    <col min="6150" max="6150" width="2" style="444" customWidth="1"/>
    <col min="6151" max="6151" width="12.28515625" style="444" customWidth="1"/>
    <col min="6152" max="6152" width="3" style="444" customWidth="1"/>
    <col min="6153" max="6153" width="13.140625" style="444" customWidth="1"/>
    <col min="6154" max="6154" width="2.85546875" style="444" customWidth="1"/>
    <col min="6155" max="6155" width="14.28515625" style="444" customWidth="1"/>
    <col min="6156" max="6156" width="12.28515625" style="444" bestFit="1" customWidth="1"/>
    <col min="6157" max="6157" width="7.42578125" style="444" customWidth="1"/>
    <col min="6158" max="6158" width="19" style="444" customWidth="1"/>
    <col min="6159" max="6159" width="12.7109375" style="444" bestFit="1" customWidth="1"/>
    <col min="6160" max="6400" width="11.42578125" style="444"/>
    <col min="6401" max="6401" width="12.5703125" style="444" customWidth="1"/>
    <col min="6402" max="6402" width="3.28515625" style="444" customWidth="1"/>
    <col min="6403" max="6403" width="55.140625" style="444" customWidth="1"/>
    <col min="6404" max="6404" width="2.42578125" style="444" customWidth="1"/>
    <col min="6405" max="6405" width="12.7109375" style="444" customWidth="1"/>
    <col min="6406" max="6406" width="2" style="444" customWidth="1"/>
    <col min="6407" max="6407" width="12.28515625" style="444" customWidth="1"/>
    <col min="6408" max="6408" width="3" style="444" customWidth="1"/>
    <col min="6409" max="6409" width="13.140625" style="444" customWidth="1"/>
    <col min="6410" max="6410" width="2.85546875" style="444" customWidth="1"/>
    <col min="6411" max="6411" width="14.28515625" style="444" customWidth="1"/>
    <col min="6412" max="6412" width="12.28515625" style="444" bestFit="1" customWidth="1"/>
    <col min="6413" max="6413" width="7.42578125" style="444" customWidth="1"/>
    <col min="6414" max="6414" width="19" style="444" customWidth="1"/>
    <col min="6415" max="6415" width="12.7109375" style="444" bestFit="1" customWidth="1"/>
    <col min="6416" max="6656" width="11.42578125" style="444"/>
    <col min="6657" max="6657" width="12.5703125" style="444" customWidth="1"/>
    <col min="6658" max="6658" width="3.28515625" style="444" customWidth="1"/>
    <col min="6659" max="6659" width="55.140625" style="444" customWidth="1"/>
    <col min="6660" max="6660" width="2.42578125" style="444" customWidth="1"/>
    <col min="6661" max="6661" width="12.7109375" style="444" customWidth="1"/>
    <col min="6662" max="6662" width="2" style="444" customWidth="1"/>
    <col min="6663" max="6663" width="12.28515625" style="444" customWidth="1"/>
    <col min="6664" max="6664" width="3" style="444" customWidth="1"/>
    <col min="6665" max="6665" width="13.140625" style="444" customWidth="1"/>
    <col min="6666" max="6666" width="2.85546875" style="444" customWidth="1"/>
    <col min="6667" max="6667" width="14.28515625" style="444" customWidth="1"/>
    <col min="6668" max="6668" width="12.28515625" style="444" bestFit="1" customWidth="1"/>
    <col min="6669" max="6669" width="7.42578125" style="444" customWidth="1"/>
    <col min="6670" max="6670" width="19" style="444" customWidth="1"/>
    <col min="6671" max="6671" width="12.7109375" style="444" bestFit="1" customWidth="1"/>
    <col min="6672" max="6912" width="11.42578125" style="444"/>
    <col min="6913" max="6913" width="12.5703125" style="444" customWidth="1"/>
    <col min="6914" max="6914" width="3.28515625" style="444" customWidth="1"/>
    <col min="6915" max="6915" width="55.140625" style="444" customWidth="1"/>
    <col min="6916" max="6916" width="2.42578125" style="444" customWidth="1"/>
    <col min="6917" max="6917" width="12.7109375" style="444" customWidth="1"/>
    <col min="6918" max="6918" width="2" style="444" customWidth="1"/>
    <col min="6919" max="6919" width="12.28515625" style="444" customWidth="1"/>
    <col min="6920" max="6920" width="3" style="444" customWidth="1"/>
    <col min="6921" max="6921" width="13.140625" style="444" customWidth="1"/>
    <col min="6922" max="6922" width="2.85546875" style="444" customWidth="1"/>
    <col min="6923" max="6923" width="14.28515625" style="444" customWidth="1"/>
    <col min="6924" max="6924" width="12.28515625" style="444" bestFit="1" customWidth="1"/>
    <col min="6925" max="6925" width="7.42578125" style="444" customWidth="1"/>
    <col min="6926" max="6926" width="19" style="444" customWidth="1"/>
    <col min="6927" max="6927" width="12.7109375" style="444" bestFit="1" customWidth="1"/>
    <col min="6928" max="7168" width="11.42578125" style="444"/>
    <col min="7169" max="7169" width="12.5703125" style="444" customWidth="1"/>
    <col min="7170" max="7170" width="3.28515625" style="444" customWidth="1"/>
    <col min="7171" max="7171" width="55.140625" style="444" customWidth="1"/>
    <col min="7172" max="7172" width="2.42578125" style="444" customWidth="1"/>
    <col min="7173" max="7173" width="12.7109375" style="444" customWidth="1"/>
    <col min="7174" max="7174" width="2" style="444" customWidth="1"/>
    <col min="7175" max="7175" width="12.28515625" style="444" customWidth="1"/>
    <col min="7176" max="7176" width="3" style="444" customWidth="1"/>
    <col min="7177" max="7177" width="13.140625" style="444" customWidth="1"/>
    <col min="7178" max="7178" width="2.85546875" style="444" customWidth="1"/>
    <col min="7179" max="7179" width="14.28515625" style="444" customWidth="1"/>
    <col min="7180" max="7180" width="12.28515625" style="444" bestFit="1" customWidth="1"/>
    <col min="7181" max="7181" width="7.42578125" style="444" customWidth="1"/>
    <col min="7182" max="7182" width="19" style="444" customWidth="1"/>
    <col min="7183" max="7183" width="12.7109375" style="444" bestFit="1" customWidth="1"/>
    <col min="7184" max="7424" width="11.42578125" style="444"/>
    <col min="7425" max="7425" width="12.5703125" style="444" customWidth="1"/>
    <col min="7426" max="7426" width="3.28515625" style="444" customWidth="1"/>
    <col min="7427" max="7427" width="55.140625" style="444" customWidth="1"/>
    <col min="7428" max="7428" width="2.42578125" style="444" customWidth="1"/>
    <col min="7429" max="7429" width="12.7109375" style="444" customWidth="1"/>
    <col min="7430" max="7430" width="2" style="444" customWidth="1"/>
    <col min="7431" max="7431" width="12.28515625" style="444" customWidth="1"/>
    <col min="7432" max="7432" width="3" style="444" customWidth="1"/>
    <col min="7433" max="7433" width="13.140625" style="444" customWidth="1"/>
    <col min="7434" max="7434" width="2.85546875" style="444" customWidth="1"/>
    <col min="7435" max="7435" width="14.28515625" style="444" customWidth="1"/>
    <col min="7436" max="7436" width="12.28515625" style="444" bestFit="1" customWidth="1"/>
    <col min="7437" max="7437" width="7.42578125" style="444" customWidth="1"/>
    <col min="7438" max="7438" width="19" style="444" customWidth="1"/>
    <col min="7439" max="7439" width="12.7109375" style="444" bestFit="1" customWidth="1"/>
    <col min="7440" max="7680" width="11.42578125" style="444"/>
    <col min="7681" max="7681" width="12.5703125" style="444" customWidth="1"/>
    <col min="7682" max="7682" width="3.28515625" style="444" customWidth="1"/>
    <col min="7683" max="7683" width="55.140625" style="444" customWidth="1"/>
    <col min="7684" max="7684" width="2.42578125" style="444" customWidth="1"/>
    <col min="7685" max="7685" width="12.7109375" style="444" customWidth="1"/>
    <col min="7686" max="7686" width="2" style="444" customWidth="1"/>
    <col min="7687" max="7687" width="12.28515625" style="444" customWidth="1"/>
    <col min="7688" max="7688" width="3" style="444" customWidth="1"/>
    <col min="7689" max="7689" width="13.140625" style="444" customWidth="1"/>
    <col min="7690" max="7690" width="2.85546875" style="444" customWidth="1"/>
    <col min="7691" max="7691" width="14.28515625" style="444" customWidth="1"/>
    <col min="7692" max="7692" width="12.28515625" style="444" bestFit="1" customWidth="1"/>
    <col min="7693" max="7693" width="7.42578125" style="444" customWidth="1"/>
    <col min="7694" max="7694" width="19" style="444" customWidth="1"/>
    <col min="7695" max="7695" width="12.7109375" style="444" bestFit="1" customWidth="1"/>
    <col min="7696" max="7936" width="11.42578125" style="444"/>
    <col min="7937" max="7937" width="12.5703125" style="444" customWidth="1"/>
    <col min="7938" max="7938" width="3.28515625" style="444" customWidth="1"/>
    <col min="7939" max="7939" width="55.140625" style="444" customWidth="1"/>
    <col min="7940" max="7940" width="2.42578125" style="444" customWidth="1"/>
    <col min="7941" max="7941" width="12.7109375" style="444" customWidth="1"/>
    <col min="7942" max="7942" width="2" style="444" customWidth="1"/>
    <col min="7943" max="7943" width="12.28515625" style="444" customWidth="1"/>
    <col min="7944" max="7944" width="3" style="444" customWidth="1"/>
    <col min="7945" max="7945" width="13.140625" style="444" customWidth="1"/>
    <col min="7946" max="7946" width="2.85546875" style="444" customWidth="1"/>
    <col min="7947" max="7947" width="14.28515625" style="444" customWidth="1"/>
    <col min="7948" max="7948" width="12.28515625" style="444" bestFit="1" customWidth="1"/>
    <col min="7949" max="7949" width="7.42578125" style="444" customWidth="1"/>
    <col min="7950" max="7950" width="19" style="444" customWidth="1"/>
    <col min="7951" max="7951" width="12.7109375" style="444" bestFit="1" customWidth="1"/>
    <col min="7952" max="8192" width="11.42578125" style="444"/>
    <col min="8193" max="8193" width="12.5703125" style="444" customWidth="1"/>
    <col min="8194" max="8194" width="3.28515625" style="444" customWidth="1"/>
    <col min="8195" max="8195" width="55.140625" style="444" customWidth="1"/>
    <col min="8196" max="8196" width="2.42578125" style="444" customWidth="1"/>
    <col min="8197" max="8197" width="12.7109375" style="444" customWidth="1"/>
    <col min="8198" max="8198" width="2" style="444" customWidth="1"/>
    <col min="8199" max="8199" width="12.28515625" style="444" customWidth="1"/>
    <col min="8200" max="8200" width="3" style="444" customWidth="1"/>
    <col min="8201" max="8201" width="13.140625" style="444" customWidth="1"/>
    <col min="8202" max="8202" width="2.85546875" style="444" customWidth="1"/>
    <col min="8203" max="8203" width="14.28515625" style="444" customWidth="1"/>
    <col min="8204" max="8204" width="12.28515625" style="444" bestFit="1" customWidth="1"/>
    <col min="8205" max="8205" width="7.42578125" style="444" customWidth="1"/>
    <col min="8206" max="8206" width="19" style="444" customWidth="1"/>
    <col min="8207" max="8207" width="12.7109375" style="444" bestFit="1" customWidth="1"/>
    <col min="8208" max="8448" width="11.42578125" style="444"/>
    <col min="8449" max="8449" width="12.5703125" style="444" customWidth="1"/>
    <col min="8450" max="8450" width="3.28515625" style="444" customWidth="1"/>
    <col min="8451" max="8451" width="55.140625" style="444" customWidth="1"/>
    <col min="8452" max="8452" width="2.42578125" style="444" customWidth="1"/>
    <col min="8453" max="8453" width="12.7109375" style="444" customWidth="1"/>
    <col min="8454" max="8454" width="2" style="444" customWidth="1"/>
    <col min="8455" max="8455" width="12.28515625" style="444" customWidth="1"/>
    <col min="8456" max="8456" width="3" style="444" customWidth="1"/>
    <col min="8457" max="8457" width="13.140625" style="444" customWidth="1"/>
    <col min="8458" max="8458" width="2.85546875" style="444" customWidth="1"/>
    <col min="8459" max="8459" width="14.28515625" style="444" customWidth="1"/>
    <col min="8460" max="8460" width="12.28515625" style="444" bestFit="1" customWidth="1"/>
    <col min="8461" max="8461" width="7.42578125" style="444" customWidth="1"/>
    <col min="8462" max="8462" width="19" style="444" customWidth="1"/>
    <col min="8463" max="8463" width="12.7109375" style="444" bestFit="1" customWidth="1"/>
    <col min="8464" max="8704" width="11.42578125" style="444"/>
    <col min="8705" max="8705" width="12.5703125" style="444" customWidth="1"/>
    <col min="8706" max="8706" width="3.28515625" style="444" customWidth="1"/>
    <col min="8707" max="8707" width="55.140625" style="444" customWidth="1"/>
    <col min="8708" max="8708" width="2.42578125" style="444" customWidth="1"/>
    <col min="8709" max="8709" width="12.7109375" style="444" customWidth="1"/>
    <col min="8710" max="8710" width="2" style="444" customWidth="1"/>
    <col min="8711" max="8711" width="12.28515625" style="444" customWidth="1"/>
    <col min="8712" max="8712" width="3" style="444" customWidth="1"/>
    <col min="8713" max="8713" width="13.140625" style="444" customWidth="1"/>
    <col min="8714" max="8714" width="2.85546875" style="444" customWidth="1"/>
    <col min="8715" max="8715" width="14.28515625" style="444" customWidth="1"/>
    <col min="8716" max="8716" width="12.28515625" style="444" bestFit="1" customWidth="1"/>
    <col min="8717" max="8717" width="7.42578125" style="444" customWidth="1"/>
    <col min="8718" max="8718" width="19" style="444" customWidth="1"/>
    <col min="8719" max="8719" width="12.7109375" style="444" bestFit="1" customWidth="1"/>
    <col min="8720" max="8960" width="11.42578125" style="444"/>
    <col min="8961" max="8961" width="12.5703125" style="444" customWidth="1"/>
    <col min="8962" max="8962" width="3.28515625" style="444" customWidth="1"/>
    <col min="8963" max="8963" width="55.140625" style="444" customWidth="1"/>
    <col min="8964" max="8964" width="2.42578125" style="444" customWidth="1"/>
    <col min="8965" max="8965" width="12.7109375" style="444" customWidth="1"/>
    <col min="8966" max="8966" width="2" style="444" customWidth="1"/>
    <col min="8967" max="8967" width="12.28515625" style="444" customWidth="1"/>
    <col min="8968" max="8968" width="3" style="444" customWidth="1"/>
    <col min="8969" max="8969" width="13.140625" style="444" customWidth="1"/>
    <col min="8970" max="8970" width="2.85546875" style="444" customWidth="1"/>
    <col min="8971" max="8971" width="14.28515625" style="444" customWidth="1"/>
    <col min="8972" max="8972" width="12.28515625" style="444" bestFit="1" customWidth="1"/>
    <col min="8973" max="8973" width="7.42578125" style="444" customWidth="1"/>
    <col min="8974" max="8974" width="19" style="444" customWidth="1"/>
    <col min="8975" max="8975" width="12.7109375" style="444" bestFit="1" customWidth="1"/>
    <col min="8976" max="9216" width="11.42578125" style="444"/>
    <col min="9217" max="9217" width="12.5703125" style="444" customWidth="1"/>
    <col min="9218" max="9218" width="3.28515625" style="444" customWidth="1"/>
    <col min="9219" max="9219" width="55.140625" style="444" customWidth="1"/>
    <col min="9220" max="9220" width="2.42578125" style="444" customWidth="1"/>
    <col min="9221" max="9221" width="12.7109375" style="444" customWidth="1"/>
    <col min="9222" max="9222" width="2" style="444" customWidth="1"/>
    <col min="9223" max="9223" width="12.28515625" style="444" customWidth="1"/>
    <col min="9224" max="9224" width="3" style="444" customWidth="1"/>
    <col min="9225" max="9225" width="13.140625" style="444" customWidth="1"/>
    <col min="9226" max="9226" width="2.85546875" style="444" customWidth="1"/>
    <col min="9227" max="9227" width="14.28515625" style="444" customWidth="1"/>
    <col min="9228" max="9228" width="12.28515625" style="444" bestFit="1" customWidth="1"/>
    <col min="9229" max="9229" width="7.42578125" style="444" customWidth="1"/>
    <col min="9230" max="9230" width="19" style="444" customWidth="1"/>
    <col min="9231" max="9231" width="12.7109375" style="444" bestFit="1" customWidth="1"/>
    <col min="9232" max="9472" width="11.42578125" style="444"/>
    <col min="9473" max="9473" width="12.5703125" style="444" customWidth="1"/>
    <col min="9474" max="9474" width="3.28515625" style="444" customWidth="1"/>
    <col min="9475" max="9475" width="55.140625" style="444" customWidth="1"/>
    <col min="9476" max="9476" width="2.42578125" style="444" customWidth="1"/>
    <col min="9477" max="9477" width="12.7109375" style="444" customWidth="1"/>
    <col min="9478" max="9478" width="2" style="444" customWidth="1"/>
    <col min="9479" max="9479" width="12.28515625" style="444" customWidth="1"/>
    <col min="9480" max="9480" width="3" style="444" customWidth="1"/>
    <col min="9481" max="9481" width="13.140625" style="444" customWidth="1"/>
    <col min="9482" max="9482" width="2.85546875" style="444" customWidth="1"/>
    <col min="9483" max="9483" width="14.28515625" style="444" customWidth="1"/>
    <col min="9484" max="9484" width="12.28515625" style="444" bestFit="1" customWidth="1"/>
    <col min="9485" max="9485" width="7.42578125" style="444" customWidth="1"/>
    <col min="9486" max="9486" width="19" style="444" customWidth="1"/>
    <col min="9487" max="9487" width="12.7109375" style="444" bestFit="1" customWidth="1"/>
    <col min="9488" max="9728" width="11.42578125" style="444"/>
    <col min="9729" max="9729" width="12.5703125" style="444" customWidth="1"/>
    <col min="9730" max="9730" width="3.28515625" style="444" customWidth="1"/>
    <col min="9731" max="9731" width="55.140625" style="444" customWidth="1"/>
    <col min="9732" max="9732" width="2.42578125" style="444" customWidth="1"/>
    <col min="9733" max="9733" width="12.7109375" style="444" customWidth="1"/>
    <col min="9734" max="9734" width="2" style="444" customWidth="1"/>
    <col min="9735" max="9735" width="12.28515625" style="444" customWidth="1"/>
    <col min="9736" max="9736" width="3" style="444" customWidth="1"/>
    <col min="9737" max="9737" width="13.140625" style="444" customWidth="1"/>
    <col min="9738" max="9738" width="2.85546875" style="444" customWidth="1"/>
    <col min="9739" max="9739" width="14.28515625" style="444" customWidth="1"/>
    <col min="9740" max="9740" width="12.28515625" style="444" bestFit="1" customWidth="1"/>
    <col min="9741" max="9741" width="7.42578125" style="444" customWidth="1"/>
    <col min="9742" max="9742" width="19" style="444" customWidth="1"/>
    <col min="9743" max="9743" width="12.7109375" style="444" bestFit="1" customWidth="1"/>
    <col min="9744" max="9984" width="11.42578125" style="444"/>
    <col min="9985" max="9985" width="12.5703125" style="444" customWidth="1"/>
    <col min="9986" max="9986" width="3.28515625" style="444" customWidth="1"/>
    <col min="9987" max="9987" width="55.140625" style="444" customWidth="1"/>
    <col min="9988" max="9988" width="2.42578125" style="444" customWidth="1"/>
    <col min="9989" max="9989" width="12.7109375" style="444" customWidth="1"/>
    <col min="9990" max="9990" width="2" style="444" customWidth="1"/>
    <col min="9991" max="9991" width="12.28515625" style="444" customWidth="1"/>
    <col min="9992" max="9992" width="3" style="444" customWidth="1"/>
    <col min="9993" max="9993" width="13.140625" style="444" customWidth="1"/>
    <col min="9994" max="9994" width="2.85546875" style="444" customWidth="1"/>
    <col min="9995" max="9995" width="14.28515625" style="444" customWidth="1"/>
    <col min="9996" max="9996" width="12.28515625" style="444" bestFit="1" customWidth="1"/>
    <col min="9997" max="9997" width="7.42578125" style="444" customWidth="1"/>
    <col min="9998" max="9998" width="19" style="444" customWidth="1"/>
    <col min="9999" max="9999" width="12.7109375" style="444" bestFit="1" customWidth="1"/>
    <col min="10000" max="10240" width="11.42578125" style="444"/>
    <col min="10241" max="10241" width="12.5703125" style="444" customWidth="1"/>
    <col min="10242" max="10242" width="3.28515625" style="444" customWidth="1"/>
    <col min="10243" max="10243" width="55.140625" style="444" customWidth="1"/>
    <col min="10244" max="10244" width="2.42578125" style="444" customWidth="1"/>
    <col min="10245" max="10245" width="12.7109375" style="444" customWidth="1"/>
    <col min="10246" max="10246" width="2" style="444" customWidth="1"/>
    <col min="10247" max="10247" width="12.28515625" style="444" customWidth="1"/>
    <col min="10248" max="10248" width="3" style="444" customWidth="1"/>
    <col min="10249" max="10249" width="13.140625" style="444" customWidth="1"/>
    <col min="10250" max="10250" width="2.85546875" style="444" customWidth="1"/>
    <col min="10251" max="10251" width="14.28515625" style="444" customWidth="1"/>
    <col min="10252" max="10252" width="12.28515625" style="444" bestFit="1" customWidth="1"/>
    <col min="10253" max="10253" width="7.42578125" style="444" customWidth="1"/>
    <col min="10254" max="10254" width="19" style="444" customWidth="1"/>
    <col min="10255" max="10255" width="12.7109375" style="444" bestFit="1" customWidth="1"/>
    <col min="10256" max="10496" width="11.42578125" style="444"/>
    <col min="10497" max="10497" width="12.5703125" style="444" customWidth="1"/>
    <col min="10498" max="10498" width="3.28515625" style="444" customWidth="1"/>
    <col min="10499" max="10499" width="55.140625" style="444" customWidth="1"/>
    <col min="10500" max="10500" width="2.42578125" style="444" customWidth="1"/>
    <col min="10501" max="10501" width="12.7109375" style="444" customWidth="1"/>
    <col min="10502" max="10502" width="2" style="444" customWidth="1"/>
    <col min="10503" max="10503" width="12.28515625" style="444" customWidth="1"/>
    <col min="10504" max="10504" width="3" style="444" customWidth="1"/>
    <col min="10505" max="10505" width="13.140625" style="444" customWidth="1"/>
    <col min="10506" max="10506" width="2.85546875" style="444" customWidth="1"/>
    <col min="10507" max="10507" width="14.28515625" style="444" customWidth="1"/>
    <col min="10508" max="10508" width="12.28515625" style="444" bestFit="1" customWidth="1"/>
    <col min="10509" max="10509" width="7.42578125" style="444" customWidth="1"/>
    <col min="10510" max="10510" width="19" style="444" customWidth="1"/>
    <col min="10511" max="10511" width="12.7109375" style="444" bestFit="1" customWidth="1"/>
    <col min="10512" max="10752" width="11.42578125" style="444"/>
    <col min="10753" max="10753" width="12.5703125" style="444" customWidth="1"/>
    <col min="10754" max="10754" width="3.28515625" style="444" customWidth="1"/>
    <col min="10755" max="10755" width="55.140625" style="444" customWidth="1"/>
    <col min="10756" max="10756" width="2.42578125" style="444" customWidth="1"/>
    <col min="10757" max="10757" width="12.7109375" style="444" customWidth="1"/>
    <col min="10758" max="10758" width="2" style="444" customWidth="1"/>
    <col min="10759" max="10759" width="12.28515625" style="444" customWidth="1"/>
    <col min="10760" max="10760" width="3" style="444" customWidth="1"/>
    <col min="10761" max="10761" width="13.140625" style="444" customWidth="1"/>
    <col min="10762" max="10762" width="2.85546875" style="444" customWidth="1"/>
    <col min="10763" max="10763" width="14.28515625" style="444" customWidth="1"/>
    <col min="10764" max="10764" width="12.28515625" style="444" bestFit="1" customWidth="1"/>
    <col min="10765" max="10765" width="7.42578125" style="444" customWidth="1"/>
    <col min="10766" max="10766" width="19" style="444" customWidth="1"/>
    <col min="10767" max="10767" width="12.7109375" style="444" bestFit="1" customWidth="1"/>
    <col min="10768" max="11008" width="11.42578125" style="444"/>
    <col min="11009" max="11009" width="12.5703125" style="444" customWidth="1"/>
    <col min="11010" max="11010" width="3.28515625" style="444" customWidth="1"/>
    <col min="11011" max="11011" width="55.140625" style="444" customWidth="1"/>
    <col min="11012" max="11012" width="2.42578125" style="444" customWidth="1"/>
    <col min="11013" max="11013" width="12.7109375" style="444" customWidth="1"/>
    <col min="11014" max="11014" width="2" style="444" customWidth="1"/>
    <col min="11015" max="11015" width="12.28515625" style="444" customWidth="1"/>
    <col min="11016" max="11016" width="3" style="444" customWidth="1"/>
    <col min="11017" max="11017" width="13.140625" style="444" customWidth="1"/>
    <col min="11018" max="11018" width="2.85546875" style="444" customWidth="1"/>
    <col min="11019" max="11019" width="14.28515625" style="444" customWidth="1"/>
    <col min="11020" max="11020" width="12.28515625" style="444" bestFit="1" customWidth="1"/>
    <col min="11021" max="11021" width="7.42578125" style="444" customWidth="1"/>
    <col min="11022" max="11022" width="19" style="444" customWidth="1"/>
    <col min="11023" max="11023" width="12.7109375" style="444" bestFit="1" customWidth="1"/>
    <col min="11024" max="11264" width="11.42578125" style="444"/>
    <col min="11265" max="11265" width="12.5703125" style="444" customWidth="1"/>
    <col min="11266" max="11266" width="3.28515625" style="444" customWidth="1"/>
    <col min="11267" max="11267" width="55.140625" style="444" customWidth="1"/>
    <col min="11268" max="11268" width="2.42578125" style="444" customWidth="1"/>
    <col min="11269" max="11269" width="12.7109375" style="444" customWidth="1"/>
    <col min="11270" max="11270" width="2" style="444" customWidth="1"/>
    <col min="11271" max="11271" width="12.28515625" style="444" customWidth="1"/>
    <col min="11272" max="11272" width="3" style="444" customWidth="1"/>
    <col min="11273" max="11273" width="13.140625" style="444" customWidth="1"/>
    <col min="11274" max="11274" width="2.85546875" style="444" customWidth="1"/>
    <col min="11275" max="11275" width="14.28515625" style="444" customWidth="1"/>
    <col min="11276" max="11276" width="12.28515625" style="444" bestFit="1" customWidth="1"/>
    <col min="11277" max="11277" width="7.42578125" style="444" customWidth="1"/>
    <col min="11278" max="11278" width="19" style="444" customWidth="1"/>
    <col min="11279" max="11279" width="12.7109375" style="444" bestFit="1" customWidth="1"/>
    <col min="11280" max="11520" width="11.42578125" style="444"/>
    <col min="11521" max="11521" width="12.5703125" style="444" customWidth="1"/>
    <col min="11522" max="11522" width="3.28515625" style="444" customWidth="1"/>
    <col min="11523" max="11523" width="55.140625" style="444" customWidth="1"/>
    <col min="11524" max="11524" width="2.42578125" style="444" customWidth="1"/>
    <col min="11525" max="11525" width="12.7109375" style="444" customWidth="1"/>
    <col min="11526" max="11526" width="2" style="444" customWidth="1"/>
    <col min="11527" max="11527" width="12.28515625" style="444" customWidth="1"/>
    <col min="11528" max="11528" width="3" style="444" customWidth="1"/>
    <col min="11529" max="11529" width="13.140625" style="444" customWidth="1"/>
    <col min="11530" max="11530" width="2.85546875" style="444" customWidth="1"/>
    <col min="11531" max="11531" width="14.28515625" style="444" customWidth="1"/>
    <col min="11532" max="11532" width="12.28515625" style="444" bestFit="1" customWidth="1"/>
    <col min="11533" max="11533" width="7.42578125" style="444" customWidth="1"/>
    <col min="11534" max="11534" width="19" style="444" customWidth="1"/>
    <col min="11535" max="11535" width="12.7109375" style="444" bestFit="1" customWidth="1"/>
    <col min="11536" max="11776" width="11.42578125" style="444"/>
    <col min="11777" max="11777" width="12.5703125" style="444" customWidth="1"/>
    <col min="11778" max="11778" width="3.28515625" style="444" customWidth="1"/>
    <col min="11779" max="11779" width="55.140625" style="444" customWidth="1"/>
    <col min="11780" max="11780" width="2.42578125" style="444" customWidth="1"/>
    <col min="11781" max="11781" width="12.7109375" style="444" customWidth="1"/>
    <col min="11782" max="11782" width="2" style="444" customWidth="1"/>
    <col min="11783" max="11783" width="12.28515625" style="444" customWidth="1"/>
    <col min="11784" max="11784" width="3" style="444" customWidth="1"/>
    <col min="11785" max="11785" width="13.140625" style="444" customWidth="1"/>
    <col min="11786" max="11786" width="2.85546875" style="444" customWidth="1"/>
    <col min="11787" max="11787" width="14.28515625" style="444" customWidth="1"/>
    <col min="11788" max="11788" width="12.28515625" style="444" bestFit="1" customWidth="1"/>
    <col min="11789" max="11789" width="7.42578125" style="444" customWidth="1"/>
    <col min="11790" max="11790" width="19" style="444" customWidth="1"/>
    <col min="11791" max="11791" width="12.7109375" style="444" bestFit="1" customWidth="1"/>
    <col min="11792" max="12032" width="11.42578125" style="444"/>
    <col min="12033" max="12033" width="12.5703125" style="444" customWidth="1"/>
    <col min="12034" max="12034" width="3.28515625" style="444" customWidth="1"/>
    <col min="12035" max="12035" width="55.140625" style="444" customWidth="1"/>
    <col min="12036" max="12036" width="2.42578125" style="444" customWidth="1"/>
    <col min="12037" max="12037" width="12.7109375" style="444" customWidth="1"/>
    <col min="12038" max="12038" width="2" style="444" customWidth="1"/>
    <col min="12039" max="12039" width="12.28515625" style="444" customWidth="1"/>
    <col min="12040" max="12040" width="3" style="444" customWidth="1"/>
    <col min="12041" max="12041" width="13.140625" style="444" customWidth="1"/>
    <col min="12042" max="12042" width="2.85546875" style="444" customWidth="1"/>
    <col min="12043" max="12043" width="14.28515625" style="444" customWidth="1"/>
    <col min="12044" max="12044" width="12.28515625" style="444" bestFit="1" customWidth="1"/>
    <col min="12045" max="12045" width="7.42578125" style="444" customWidth="1"/>
    <col min="12046" max="12046" width="19" style="444" customWidth="1"/>
    <col min="12047" max="12047" width="12.7109375" style="444" bestFit="1" customWidth="1"/>
    <col min="12048" max="12288" width="11.42578125" style="444"/>
    <col min="12289" max="12289" width="12.5703125" style="444" customWidth="1"/>
    <col min="12290" max="12290" width="3.28515625" style="444" customWidth="1"/>
    <col min="12291" max="12291" width="55.140625" style="444" customWidth="1"/>
    <col min="12292" max="12292" width="2.42578125" style="444" customWidth="1"/>
    <col min="12293" max="12293" width="12.7109375" style="444" customWidth="1"/>
    <col min="12294" max="12294" width="2" style="444" customWidth="1"/>
    <col min="12295" max="12295" width="12.28515625" style="444" customWidth="1"/>
    <col min="12296" max="12296" width="3" style="444" customWidth="1"/>
    <col min="12297" max="12297" width="13.140625" style="444" customWidth="1"/>
    <col min="12298" max="12298" width="2.85546875" style="444" customWidth="1"/>
    <col min="12299" max="12299" width="14.28515625" style="444" customWidth="1"/>
    <col min="12300" max="12300" width="12.28515625" style="444" bestFit="1" customWidth="1"/>
    <col min="12301" max="12301" width="7.42578125" style="444" customWidth="1"/>
    <col min="12302" max="12302" width="19" style="444" customWidth="1"/>
    <col min="12303" max="12303" width="12.7109375" style="444" bestFit="1" customWidth="1"/>
    <col min="12304" max="12544" width="11.42578125" style="444"/>
    <col min="12545" max="12545" width="12.5703125" style="444" customWidth="1"/>
    <col min="12546" max="12546" width="3.28515625" style="444" customWidth="1"/>
    <col min="12547" max="12547" width="55.140625" style="444" customWidth="1"/>
    <col min="12548" max="12548" width="2.42578125" style="444" customWidth="1"/>
    <col min="12549" max="12549" width="12.7109375" style="444" customWidth="1"/>
    <col min="12550" max="12550" width="2" style="444" customWidth="1"/>
    <col min="12551" max="12551" width="12.28515625" style="444" customWidth="1"/>
    <col min="12552" max="12552" width="3" style="444" customWidth="1"/>
    <col min="12553" max="12553" width="13.140625" style="444" customWidth="1"/>
    <col min="12554" max="12554" width="2.85546875" style="444" customWidth="1"/>
    <col min="12555" max="12555" width="14.28515625" style="444" customWidth="1"/>
    <col min="12556" max="12556" width="12.28515625" style="444" bestFit="1" customWidth="1"/>
    <col min="12557" max="12557" width="7.42578125" style="444" customWidth="1"/>
    <col min="12558" max="12558" width="19" style="444" customWidth="1"/>
    <col min="12559" max="12559" width="12.7109375" style="444" bestFit="1" customWidth="1"/>
    <col min="12560" max="12800" width="11.42578125" style="444"/>
    <col min="12801" max="12801" width="12.5703125" style="444" customWidth="1"/>
    <col min="12802" max="12802" width="3.28515625" style="444" customWidth="1"/>
    <col min="12803" max="12803" width="55.140625" style="444" customWidth="1"/>
    <col min="12804" max="12804" width="2.42578125" style="444" customWidth="1"/>
    <col min="12805" max="12805" width="12.7109375" style="444" customWidth="1"/>
    <col min="12806" max="12806" width="2" style="444" customWidth="1"/>
    <col min="12807" max="12807" width="12.28515625" style="444" customWidth="1"/>
    <col min="12808" max="12808" width="3" style="444" customWidth="1"/>
    <col min="12809" max="12809" width="13.140625" style="444" customWidth="1"/>
    <col min="12810" max="12810" width="2.85546875" style="444" customWidth="1"/>
    <col min="12811" max="12811" width="14.28515625" style="444" customWidth="1"/>
    <col min="12812" max="12812" width="12.28515625" style="444" bestFit="1" customWidth="1"/>
    <col min="12813" max="12813" width="7.42578125" style="444" customWidth="1"/>
    <col min="12814" max="12814" width="19" style="444" customWidth="1"/>
    <col min="12815" max="12815" width="12.7109375" style="444" bestFit="1" customWidth="1"/>
    <col min="12816" max="13056" width="11.42578125" style="444"/>
    <col min="13057" max="13057" width="12.5703125" style="444" customWidth="1"/>
    <col min="13058" max="13058" width="3.28515625" style="444" customWidth="1"/>
    <col min="13059" max="13059" width="55.140625" style="444" customWidth="1"/>
    <col min="13060" max="13060" width="2.42578125" style="444" customWidth="1"/>
    <col min="13061" max="13061" width="12.7109375" style="444" customWidth="1"/>
    <col min="13062" max="13062" width="2" style="444" customWidth="1"/>
    <col min="13063" max="13063" width="12.28515625" style="444" customWidth="1"/>
    <col min="13064" max="13064" width="3" style="444" customWidth="1"/>
    <col min="13065" max="13065" width="13.140625" style="444" customWidth="1"/>
    <col min="13066" max="13066" width="2.85546875" style="444" customWidth="1"/>
    <col min="13067" max="13067" width="14.28515625" style="444" customWidth="1"/>
    <col min="13068" max="13068" width="12.28515625" style="444" bestFit="1" customWidth="1"/>
    <col min="13069" max="13069" width="7.42578125" style="444" customWidth="1"/>
    <col min="13070" max="13070" width="19" style="444" customWidth="1"/>
    <col min="13071" max="13071" width="12.7109375" style="444" bestFit="1" customWidth="1"/>
    <col min="13072" max="13312" width="11.42578125" style="444"/>
    <col min="13313" max="13313" width="12.5703125" style="444" customWidth="1"/>
    <col min="13314" max="13314" width="3.28515625" style="444" customWidth="1"/>
    <col min="13315" max="13315" width="55.140625" style="444" customWidth="1"/>
    <col min="13316" max="13316" width="2.42578125" style="444" customWidth="1"/>
    <col min="13317" max="13317" width="12.7109375" style="444" customWidth="1"/>
    <col min="13318" max="13318" width="2" style="444" customWidth="1"/>
    <col min="13319" max="13319" width="12.28515625" style="444" customWidth="1"/>
    <col min="13320" max="13320" width="3" style="444" customWidth="1"/>
    <col min="13321" max="13321" width="13.140625" style="444" customWidth="1"/>
    <col min="13322" max="13322" width="2.85546875" style="444" customWidth="1"/>
    <col min="13323" max="13323" width="14.28515625" style="444" customWidth="1"/>
    <col min="13324" max="13324" width="12.28515625" style="444" bestFit="1" customWidth="1"/>
    <col min="13325" max="13325" width="7.42578125" style="444" customWidth="1"/>
    <col min="13326" max="13326" width="19" style="444" customWidth="1"/>
    <col min="13327" max="13327" width="12.7109375" style="444" bestFit="1" customWidth="1"/>
    <col min="13328" max="13568" width="11.42578125" style="444"/>
    <col min="13569" max="13569" width="12.5703125" style="444" customWidth="1"/>
    <col min="13570" max="13570" width="3.28515625" style="444" customWidth="1"/>
    <col min="13571" max="13571" width="55.140625" style="444" customWidth="1"/>
    <col min="13572" max="13572" width="2.42578125" style="444" customWidth="1"/>
    <col min="13573" max="13573" width="12.7109375" style="444" customWidth="1"/>
    <col min="13574" max="13574" width="2" style="444" customWidth="1"/>
    <col min="13575" max="13575" width="12.28515625" style="444" customWidth="1"/>
    <col min="13576" max="13576" width="3" style="444" customWidth="1"/>
    <col min="13577" max="13577" width="13.140625" style="444" customWidth="1"/>
    <col min="13578" max="13578" width="2.85546875" style="444" customWidth="1"/>
    <col min="13579" max="13579" width="14.28515625" style="444" customWidth="1"/>
    <col min="13580" max="13580" width="12.28515625" style="444" bestFit="1" customWidth="1"/>
    <col min="13581" max="13581" width="7.42578125" style="444" customWidth="1"/>
    <col min="13582" max="13582" width="19" style="444" customWidth="1"/>
    <col min="13583" max="13583" width="12.7109375" style="444" bestFit="1" customWidth="1"/>
    <col min="13584" max="13824" width="11.42578125" style="444"/>
    <col min="13825" max="13825" width="12.5703125" style="444" customWidth="1"/>
    <col min="13826" max="13826" width="3.28515625" style="444" customWidth="1"/>
    <col min="13827" max="13827" width="55.140625" style="444" customWidth="1"/>
    <col min="13828" max="13828" width="2.42578125" style="444" customWidth="1"/>
    <col min="13829" max="13829" width="12.7109375" style="444" customWidth="1"/>
    <col min="13830" max="13830" width="2" style="444" customWidth="1"/>
    <col min="13831" max="13831" width="12.28515625" style="444" customWidth="1"/>
    <col min="13832" max="13832" width="3" style="444" customWidth="1"/>
    <col min="13833" max="13833" width="13.140625" style="444" customWidth="1"/>
    <col min="13834" max="13834" width="2.85546875" style="444" customWidth="1"/>
    <col min="13835" max="13835" width="14.28515625" style="444" customWidth="1"/>
    <col min="13836" max="13836" width="12.28515625" style="444" bestFit="1" customWidth="1"/>
    <col min="13837" max="13837" width="7.42578125" style="444" customWidth="1"/>
    <col min="13838" max="13838" width="19" style="444" customWidth="1"/>
    <col min="13839" max="13839" width="12.7109375" style="444" bestFit="1" customWidth="1"/>
    <col min="13840" max="14080" width="11.42578125" style="444"/>
    <col min="14081" max="14081" width="12.5703125" style="444" customWidth="1"/>
    <col min="14082" max="14082" width="3.28515625" style="444" customWidth="1"/>
    <col min="14083" max="14083" width="55.140625" style="444" customWidth="1"/>
    <col min="14084" max="14084" width="2.42578125" style="444" customWidth="1"/>
    <col min="14085" max="14085" width="12.7109375" style="444" customWidth="1"/>
    <col min="14086" max="14086" width="2" style="444" customWidth="1"/>
    <col min="14087" max="14087" width="12.28515625" style="444" customWidth="1"/>
    <col min="14088" max="14088" width="3" style="444" customWidth="1"/>
    <col min="14089" max="14089" width="13.140625" style="444" customWidth="1"/>
    <col min="14090" max="14090" width="2.85546875" style="444" customWidth="1"/>
    <col min="14091" max="14091" width="14.28515625" style="444" customWidth="1"/>
    <col min="14092" max="14092" width="12.28515625" style="444" bestFit="1" customWidth="1"/>
    <col min="14093" max="14093" width="7.42578125" style="444" customWidth="1"/>
    <col min="14094" max="14094" width="19" style="444" customWidth="1"/>
    <col min="14095" max="14095" width="12.7109375" style="444" bestFit="1" customWidth="1"/>
    <col min="14096" max="14336" width="11.42578125" style="444"/>
    <col min="14337" max="14337" width="12.5703125" style="444" customWidth="1"/>
    <col min="14338" max="14338" width="3.28515625" style="444" customWidth="1"/>
    <col min="14339" max="14339" width="55.140625" style="444" customWidth="1"/>
    <col min="14340" max="14340" width="2.42578125" style="444" customWidth="1"/>
    <col min="14341" max="14341" width="12.7109375" style="444" customWidth="1"/>
    <col min="14342" max="14342" width="2" style="444" customWidth="1"/>
    <col min="14343" max="14343" width="12.28515625" style="444" customWidth="1"/>
    <col min="14344" max="14344" width="3" style="444" customWidth="1"/>
    <col min="14345" max="14345" width="13.140625" style="444" customWidth="1"/>
    <col min="14346" max="14346" width="2.85546875" style="444" customWidth="1"/>
    <col min="14347" max="14347" width="14.28515625" style="444" customWidth="1"/>
    <col min="14348" max="14348" width="12.28515625" style="444" bestFit="1" customWidth="1"/>
    <col min="14349" max="14349" width="7.42578125" style="444" customWidth="1"/>
    <col min="14350" max="14350" width="19" style="444" customWidth="1"/>
    <col min="14351" max="14351" width="12.7109375" style="444" bestFit="1" customWidth="1"/>
    <col min="14352" max="14592" width="11.42578125" style="444"/>
    <col min="14593" max="14593" width="12.5703125" style="444" customWidth="1"/>
    <col min="14594" max="14594" width="3.28515625" style="444" customWidth="1"/>
    <col min="14595" max="14595" width="55.140625" style="444" customWidth="1"/>
    <col min="14596" max="14596" width="2.42578125" style="444" customWidth="1"/>
    <col min="14597" max="14597" width="12.7109375" style="444" customWidth="1"/>
    <col min="14598" max="14598" width="2" style="444" customWidth="1"/>
    <col min="14599" max="14599" width="12.28515625" style="444" customWidth="1"/>
    <col min="14600" max="14600" width="3" style="444" customWidth="1"/>
    <col min="14601" max="14601" width="13.140625" style="444" customWidth="1"/>
    <col min="14602" max="14602" width="2.85546875" style="444" customWidth="1"/>
    <col min="14603" max="14603" width="14.28515625" style="444" customWidth="1"/>
    <col min="14604" max="14604" width="12.28515625" style="444" bestFit="1" customWidth="1"/>
    <col min="14605" max="14605" width="7.42578125" style="444" customWidth="1"/>
    <col min="14606" max="14606" width="19" style="444" customWidth="1"/>
    <col min="14607" max="14607" width="12.7109375" style="444" bestFit="1" customWidth="1"/>
    <col min="14608" max="14848" width="11.42578125" style="444"/>
    <col min="14849" max="14849" width="12.5703125" style="444" customWidth="1"/>
    <col min="14850" max="14850" width="3.28515625" style="444" customWidth="1"/>
    <col min="14851" max="14851" width="55.140625" style="444" customWidth="1"/>
    <col min="14852" max="14852" width="2.42578125" style="444" customWidth="1"/>
    <col min="14853" max="14853" width="12.7109375" style="444" customWidth="1"/>
    <col min="14854" max="14854" width="2" style="444" customWidth="1"/>
    <col min="14855" max="14855" width="12.28515625" style="444" customWidth="1"/>
    <col min="14856" max="14856" width="3" style="444" customWidth="1"/>
    <col min="14857" max="14857" width="13.140625" style="444" customWidth="1"/>
    <col min="14858" max="14858" width="2.85546875" style="444" customWidth="1"/>
    <col min="14859" max="14859" width="14.28515625" style="444" customWidth="1"/>
    <col min="14860" max="14860" width="12.28515625" style="444" bestFit="1" customWidth="1"/>
    <col min="14861" max="14861" width="7.42578125" style="444" customWidth="1"/>
    <col min="14862" max="14862" width="19" style="444" customWidth="1"/>
    <col min="14863" max="14863" width="12.7109375" style="444" bestFit="1" customWidth="1"/>
    <col min="14864" max="15104" width="11.42578125" style="444"/>
    <col min="15105" max="15105" width="12.5703125" style="444" customWidth="1"/>
    <col min="15106" max="15106" width="3.28515625" style="444" customWidth="1"/>
    <col min="15107" max="15107" width="55.140625" style="444" customWidth="1"/>
    <col min="15108" max="15108" width="2.42578125" style="444" customWidth="1"/>
    <col min="15109" max="15109" width="12.7109375" style="444" customWidth="1"/>
    <col min="15110" max="15110" width="2" style="444" customWidth="1"/>
    <col min="15111" max="15111" width="12.28515625" style="444" customWidth="1"/>
    <col min="15112" max="15112" width="3" style="444" customWidth="1"/>
    <col min="15113" max="15113" width="13.140625" style="444" customWidth="1"/>
    <col min="15114" max="15114" width="2.85546875" style="444" customWidth="1"/>
    <col min="15115" max="15115" width="14.28515625" style="444" customWidth="1"/>
    <col min="15116" max="15116" width="12.28515625" style="444" bestFit="1" customWidth="1"/>
    <col min="15117" max="15117" width="7.42578125" style="444" customWidth="1"/>
    <col min="15118" max="15118" width="19" style="444" customWidth="1"/>
    <col min="15119" max="15119" width="12.7109375" style="444" bestFit="1" customWidth="1"/>
    <col min="15120" max="15360" width="11.42578125" style="444"/>
    <col min="15361" max="15361" width="12.5703125" style="444" customWidth="1"/>
    <col min="15362" max="15362" width="3.28515625" style="444" customWidth="1"/>
    <col min="15363" max="15363" width="55.140625" style="444" customWidth="1"/>
    <col min="15364" max="15364" width="2.42578125" style="444" customWidth="1"/>
    <col min="15365" max="15365" width="12.7109375" style="444" customWidth="1"/>
    <col min="15366" max="15366" width="2" style="444" customWidth="1"/>
    <col min="15367" max="15367" width="12.28515625" style="444" customWidth="1"/>
    <col min="15368" max="15368" width="3" style="444" customWidth="1"/>
    <col min="15369" max="15369" width="13.140625" style="444" customWidth="1"/>
    <col min="15370" max="15370" width="2.85546875" style="444" customWidth="1"/>
    <col min="15371" max="15371" width="14.28515625" style="444" customWidth="1"/>
    <col min="15372" max="15372" width="12.28515625" style="444" bestFit="1" customWidth="1"/>
    <col min="15373" max="15373" width="7.42578125" style="444" customWidth="1"/>
    <col min="15374" max="15374" width="19" style="444" customWidth="1"/>
    <col min="15375" max="15375" width="12.7109375" style="444" bestFit="1" customWidth="1"/>
    <col min="15376" max="15616" width="11.42578125" style="444"/>
    <col min="15617" max="15617" width="12.5703125" style="444" customWidth="1"/>
    <col min="15618" max="15618" width="3.28515625" style="444" customWidth="1"/>
    <col min="15619" max="15619" width="55.140625" style="444" customWidth="1"/>
    <col min="15620" max="15620" width="2.42578125" style="444" customWidth="1"/>
    <col min="15621" max="15621" width="12.7109375" style="444" customWidth="1"/>
    <col min="15622" max="15622" width="2" style="444" customWidth="1"/>
    <col min="15623" max="15623" width="12.28515625" style="444" customWidth="1"/>
    <col min="15624" max="15624" width="3" style="444" customWidth="1"/>
    <col min="15625" max="15625" width="13.140625" style="444" customWidth="1"/>
    <col min="15626" max="15626" width="2.85546875" style="444" customWidth="1"/>
    <col min="15627" max="15627" width="14.28515625" style="444" customWidth="1"/>
    <col min="15628" max="15628" width="12.28515625" style="444" bestFit="1" customWidth="1"/>
    <col min="15629" max="15629" width="7.42578125" style="444" customWidth="1"/>
    <col min="15630" max="15630" width="19" style="444" customWidth="1"/>
    <col min="15631" max="15631" width="12.7109375" style="444" bestFit="1" customWidth="1"/>
    <col min="15632" max="15872" width="11.42578125" style="444"/>
    <col min="15873" max="15873" width="12.5703125" style="444" customWidth="1"/>
    <col min="15874" max="15874" width="3.28515625" style="444" customWidth="1"/>
    <col min="15875" max="15875" width="55.140625" style="444" customWidth="1"/>
    <col min="15876" max="15876" width="2.42578125" style="444" customWidth="1"/>
    <col min="15877" max="15877" width="12.7109375" style="444" customWidth="1"/>
    <col min="15878" max="15878" width="2" style="444" customWidth="1"/>
    <col min="15879" max="15879" width="12.28515625" style="444" customWidth="1"/>
    <col min="15880" max="15880" width="3" style="444" customWidth="1"/>
    <col min="15881" max="15881" width="13.140625" style="444" customWidth="1"/>
    <col min="15882" max="15882" width="2.85546875" style="444" customWidth="1"/>
    <col min="15883" max="15883" width="14.28515625" style="444" customWidth="1"/>
    <col min="15884" max="15884" width="12.28515625" style="444" bestFit="1" customWidth="1"/>
    <col min="15885" max="15885" width="7.42578125" style="444" customWidth="1"/>
    <col min="15886" max="15886" width="19" style="444" customWidth="1"/>
    <col min="15887" max="15887" width="12.7109375" style="444" bestFit="1" customWidth="1"/>
    <col min="15888" max="16128" width="11.42578125" style="444"/>
    <col min="16129" max="16129" width="12.5703125" style="444" customWidth="1"/>
    <col min="16130" max="16130" width="3.28515625" style="444" customWidth="1"/>
    <col min="16131" max="16131" width="55.140625" style="444" customWidth="1"/>
    <col min="16132" max="16132" width="2.42578125" style="444" customWidth="1"/>
    <col min="16133" max="16133" width="12.7109375" style="444" customWidth="1"/>
    <col min="16134" max="16134" width="2" style="444" customWidth="1"/>
    <col min="16135" max="16135" width="12.28515625" style="444" customWidth="1"/>
    <col min="16136" max="16136" width="3" style="444" customWidth="1"/>
    <col min="16137" max="16137" width="13.140625" style="444" customWidth="1"/>
    <col min="16138" max="16138" width="2.85546875" style="444" customWidth="1"/>
    <col min="16139" max="16139" width="14.28515625" style="444" customWidth="1"/>
    <col min="16140" max="16140" width="12.28515625" style="444" bestFit="1" customWidth="1"/>
    <col min="16141" max="16141" width="7.42578125" style="444" customWidth="1"/>
    <col min="16142" max="16142" width="19" style="444" customWidth="1"/>
    <col min="16143" max="16143" width="12.7109375" style="444" bestFit="1" customWidth="1"/>
    <col min="16144" max="16384" width="11.42578125" style="444"/>
  </cols>
  <sheetData>
    <row r="1" spans="1:13" ht="21">
      <c r="A1" s="442" t="s">
        <v>1760</v>
      </c>
    </row>
    <row r="2" spans="1:13" ht="19.5" thickBot="1">
      <c r="A2" s="447" t="s">
        <v>2879</v>
      </c>
    </row>
    <row r="3" spans="1:13">
      <c r="A3" s="448" t="s">
        <v>2880</v>
      </c>
      <c r="B3" s="449"/>
      <c r="C3" s="450"/>
      <c r="D3" s="450"/>
      <c r="E3" s="451"/>
      <c r="F3" s="452"/>
      <c r="G3" s="451"/>
      <c r="H3" s="452"/>
      <c r="I3" s="451"/>
      <c r="J3" s="452"/>
      <c r="K3" s="453"/>
    </row>
    <row r="4" spans="1:13">
      <c r="A4" s="454"/>
      <c r="B4" s="455"/>
      <c r="C4" s="456"/>
      <c r="D4" s="456"/>
      <c r="E4" s="457" t="s">
        <v>1761</v>
      </c>
      <c r="F4" s="458"/>
      <c r="G4" s="457" t="s">
        <v>1762</v>
      </c>
      <c r="H4" s="458"/>
      <c r="I4" s="457" t="s">
        <v>1763</v>
      </c>
      <c r="J4" s="458"/>
      <c r="K4" s="459"/>
    </row>
    <row r="5" spans="1:13">
      <c r="A5" s="460" t="s">
        <v>1764</v>
      </c>
      <c r="C5" s="461" t="s">
        <v>1765</v>
      </c>
      <c r="D5" s="461"/>
      <c r="E5" s="462" t="s">
        <v>1766</v>
      </c>
      <c r="F5" s="463"/>
      <c r="G5" s="462" t="s">
        <v>1767</v>
      </c>
      <c r="H5" s="463"/>
      <c r="I5" s="462" t="s">
        <v>1768</v>
      </c>
      <c r="J5" s="463"/>
      <c r="K5" s="464" t="s">
        <v>1769</v>
      </c>
    </row>
    <row r="6" spans="1:13">
      <c r="A6" s="465"/>
      <c r="B6" s="466"/>
      <c r="C6" s="467"/>
      <c r="D6" s="467"/>
      <c r="E6" s="468" t="s">
        <v>1770</v>
      </c>
      <c r="F6" s="469"/>
      <c r="G6" s="468" t="s">
        <v>1770</v>
      </c>
      <c r="H6" s="469"/>
      <c r="I6" s="468" t="s">
        <v>1770</v>
      </c>
      <c r="J6" s="469"/>
      <c r="K6" s="470"/>
    </row>
    <row r="7" spans="1:13">
      <c r="A7" s="460"/>
      <c r="B7" s="733" t="s">
        <v>1771</v>
      </c>
      <c r="C7" s="734" t="s">
        <v>1772</v>
      </c>
      <c r="K7" s="464"/>
    </row>
    <row r="8" spans="1:13">
      <c r="A8" s="735"/>
      <c r="B8" s="736"/>
      <c r="C8" s="737"/>
      <c r="K8" s="464"/>
    </row>
    <row r="9" spans="1:13">
      <c r="A9" s="738" t="s">
        <v>67</v>
      </c>
      <c r="B9" s="736" t="s">
        <v>156</v>
      </c>
      <c r="C9" s="737" t="s">
        <v>2353</v>
      </c>
      <c r="E9" s="739">
        <f>81533+276500+14850+14800-21330</f>
        <v>366353</v>
      </c>
      <c r="F9" s="740"/>
      <c r="G9" s="739">
        <f>24280.24+(778.24+127150.51)+96015.84+I9</f>
        <v>344196.58999999997</v>
      </c>
      <c r="H9" s="740"/>
      <c r="I9" s="739">
        <v>95971.76</v>
      </c>
      <c r="J9" s="740"/>
      <c r="K9" s="741" t="s">
        <v>1774</v>
      </c>
    </row>
    <row r="10" spans="1:13">
      <c r="A10" s="735"/>
      <c r="B10" s="736"/>
      <c r="C10" s="737"/>
      <c r="E10" s="739"/>
      <c r="F10" s="740"/>
      <c r="G10" s="739"/>
      <c r="H10" s="740"/>
      <c r="I10" s="739"/>
      <c r="J10" s="740"/>
      <c r="K10" s="741"/>
    </row>
    <row r="11" spans="1:13" ht="11.25" customHeight="1">
      <c r="A11" s="738" t="s">
        <v>2881</v>
      </c>
      <c r="B11" s="736" t="s">
        <v>156</v>
      </c>
      <c r="C11" s="737" t="s">
        <v>1773</v>
      </c>
      <c r="E11" s="739">
        <f>33070160.75+1835277.09+7222735.84</f>
        <v>42128173.680000007</v>
      </c>
      <c r="F11" s="740"/>
      <c r="G11" s="739">
        <f>1239083.67+18980565.69+7705787.52+6591809.91+I11</f>
        <v>42128173.68</v>
      </c>
      <c r="H11" s="740"/>
      <c r="I11" s="739">
        <v>7610926.8899999997</v>
      </c>
      <c r="J11" s="740"/>
      <c r="K11" s="741" t="s">
        <v>1775</v>
      </c>
    </row>
    <row r="12" spans="1:13">
      <c r="A12" s="735"/>
      <c r="B12" s="736"/>
      <c r="C12" s="737"/>
      <c r="K12" s="464"/>
    </row>
    <row r="13" spans="1:13" ht="23.25">
      <c r="A13" s="738" t="s">
        <v>2882</v>
      </c>
      <c r="B13" s="736" t="s">
        <v>156</v>
      </c>
      <c r="C13" s="737" t="s">
        <v>1831</v>
      </c>
      <c r="E13" s="739">
        <f>7074711+1367230.13</f>
        <v>8441941.129999999</v>
      </c>
      <c r="F13" s="740"/>
      <c r="G13" s="739">
        <f>99814.14+3640609.7+1206922.02+2127365.14</f>
        <v>7074711</v>
      </c>
      <c r="H13" s="740"/>
      <c r="I13" s="739">
        <v>1367230.13</v>
      </c>
      <c r="J13" s="740"/>
      <c r="K13" s="741" t="s">
        <v>1775</v>
      </c>
      <c r="M13" s="445"/>
    </row>
    <row r="14" spans="1:13">
      <c r="A14" s="735"/>
      <c r="B14" s="736"/>
      <c r="C14" s="737"/>
      <c r="K14" s="464"/>
    </row>
    <row r="15" spans="1:13" ht="24">
      <c r="A15" s="738" t="s">
        <v>2883</v>
      </c>
      <c r="B15" s="736" t="s">
        <v>1832</v>
      </c>
      <c r="C15" s="737" t="s">
        <v>2884</v>
      </c>
      <c r="D15" s="742"/>
      <c r="E15" s="739">
        <v>3019200.87</v>
      </c>
      <c r="F15" s="740"/>
      <c r="G15" s="739">
        <f>I15</f>
        <v>1464460.61</v>
      </c>
      <c r="H15" s="740"/>
      <c r="I15" s="739">
        <v>1464460.61</v>
      </c>
      <c r="J15" s="740"/>
      <c r="K15" s="741" t="s">
        <v>1774</v>
      </c>
    </row>
    <row r="16" spans="1:13">
      <c r="A16" s="735"/>
      <c r="B16" s="736"/>
      <c r="C16" s="737"/>
      <c r="K16" s="464"/>
    </row>
    <row r="17" spans="1:17" ht="13.5" customHeight="1">
      <c r="A17" s="738" t="s">
        <v>2885</v>
      </c>
      <c r="B17" s="736" t="s">
        <v>1832</v>
      </c>
      <c r="C17" s="737" t="s">
        <v>2451</v>
      </c>
      <c r="D17" s="742"/>
      <c r="E17" s="739">
        <v>19474690.120000001</v>
      </c>
      <c r="F17" s="740"/>
      <c r="G17" s="739">
        <f>2477856.19+I17</f>
        <v>11372787.719999999</v>
      </c>
      <c r="H17" s="740"/>
      <c r="I17" s="739">
        <v>8894931.5299999993</v>
      </c>
      <c r="J17" s="740"/>
      <c r="K17" s="741" t="s">
        <v>1774</v>
      </c>
    </row>
    <row r="18" spans="1:17">
      <c r="A18" s="735"/>
      <c r="B18" s="736"/>
      <c r="C18" s="737"/>
      <c r="K18" s="464"/>
    </row>
    <row r="19" spans="1:17" ht="23.25">
      <c r="A19" s="738" t="s">
        <v>2886</v>
      </c>
      <c r="B19" s="736" t="s">
        <v>1832</v>
      </c>
      <c r="C19" s="737" t="s">
        <v>2887</v>
      </c>
      <c r="E19" s="739">
        <v>2784261.65</v>
      </c>
      <c r="F19" s="740"/>
      <c r="G19" s="739">
        <v>1197240.56</v>
      </c>
      <c r="H19" s="740"/>
      <c r="I19" s="739">
        <f>G19</f>
        <v>1197240.56</v>
      </c>
      <c r="K19" s="741" t="s">
        <v>1774</v>
      </c>
    </row>
    <row r="20" spans="1:17">
      <c r="A20" s="735"/>
      <c r="B20" s="736"/>
      <c r="C20" s="737"/>
      <c r="K20" s="464"/>
    </row>
    <row r="21" spans="1:17" ht="15" customHeight="1">
      <c r="A21" s="738" t="s">
        <v>2888</v>
      </c>
      <c r="B21" s="736" t="s">
        <v>1832</v>
      </c>
      <c r="C21" s="737" t="s">
        <v>2889</v>
      </c>
      <c r="E21" s="739">
        <v>1157200</v>
      </c>
      <c r="F21" s="740"/>
      <c r="G21" s="739">
        <v>801399.15</v>
      </c>
      <c r="H21" s="740"/>
      <c r="I21" s="739">
        <f>G21</f>
        <v>801399.15</v>
      </c>
      <c r="K21" s="741" t="s">
        <v>1774</v>
      </c>
    </row>
    <row r="22" spans="1:17">
      <c r="A22" s="735"/>
      <c r="B22" s="736"/>
      <c r="C22" s="737"/>
      <c r="K22" s="464"/>
    </row>
    <row r="23" spans="1:17" ht="24">
      <c r="A23" s="743" t="s">
        <v>2890</v>
      </c>
      <c r="B23" s="736" t="s">
        <v>1832</v>
      </c>
      <c r="C23" s="737" t="s">
        <v>2452</v>
      </c>
      <c r="D23" s="742"/>
      <c r="E23" s="739">
        <v>2722020.71</v>
      </c>
      <c r="F23" s="740"/>
      <c r="G23" s="739">
        <f>549009.43+I23</f>
        <v>1159288.8999999999</v>
      </c>
      <c r="H23" s="740"/>
      <c r="I23" s="739">
        <v>610279.47</v>
      </c>
      <c r="J23" s="740"/>
      <c r="K23" s="741" t="s">
        <v>1774</v>
      </c>
      <c r="O23" s="445"/>
      <c r="P23" s="445"/>
      <c r="Q23" s="445"/>
    </row>
    <row r="24" spans="1:17">
      <c r="A24" s="735"/>
      <c r="B24" s="736"/>
      <c r="C24" s="737"/>
      <c r="K24" s="464"/>
    </row>
    <row r="25" spans="1:17" ht="23.25">
      <c r="A25" s="743" t="s">
        <v>2891</v>
      </c>
      <c r="B25" s="736" t="s">
        <v>1832</v>
      </c>
      <c r="C25" s="737" t="s">
        <v>2892</v>
      </c>
      <c r="E25" s="739">
        <v>3026400</v>
      </c>
      <c r="F25" s="740"/>
      <c r="G25" s="739">
        <f>1476932.3</f>
        <v>1476932.3</v>
      </c>
      <c r="H25" s="740"/>
      <c r="I25" s="739">
        <f>G25</f>
        <v>1476932.3</v>
      </c>
      <c r="K25" s="741" t="s">
        <v>1774</v>
      </c>
      <c r="O25" s="445"/>
      <c r="P25" s="445"/>
      <c r="Q25" s="445"/>
    </row>
    <row r="26" spans="1:17">
      <c r="A26" s="735"/>
      <c r="B26" s="736"/>
      <c r="C26" s="737"/>
      <c r="K26" s="464"/>
    </row>
    <row r="27" spans="1:17" ht="23.25">
      <c r="A27" s="743" t="s">
        <v>2893</v>
      </c>
      <c r="B27" s="736" t="s">
        <v>1832</v>
      </c>
      <c r="C27" s="737" t="s">
        <v>2894</v>
      </c>
      <c r="E27" s="445">
        <v>87540</v>
      </c>
      <c r="G27" s="445">
        <f>E27</f>
        <v>87540</v>
      </c>
      <c r="I27" s="445">
        <f>G27</f>
        <v>87540</v>
      </c>
      <c r="K27" s="464" t="s">
        <v>1775</v>
      </c>
      <c r="O27" s="445"/>
      <c r="P27" s="445"/>
      <c r="Q27" s="445"/>
    </row>
    <row r="28" spans="1:17">
      <c r="A28" s="735"/>
      <c r="B28" s="736"/>
      <c r="C28" s="737"/>
      <c r="K28" s="464"/>
    </row>
    <row r="29" spans="1:17" ht="23.25">
      <c r="A29" s="743" t="s">
        <v>2895</v>
      </c>
      <c r="B29" s="736" t="s">
        <v>1832</v>
      </c>
      <c r="C29" s="737" t="s">
        <v>2896</v>
      </c>
      <c r="E29" s="445">
        <v>2372229.25</v>
      </c>
      <c r="G29" s="445">
        <f>I29</f>
        <v>1150647.6200000001</v>
      </c>
      <c r="I29" s="445">
        <v>1150647.6200000001</v>
      </c>
      <c r="K29" s="464" t="s">
        <v>1774</v>
      </c>
    </row>
    <row r="30" spans="1:17">
      <c r="A30" s="735"/>
      <c r="B30" s="736"/>
      <c r="C30" s="737"/>
      <c r="K30" s="464"/>
    </row>
    <row r="31" spans="1:17" ht="24">
      <c r="A31" s="743" t="s">
        <v>2897</v>
      </c>
      <c r="B31" s="443" t="s">
        <v>1832</v>
      </c>
      <c r="C31" s="737" t="s">
        <v>2453</v>
      </c>
      <c r="E31" s="739">
        <v>780995.74</v>
      </c>
      <c r="F31" s="740"/>
      <c r="G31" s="739">
        <f>10209.95+I31</f>
        <v>773661.33</v>
      </c>
      <c r="H31" s="740"/>
      <c r="I31" s="739">
        <v>763451.38</v>
      </c>
      <c r="J31" s="740"/>
      <c r="K31" s="741" t="s">
        <v>1779</v>
      </c>
    </row>
    <row r="32" spans="1:17">
      <c r="A32" s="735"/>
      <c r="B32" s="736"/>
      <c r="C32" s="737"/>
      <c r="E32" s="739"/>
      <c r="F32" s="740"/>
      <c r="G32" s="739"/>
      <c r="H32" s="740"/>
      <c r="I32" s="739"/>
      <c r="J32" s="740"/>
      <c r="K32" s="741"/>
    </row>
    <row r="33" spans="1:17" ht="23.25">
      <c r="A33" s="743" t="s">
        <v>2898</v>
      </c>
      <c r="B33" s="736" t="s">
        <v>1832</v>
      </c>
      <c r="C33" s="737" t="s">
        <v>2899</v>
      </c>
      <c r="E33" s="739">
        <v>2404782.5299999998</v>
      </c>
      <c r="F33" s="740"/>
      <c r="G33" s="739">
        <v>1440689.13</v>
      </c>
      <c r="H33" s="740"/>
      <c r="I33" s="739">
        <f>G33</f>
        <v>1440689.13</v>
      </c>
      <c r="J33" s="740"/>
      <c r="K33" s="741" t="s">
        <v>1774</v>
      </c>
    </row>
    <row r="34" spans="1:17">
      <c r="A34" s="743"/>
      <c r="B34" s="736"/>
      <c r="C34" s="737"/>
      <c r="E34" s="739"/>
      <c r="F34" s="740"/>
      <c r="G34" s="739"/>
      <c r="H34" s="740"/>
      <c r="I34" s="739"/>
      <c r="J34" s="740"/>
      <c r="K34" s="741"/>
    </row>
    <row r="35" spans="1:17" ht="23.25">
      <c r="A35" s="743" t="s">
        <v>2900</v>
      </c>
      <c r="B35" s="736" t="s">
        <v>156</v>
      </c>
      <c r="C35" s="742" t="s">
        <v>1776</v>
      </c>
      <c r="D35" s="742"/>
      <c r="E35" s="739">
        <f>G35</f>
        <v>432289.48</v>
      </c>
      <c r="F35" s="740"/>
      <c r="G35" s="739">
        <f>196465.5+96488.57+71231.42+58808.99+I35</f>
        <v>432289.48</v>
      </c>
      <c r="H35" s="740"/>
      <c r="I35" s="739">
        <v>9295</v>
      </c>
      <c r="J35" s="740"/>
      <c r="K35" s="741" t="s">
        <v>1779</v>
      </c>
    </row>
    <row r="36" spans="1:17">
      <c r="A36" s="735"/>
      <c r="B36" s="736"/>
      <c r="C36" s="737"/>
      <c r="K36" s="464"/>
    </row>
    <row r="37" spans="1:17" ht="23.25">
      <c r="A37" s="743" t="s">
        <v>2901</v>
      </c>
      <c r="B37" s="736" t="s">
        <v>156</v>
      </c>
      <c r="C37" s="737" t="s">
        <v>2354</v>
      </c>
      <c r="D37" s="742"/>
      <c r="E37" s="445">
        <v>900000</v>
      </c>
      <c r="F37" s="740"/>
      <c r="G37" s="445">
        <f>133666.05+33681.46+I37</f>
        <v>210878.49999999997</v>
      </c>
      <c r="H37" s="740"/>
      <c r="I37" s="445">
        <v>43530.99</v>
      </c>
      <c r="J37" s="740"/>
      <c r="K37" s="464" t="s">
        <v>1774</v>
      </c>
    </row>
    <row r="38" spans="1:17">
      <c r="A38" s="735"/>
      <c r="B38" s="736"/>
      <c r="C38" s="737"/>
      <c r="K38" s="464"/>
    </row>
    <row r="39" spans="1:17">
      <c r="A39" s="744" t="s">
        <v>1833</v>
      </c>
      <c r="B39" s="736" t="s">
        <v>156</v>
      </c>
      <c r="C39" s="737" t="s">
        <v>2361</v>
      </c>
      <c r="D39" s="742"/>
      <c r="E39" s="445">
        <v>4370846.42</v>
      </c>
      <c r="G39" s="445">
        <f>1881615.63+907412.7+I39</f>
        <v>3560036.0300000003</v>
      </c>
      <c r="H39" s="740"/>
      <c r="I39" s="445">
        <v>771007.7</v>
      </c>
      <c r="J39" s="740"/>
      <c r="K39" s="464" t="s">
        <v>1774</v>
      </c>
    </row>
    <row r="40" spans="1:17">
      <c r="A40" s="735"/>
      <c r="B40" s="736"/>
      <c r="C40" s="737"/>
      <c r="K40" s="464"/>
    </row>
    <row r="41" spans="1:17">
      <c r="A41" s="744" t="s">
        <v>2362</v>
      </c>
      <c r="B41" s="736" t="s">
        <v>1832</v>
      </c>
      <c r="C41" s="737" t="s">
        <v>2363</v>
      </c>
      <c r="D41" s="742"/>
      <c r="E41" s="445">
        <f>G41</f>
        <v>471755.92000000004</v>
      </c>
      <c r="F41" s="445"/>
      <c r="G41" s="445">
        <f>386650.02+41725+I41</f>
        <v>471755.92000000004</v>
      </c>
      <c r="H41" s="445"/>
      <c r="I41" s="445">
        <v>43380.9</v>
      </c>
      <c r="J41" s="740"/>
      <c r="K41" s="464" t="s">
        <v>1774</v>
      </c>
    </row>
    <row r="42" spans="1:17">
      <c r="A42" s="735"/>
      <c r="B42" s="736"/>
      <c r="C42" s="737"/>
      <c r="K42" s="464"/>
    </row>
    <row r="43" spans="1:17" ht="18.75" customHeight="1">
      <c r="A43" s="744" t="s">
        <v>2364</v>
      </c>
      <c r="B43" s="736" t="s">
        <v>1832</v>
      </c>
      <c r="C43" s="737" t="s">
        <v>2454</v>
      </c>
      <c r="D43" s="742"/>
      <c r="E43" s="445">
        <v>2620476.39</v>
      </c>
      <c r="F43" s="740"/>
      <c r="G43" s="445">
        <f>471269.25+I43</f>
        <v>1053700.55</v>
      </c>
      <c r="H43" s="740"/>
      <c r="I43" s="445">
        <v>582431.30000000005</v>
      </c>
      <c r="J43" s="740"/>
      <c r="K43" s="464" t="s">
        <v>1774</v>
      </c>
    </row>
    <row r="44" spans="1:17">
      <c r="K44" s="731"/>
    </row>
    <row r="45" spans="1:17" ht="12.75" thickBot="1">
      <c r="A45" s="744"/>
      <c r="B45" s="736"/>
      <c r="C45" s="745"/>
      <c r="G45" s="446" t="s">
        <v>1780</v>
      </c>
      <c r="I45" s="445">
        <f>SUM(I9:I44)</f>
        <v>28411346.419999991</v>
      </c>
      <c r="K45" s="464"/>
    </row>
    <row r="46" spans="1:17">
      <c r="A46" s="746" t="str">
        <f>A3</f>
        <v>INVERISONES EN EJECUCIÓN O TERMINADAS  EN EL AÑO 2023</v>
      </c>
      <c r="B46" s="449"/>
      <c r="C46" s="450"/>
      <c r="D46" s="450"/>
      <c r="E46" s="747"/>
      <c r="F46" s="748"/>
      <c r="G46" s="747"/>
      <c r="H46" s="748"/>
      <c r="I46" s="747"/>
      <c r="J46" s="748"/>
      <c r="K46" s="453"/>
    </row>
    <row r="47" spans="1:17">
      <c r="A47" s="460"/>
      <c r="C47" s="461"/>
      <c r="D47" s="461"/>
      <c r="E47" s="462" t="s">
        <v>1761</v>
      </c>
      <c r="F47" s="463"/>
      <c r="G47" s="462" t="s">
        <v>1762</v>
      </c>
      <c r="H47" s="463"/>
      <c r="I47" s="462" t="s">
        <v>1763</v>
      </c>
      <c r="J47" s="463"/>
      <c r="K47" s="464"/>
    </row>
    <row r="48" spans="1:17">
      <c r="A48" s="465" t="s">
        <v>1764</v>
      </c>
      <c r="B48" s="466"/>
      <c r="C48" s="467" t="s">
        <v>1781</v>
      </c>
      <c r="D48" s="467"/>
      <c r="E48" s="468" t="s">
        <v>1766</v>
      </c>
      <c r="F48" s="469"/>
      <c r="G48" s="468" t="s">
        <v>1782</v>
      </c>
      <c r="H48" s="469"/>
      <c r="I48" s="468" t="s">
        <v>1768</v>
      </c>
      <c r="J48" s="469"/>
      <c r="K48" s="470" t="s">
        <v>1769</v>
      </c>
      <c r="M48" s="445"/>
      <c r="O48" s="445"/>
      <c r="P48" s="445"/>
      <c r="Q48" s="445"/>
    </row>
    <row r="49" spans="1:17">
      <c r="A49" s="454"/>
      <c r="E49" s="462" t="s">
        <v>1770</v>
      </c>
      <c r="F49" s="463"/>
      <c r="G49" s="462" t="s">
        <v>1770</v>
      </c>
      <c r="H49" s="463"/>
      <c r="I49" s="749" t="s">
        <v>1770</v>
      </c>
      <c r="J49" s="463"/>
      <c r="K49" s="464"/>
      <c r="M49" s="445"/>
      <c r="O49" s="445"/>
      <c r="P49" s="445"/>
      <c r="Q49" s="445"/>
    </row>
    <row r="50" spans="1:17">
      <c r="A50" s="460"/>
      <c r="G50" s="445" t="s">
        <v>1783</v>
      </c>
      <c r="I50" s="445">
        <f>I45</f>
        <v>28411346.419999991</v>
      </c>
      <c r="K50" s="464"/>
      <c r="M50" s="445"/>
      <c r="O50" s="445"/>
      <c r="P50" s="445"/>
      <c r="Q50" s="445"/>
    </row>
    <row r="51" spans="1:17">
      <c r="A51" s="460"/>
      <c r="B51" s="443" t="s">
        <v>1832</v>
      </c>
      <c r="C51" s="737" t="s">
        <v>2455</v>
      </c>
      <c r="E51" s="445">
        <v>14840.1</v>
      </c>
      <c r="G51" s="445">
        <v>7420.05</v>
      </c>
      <c r="I51" s="445">
        <f>G51</f>
        <v>7420.05</v>
      </c>
      <c r="K51" s="464" t="s">
        <v>1774</v>
      </c>
      <c r="O51" s="445"/>
      <c r="P51" s="445"/>
      <c r="Q51" s="445"/>
    </row>
    <row r="52" spans="1:17">
      <c r="A52" s="460"/>
      <c r="K52" s="464"/>
      <c r="O52" s="445"/>
      <c r="P52" s="445"/>
      <c r="Q52" s="445"/>
    </row>
    <row r="53" spans="1:17">
      <c r="A53" s="735"/>
      <c r="B53" s="736" t="s">
        <v>1832</v>
      </c>
      <c r="C53" s="737" t="s">
        <v>2902</v>
      </c>
      <c r="E53" s="445">
        <v>104303.24</v>
      </c>
      <c r="G53" s="445">
        <v>48087.76</v>
      </c>
      <c r="I53" s="445">
        <f>G53</f>
        <v>48087.76</v>
      </c>
      <c r="K53" s="464" t="s">
        <v>1774</v>
      </c>
      <c r="O53" s="445"/>
      <c r="P53" s="445"/>
      <c r="Q53" s="445"/>
    </row>
    <row r="54" spans="1:17">
      <c r="A54" s="460"/>
      <c r="K54" s="464"/>
      <c r="O54" s="445"/>
      <c r="P54" s="445"/>
      <c r="Q54" s="445"/>
    </row>
    <row r="55" spans="1:17">
      <c r="A55" s="744" t="s">
        <v>2365</v>
      </c>
      <c r="B55" s="736" t="s">
        <v>1832</v>
      </c>
      <c r="C55" s="737" t="s">
        <v>2366</v>
      </c>
      <c r="D55" s="742"/>
      <c r="E55" s="445">
        <v>9029.82</v>
      </c>
      <c r="G55" s="445">
        <f>E55</f>
        <v>9029.82</v>
      </c>
      <c r="H55" s="740"/>
      <c r="I55" s="445">
        <f>G55</f>
        <v>9029.82</v>
      </c>
      <c r="J55" s="740"/>
      <c r="K55" s="464" t="s">
        <v>1779</v>
      </c>
      <c r="O55" s="445"/>
      <c r="P55" s="445"/>
      <c r="Q55" s="445"/>
    </row>
    <row r="56" spans="1:17">
      <c r="A56" s="460"/>
      <c r="K56" s="464"/>
      <c r="O56" s="445"/>
      <c r="P56" s="445"/>
      <c r="Q56" s="445"/>
    </row>
    <row r="57" spans="1:17">
      <c r="A57" s="744" t="s">
        <v>2355</v>
      </c>
      <c r="B57" s="736" t="s">
        <v>156</v>
      </c>
      <c r="C57" s="739" t="s">
        <v>2356</v>
      </c>
      <c r="E57" s="445">
        <f>19375*2</f>
        <v>38750</v>
      </c>
      <c r="G57" s="445">
        <v>19375</v>
      </c>
      <c r="I57" s="445">
        <f>G57</f>
        <v>19375</v>
      </c>
      <c r="K57" s="464" t="s">
        <v>1774</v>
      </c>
      <c r="O57" s="445"/>
      <c r="P57" s="445"/>
      <c r="Q57" s="445"/>
    </row>
    <row r="58" spans="1:17">
      <c r="A58" s="744"/>
      <c r="B58" s="736"/>
      <c r="C58" s="739"/>
      <c r="K58" s="464"/>
      <c r="O58" s="445"/>
      <c r="P58" s="445"/>
      <c r="Q58" s="445"/>
    </row>
    <row r="59" spans="1:17">
      <c r="A59" s="460" t="s">
        <v>2357</v>
      </c>
      <c r="B59" s="443" t="s">
        <v>2358</v>
      </c>
      <c r="C59" s="444" t="s">
        <v>2456</v>
      </c>
      <c r="E59" s="445">
        <v>425000</v>
      </c>
      <c r="G59" s="445">
        <v>85000</v>
      </c>
      <c r="I59" s="445">
        <v>0</v>
      </c>
      <c r="K59" s="464" t="s">
        <v>1774</v>
      </c>
      <c r="O59" s="445"/>
      <c r="P59" s="445"/>
      <c r="Q59" s="445"/>
    </row>
    <row r="60" spans="1:17">
      <c r="A60" s="744"/>
      <c r="B60" s="736"/>
      <c r="C60" s="737"/>
      <c r="D60" s="742"/>
      <c r="H60" s="740"/>
      <c r="J60" s="740"/>
      <c r="K60" s="464"/>
      <c r="O60" s="445"/>
      <c r="P60" s="445"/>
      <c r="Q60" s="445"/>
    </row>
    <row r="61" spans="1:17">
      <c r="A61" s="460" t="s">
        <v>2357</v>
      </c>
      <c r="B61" s="443" t="s">
        <v>2358</v>
      </c>
      <c r="C61" s="444" t="s">
        <v>2457</v>
      </c>
      <c r="E61" s="445">
        <v>579817.75</v>
      </c>
      <c r="G61" s="445">
        <f>117487.99+12007.88+I61</f>
        <v>433618.27999999997</v>
      </c>
      <c r="I61" s="445">
        <v>304122.40999999997</v>
      </c>
      <c r="K61" s="464" t="s">
        <v>1774</v>
      </c>
      <c r="O61" s="445"/>
      <c r="P61" s="445"/>
      <c r="Q61" s="445"/>
    </row>
    <row r="62" spans="1:17">
      <c r="A62" s="460"/>
      <c r="K62" s="464"/>
      <c r="O62" s="445"/>
      <c r="P62" s="445"/>
      <c r="Q62" s="445"/>
    </row>
    <row r="63" spans="1:17" ht="24">
      <c r="A63" s="744" t="s">
        <v>2359</v>
      </c>
      <c r="C63" s="737" t="s">
        <v>2360</v>
      </c>
      <c r="E63" s="445">
        <f>5292309.45+527833.41</f>
        <v>5820142.8600000003</v>
      </c>
      <c r="G63" s="445">
        <f>21570.77+940393.61+I63</f>
        <v>2789528.76</v>
      </c>
      <c r="I63" s="445">
        <v>1827564.38</v>
      </c>
      <c r="K63" s="464" t="s">
        <v>1774</v>
      </c>
      <c r="O63" s="445"/>
      <c r="P63" s="445"/>
      <c r="Q63" s="445"/>
    </row>
    <row r="64" spans="1:17">
      <c r="A64" s="744"/>
      <c r="B64" s="736"/>
      <c r="C64" s="737"/>
      <c r="D64" s="742"/>
      <c r="H64" s="740"/>
      <c r="J64" s="740"/>
      <c r="K64" s="464"/>
      <c r="O64" s="445"/>
      <c r="P64" s="445"/>
      <c r="Q64" s="445"/>
    </row>
    <row r="65" spans="1:17">
      <c r="A65" s="744" t="s">
        <v>1777</v>
      </c>
      <c r="B65" s="443" t="s">
        <v>156</v>
      </c>
      <c r="C65" s="445" t="s">
        <v>1778</v>
      </c>
      <c r="E65" s="445">
        <v>599678.30000000005</v>
      </c>
      <c r="G65" s="445">
        <f>E65</f>
        <v>599678.30000000005</v>
      </c>
      <c r="I65" s="445">
        <f>G65</f>
        <v>599678.30000000005</v>
      </c>
      <c r="K65" s="464" t="s">
        <v>1779</v>
      </c>
      <c r="O65" s="445"/>
      <c r="P65" s="445"/>
      <c r="Q65" s="445"/>
    </row>
    <row r="66" spans="1:17">
      <c r="A66" s="744"/>
      <c r="B66" s="736"/>
      <c r="C66" s="745"/>
      <c r="K66" s="750"/>
      <c r="O66" s="445"/>
      <c r="P66" s="445"/>
      <c r="Q66" s="445"/>
    </row>
    <row r="67" spans="1:17">
      <c r="A67" s="744" t="s">
        <v>2367</v>
      </c>
      <c r="B67" s="736" t="s">
        <v>156</v>
      </c>
      <c r="C67" s="737" t="s">
        <v>1785</v>
      </c>
      <c r="D67" s="742"/>
      <c r="E67" s="445">
        <v>1513227.58</v>
      </c>
      <c r="G67" s="445">
        <f>E67</f>
        <v>1513227.58</v>
      </c>
      <c r="H67" s="740"/>
      <c r="I67" s="445">
        <f>G67</f>
        <v>1513227.58</v>
      </c>
      <c r="J67" s="740"/>
      <c r="K67" s="464" t="s">
        <v>1775</v>
      </c>
      <c r="O67" s="445"/>
      <c r="P67" s="445"/>
      <c r="Q67" s="445"/>
    </row>
    <row r="68" spans="1:17">
      <c r="A68" s="744"/>
      <c r="B68" s="736"/>
      <c r="C68" s="745"/>
      <c r="K68" s="464"/>
      <c r="O68" s="445"/>
      <c r="P68" s="445"/>
      <c r="Q68" s="445"/>
    </row>
    <row r="69" spans="1:17">
      <c r="A69" s="744" t="s">
        <v>2368</v>
      </c>
      <c r="B69" s="736" t="s">
        <v>156</v>
      </c>
      <c r="C69" s="737" t="s">
        <v>1784</v>
      </c>
      <c r="D69" s="742"/>
      <c r="E69" s="445">
        <v>9748</v>
      </c>
      <c r="G69" s="445">
        <f>E69</f>
        <v>9748</v>
      </c>
      <c r="H69" s="740"/>
      <c r="I69" s="445">
        <f>G69</f>
        <v>9748</v>
      </c>
      <c r="J69" s="740"/>
      <c r="K69" s="464" t="s">
        <v>1775</v>
      </c>
      <c r="O69" s="445"/>
      <c r="P69" s="445"/>
      <c r="Q69" s="445"/>
    </row>
    <row r="70" spans="1:17">
      <c r="A70" s="744"/>
      <c r="B70" s="736"/>
      <c r="C70" s="737"/>
      <c r="D70" s="742"/>
      <c r="F70" s="740"/>
      <c r="H70" s="740"/>
      <c r="J70" s="740"/>
      <c r="K70" s="464"/>
      <c r="O70" s="445"/>
      <c r="P70" s="445"/>
      <c r="Q70" s="445"/>
    </row>
    <row r="71" spans="1:17">
      <c r="A71" s="744" t="s">
        <v>2369</v>
      </c>
      <c r="B71" s="736" t="s">
        <v>156</v>
      </c>
      <c r="C71" s="737" t="s">
        <v>1786</v>
      </c>
      <c r="D71" s="742"/>
      <c r="E71" s="445">
        <v>160910.35999999999</v>
      </c>
      <c r="G71" s="445">
        <f>E71</f>
        <v>160910.35999999999</v>
      </c>
      <c r="H71" s="740"/>
      <c r="I71" s="445">
        <f>G71</f>
        <v>160910.35999999999</v>
      </c>
      <c r="J71" s="740"/>
      <c r="K71" s="464" t="s">
        <v>1775</v>
      </c>
      <c r="O71" s="445"/>
      <c r="P71" s="445"/>
      <c r="Q71" s="445"/>
    </row>
    <row r="72" spans="1:17">
      <c r="A72" s="744"/>
      <c r="B72" s="736"/>
      <c r="C72" s="737"/>
      <c r="D72" s="742"/>
      <c r="E72" s="739"/>
      <c r="F72" s="740"/>
      <c r="G72" s="739"/>
      <c r="H72" s="740"/>
      <c r="J72" s="740"/>
      <c r="K72" s="464"/>
      <c r="O72" s="445"/>
      <c r="P72" s="445"/>
      <c r="Q72" s="445"/>
    </row>
    <row r="73" spans="1:17">
      <c r="A73" s="744" t="s">
        <v>2370</v>
      </c>
      <c r="B73" s="736" t="s">
        <v>156</v>
      </c>
      <c r="C73" s="737" t="s">
        <v>2458</v>
      </c>
      <c r="D73" s="742"/>
      <c r="E73" s="739">
        <v>50408.61</v>
      </c>
      <c r="F73" s="740"/>
      <c r="G73" s="739">
        <f>E73</f>
        <v>50408.61</v>
      </c>
      <c r="H73" s="740"/>
      <c r="I73" s="751">
        <f>G73</f>
        <v>50408.61</v>
      </c>
      <c r="J73" s="740"/>
      <c r="K73" s="464" t="s">
        <v>1775</v>
      </c>
      <c r="O73" s="445"/>
      <c r="P73" s="445"/>
      <c r="Q73" s="445"/>
    </row>
    <row r="74" spans="1:17" ht="12.75" thickBot="1">
      <c r="A74" s="744"/>
      <c r="C74" s="445"/>
      <c r="E74" s="752" t="s">
        <v>1787</v>
      </c>
      <c r="F74" s="753"/>
      <c r="G74" s="752"/>
      <c r="H74" s="753"/>
      <c r="I74" s="752">
        <f>SUM(I50:I73)</f>
        <v>32960918.68999999</v>
      </c>
      <c r="K74" s="464"/>
      <c r="O74" s="445"/>
      <c r="P74" s="445"/>
      <c r="Q74" s="445"/>
    </row>
    <row r="75" spans="1:17" ht="12.75" thickTop="1">
      <c r="A75" s="744"/>
      <c r="C75" s="445"/>
      <c r="K75" s="464"/>
      <c r="O75" s="445"/>
      <c r="P75" s="445"/>
      <c r="Q75" s="445"/>
    </row>
    <row r="76" spans="1:17">
      <c r="A76" s="744"/>
      <c r="C76" s="445"/>
      <c r="K76" s="464"/>
      <c r="O76" s="445"/>
      <c r="P76" s="445"/>
      <c r="Q76" s="445"/>
    </row>
    <row r="77" spans="1:17">
      <c r="A77" s="460"/>
      <c r="B77" s="733" t="s">
        <v>1834</v>
      </c>
      <c r="C77" s="734" t="s">
        <v>1835</v>
      </c>
      <c r="D77" s="734"/>
      <c r="K77" s="464"/>
      <c r="O77" s="445"/>
      <c r="P77" s="445"/>
      <c r="Q77" s="445"/>
    </row>
    <row r="78" spans="1:17">
      <c r="A78" s="460"/>
      <c r="B78" s="733"/>
      <c r="C78" s="734"/>
      <c r="D78" s="734"/>
      <c r="K78" s="464"/>
      <c r="O78" s="445"/>
      <c r="P78" s="445"/>
      <c r="Q78" s="445"/>
    </row>
    <row r="79" spans="1:17" ht="24">
      <c r="A79" s="744"/>
      <c r="B79" s="736" t="s">
        <v>156</v>
      </c>
      <c r="C79" s="737" t="s">
        <v>1836</v>
      </c>
      <c r="D79" s="742"/>
      <c r="E79" s="445">
        <v>9469981.7699999996</v>
      </c>
      <c r="G79" s="445">
        <f>2153627.81+2686323.07+1793390.1+2172076.49+498040.91</f>
        <v>9303458.3800000008</v>
      </c>
      <c r="H79" s="740"/>
      <c r="I79" s="751">
        <v>0</v>
      </c>
      <c r="J79" s="740"/>
      <c r="K79" s="464" t="s">
        <v>1775</v>
      </c>
      <c r="O79" s="445"/>
      <c r="P79" s="445"/>
      <c r="Q79" s="445"/>
    </row>
    <row r="80" spans="1:17">
      <c r="A80" s="460"/>
      <c r="B80" s="733"/>
      <c r="C80" s="734"/>
      <c r="D80" s="734"/>
      <c r="K80" s="464"/>
      <c r="O80" s="445"/>
      <c r="P80" s="445"/>
      <c r="Q80" s="445"/>
    </row>
    <row r="81" spans="1:17" ht="12.75" thickBot="1">
      <c r="A81" s="460"/>
      <c r="E81" s="752" t="s">
        <v>1837</v>
      </c>
      <c r="F81" s="753"/>
      <c r="G81" s="752"/>
      <c r="H81" s="753"/>
      <c r="I81" s="752">
        <f>SUM(I79:I80)</f>
        <v>0</v>
      </c>
      <c r="K81" s="464"/>
      <c r="O81" s="445"/>
      <c r="P81" s="445"/>
      <c r="Q81" s="445"/>
    </row>
    <row r="82" spans="1:17" ht="12.75" thickTop="1">
      <c r="A82" s="460"/>
      <c r="K82" s="464"/>
      <c r="O82" s="445"/>
      <c r="P82" s="445"/>
      <c r="Q82" s="445"/>
    </row>
    <row r="83" spans="1:17">
      <c r="A83" s="460"/>
      <c r="C83" s="754" t="s">
        <v>1838</v>
      </c>
      <c r="K83" s="464"/>
      <c r="O83" s="445"/>
      <c r="P83" s="445"/>
      <c r="Q83" s="445"/>
    </row>
    <row r="84" spans="1:17">
      <c r="A84" s="460"/>
      <c r="C84" s="444" t="s">
        <v>1839</v>
      </c>
      <c r="E84" s="445">
        <f>I74</f>
        <v>32960918.68999999</v>
      </c>
      <c r="K84" s="464"/>
      <c r="O84" s="445"/>
      <c r="P84" s="445"/>
      <c r="Q84" s="445"/>
    </row>
    <row r="85" spans="1:17">
      <c r="A85" s="460"/>
      <c r="C85" s="444" t="s">
        <v>1840</v>
      </c>
      <c r="E85" s="751">
        <f>I81</f>
        <v>0</v>
      </c>
      <c r="I85" s="444"/>
      <c r="K85" s="464"/>
      <c r="O85" s="445"/>
      <c r="P85" s="445"/>
      <c r="Q85" s="445"/>
    </row>
    <row r="86" spans="1:17" ht="12.75" thickBot="1">
      <c r="A86" s="460"/>
      <c r="C86" s="755" t="s">
        <v>1841</v>
      </c>
      <c r="D86" s="756"/>
      <c r="E86" s="752">
        <f>SUM(E84:E85)</f>
        <v>32960918.68999999</v>
      </c>
      <c r="I86" s="444"/>
      <c r="K86" s="464"/>
      <c r="O86" s="445"/>
      <c r="P86" s="445"/>
      <c r="Q86" s="445"/>
    </row>
    <row r="87" spans="1:17" ht="12.75" thickTop="1">
      <c r="C87" s="732"/>
      <c r="I87" s="444"/>
      <c r="K87" s="461"/>
      <c r="O87" s="445"/>
      <c r="P87" s="445"/>
      <c r="Q87" s="445"/>
    </row>
    <row r="88" spans="1:17" ht="18.75">
      <c r="A88" s="447" t="s">
        <v>1788</v>
      </c>
    </row>
  </sheetData>
  <pageMargins left="0.59055118110236227" right="0.59055118110236227" top="1" bottom="1" header="0.51181102362204722" footer="0.51181102362204722"/>
  <pageSetup paperSize="9" scale="62" orientation="landscape" r:id="rId1"/>
  <headerFooter alignWithMargins="0"/>
  <rowBreaks count="2" manualBreakCount="2">
    <brk id="32" max="16383" man="1"/>
    <brk id="88" max="16383" man="1"/>
  </rowBreaks>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8">
    <tabColor rgb="FF00B050"/>
  </sheetPr>
  <dimension ref="A1:H13"/>
  <sheetViews>
    <sheetView zoomScaleNormal="100" workbookViewId="0">
      <selection activeCell="C21" sqref="C21"/>
    </sheetView>
  </sheetViews>
  <sheetFormatPr baseColWidth="10" defaultColWidth="11.42578125" defaultRowHeight="12.75"/>
  <cols>
    <col min="1" max="1" width="22.7109375" style="39" customWidth="1"/>
    <col min="2" max="2" width="23.42578125" style="39" customWidth="1"/>
    <col min="3" max="3" width="53" style="39" customWidth="1"/>
    <col min="4" max="4" width="14.28515625" style="39" customWidth="1"/>
    <col min="5" max="7" width="11.42578125" style="39"/>
    <col min="8" max="8" width="12.7109375" style="39" bestFit="1" customWidth="1"/>
    <col min="9" max="16384" width="11.42578125" style="39"/>
  </cols>
  <sheetData>
    <row r="1" spans="1:8" ht="21">
      <c r="A1" s="471" t="s">
        <v>151</v>
      </c>
      <c r="B1" s="12"/>
      <c r="C1" s="472"/>
      <c r="D1" s="472"/>
      <c r="E1" s="472"/>
    </row>
    <row r="2" spans="1:8">
      <c r="A2" s="473"/>
      <c r="B2" s="473"/>
      <c r="C2" s="473"/>
      <c r="D2" s="473"/>
      <c r="E2" s="472"/>
    </row>
    <row r="3" spans="1:8" ht="25.5">
      <c r="A3" s="480" t="s">
        <v>403</v>
      </c>
      <c r="B3" s="480" t="s">
        <v>1789</v>
      </c>
      <c r="C3" s="480" t="s">
        <v>1790</v>
      </c>
      <c r="D3" s="480" t="s">
        <v>1791</v>
      </c>
      <c r="E3" s="480" t="s">
        <v>1792</v>
      </c>
      <c r="F3" s="481" t="s">
        <v>1793</v>
      </c>
    </row>
    <row r="4" spans="1:8" ht="25.5">
      <c r="A4" s="474" t="s">
        <v>2330</v>
      </c>
      <c r="B4" s="474" t="s">
        <v>2305</v>
      </c>
      <c r="C4" s="475" t="s">
        <v>2473</v>
      </c>
      <c r="D4" s="475" t="s">
        <v>1794</v>
      </c>
      <c r="E4" s="475" t="s">
        <v>1795</v>
      </c>
      <c r="F4" s="476">
        <v>1</v>
      </c>
    </row>
    <row r="5" spans="1:8" ht="38.25">
      <c r="A5" s="474" t="s">
        <v>2331</v>
      </c>
      <c r="B5" s="39" t="s">
        <v>2474</v>
      </c>
      <c r="C5" s="477" t="s">
        <v>2475</v>
      </c>
      <c r="D5" s="477" t="s">
        <v>1796</v>
      </c>
      <c r="E5" s="477" t="s">
        <v>1795</v>
      </c>
      <c r="F5" s="478">
        <v>1</v>
      </c>
      <c r="H5" s="472"/>
    </row>
    <row r="6" spans="1:8" ht="25.5">
      <c r="A6" s="479" t="s">
        <v>1842</v>
      </c>
      <c r="B6" s="477" t="s">
        <v>2197</v>
      </c>
      <c r="C6" s="477" t="s">
        <v>2476</v>
      </c>
      <c r="D6" s="477" t="s">
        <v>1796</v>
      </c>
      <c r="E6" s="477" t="s">
        <v>1795</v>
      </c>
      <c r="F6" s="478">
        <v>1</v>
      </c>
    </row>
    <row r="7" spans="1:8" ht="25.5">
      <c r="A7" s="477" t="s">
        <v>1797</v>
      </c>
      <c r="B7" s="477" t="s">
        <v>420</v>
      </c>
      <c r="C7" s="477" t="s">
        <v>1798</v>
      </c>
      <c r="D7" s="477" t="s">
        <v>1799</v>
      </c>
      <c r="E7" s="477" t="s">
        <v>1795</v>
      </c>
      <c r="F7" s="478">
        <v>3</v>
      </c>
    </row>
    <row r="8" spans="1:8" ht="30.75" customHeight="1">
      <c r="A8" s="477" t="s">
        <v>2903</v>
      </c>
      <c r="B8" s="477" t="s">
        <v>2197</v>
      </c>
      <c r="C8" s="477" t="s">
        <v>2904</v>
      </c>
      <c r="D8" s="477" t="s">
        <v>1796</v>
      </c>
      <c r="E8" s="477" t="s">
        <v>1795</v>
      </c>
      <c r="F8" s="478">
        <v>1</v>
      </c>
    </row>
    <row r="9" spans="1:8">
      <c r="A9" s="472"/>
      <c r="B9" s="472"/>
      <c r="C9" s="472"/>
      <c r="D9" s="472"/>
      <c r="E9" s="482" t="s">
        <v>1039</v>
      </c>
      <c r="F9" s="513">
        <f>SUM(F4:F8)</f>
        <v>7</v>
      </c>
    </row>
    <row r="10" spans="1:8">
      <c r="A10" s="472"/>
      <c r="B10" s="472"/>
      <c r="C10" s="472"/>
      <c r="D10" s="472"/>
      <c r="E10" s="472"/>
    </row>
    <row r="11" spans="1:8">
      <c r="A11" s="472"/>
      <c r="B11" s="472"/>
      <c r="C11" s="472"/>
      <c r="D11" s="472"/>
      <c r="E11" s="472"/>
    </row>
    <row r="12" spans="1:8">
      <c r="A12" s="472"/>
      <c r="B12" s="472"/>
      <c r="C12" s="472"/>
      <c r="D12" s="472"/>
      <c r="E12" s="472"/>
    </row>
    <row r="13" spans="1:8">
      <c r="A13" s="472"/>
      <c r="B13" s="472"/>
      <c r="C13" s="472"/>
      <c r="D13" s="472"/>
      <c r="E13" s="472"/>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H23"/>
  <sheetViews>
    <sheetView zoomScale="90" zoomScaleNormal="90" workbookViewId="0">
      <selection activeCell="B25" sqref="B25:I25"/>
    </sheetView>
  </sheetViews>
  <sheetFormatPr baseColWidth="10" defaultColWidth="11.42578125" defaultRowHeight="12.75"/>
  <cols>
    <col min="1" max="3" width="11.42578125" style="39"/>
    <col min="4" max="4" width="12.5703125" style="39" customWidth="1"/>
    <col min="5" max="5" width="11.42578125" style="39"/>
    <col min="6" max="6" width="13" style="39" bestFit="1" customWidth="1"/>
    <col min="7" max="7" width="14" style="39" bestFit="1" customWidth="1"/>
    <col min="8" max="16384" width="11.42578125" style="39"/>
  </cols>
  <sheetData>
    <row r="1" spans="1:8" ht="15.75">
      <c r="A1" s="166" t="s">
        <v>17</v>
      </c>
      <c r="B1" s="165"/>
      <c r="C1" s="165"/>
      <c r="D1" s="165"/>
      <c r="E1" s="165"/>
      <c r="F1" s="165"/>
      <c r="G1" s="165"/>
      <c r="H1" s="165"/>
    </row>
    <row r="2" spans="1:8">
      <c r="A2" s="188"/>
      <c r="B2" s="165"/>
      <c r="C2" s="165"/>
      <c r="D2" s="165"/>
      <c r="E2" s="165"/>
      <c r="F2" s="165"/>
      <c r="G2" s="165"/>
      <c r="H2" s="165"/>
    </row>
    <row r="3" spans="1:8" ht="15">
      <c r="A3" s="189" t="s">
        <v>18</v>
      </c>
      <c r="B3" s="165"/>
      <c r="C3" s="165"/>
      <c r="D3" s="165"/>
      <c r="E3" s="165"/>
      <c r="F3" s="165"/>
      <c r="G3" s="165"/>
      <c r="H3" s="165"/>
    </row>
    <row r="4" spans="1:8">
      <c r="A4" s="167"/>
      <c r="B4" s="165"/>
      <c r="C4" s="165"/>
      <c r="D4" s="165"/>
      <c r="E4" s="165"/>
      <c r="F4" s="165"/>
      <c r="G4" s="165"/>
      <c r="H4" s="165"/>
    </row>
    <row r="5" spans="1:8">
      <c r="A5" s="856" t="s">
        <v>279</v>
      </c>
      <c r="B5" s="857"/>
      <c r="C5" s="863" t="s">
        <v>280</v>
      </c>
      <c r="D5" s="860" t="s">
        <v>281</v>
      </c>
      <c r="E5" s="861"/>
      <c r="F5" s="862"/>
      <c r="G5" s="863" t="s">
        <v>282</v>
      </c>
      <c r="H5" s="190"/>
    </row>
    <row r="6" spans="1:8">
      <c r="A6" s="858"/>
      <c r="B6" s="859"/>
      <c r="C6" s="864"/>
      <c r="D6" s="197" t="s">
        <v>283</v>
      </c>
      <c r="E6" s="198" t="s">
        <v>284</v>
      </c>
      <c r="F6" s="198" t="s">
        <v>285</v>
      </c>
      <c r="G6" s="864"/>
      <c r="H6" s="190"/>
    </row>
    <row r="7" spans="1:8">
      <c r="A7" s="191" t="s">
        <v>286</v>
      </c>
      <c r="B7" s="192"/>
      <c r="C7" s="206">
        <v>366.7</v>
      </c>
      <c r="D7" s="206"/>
      <c r="E7" s="206"/>
      <c r="F7" s="206"/>
      <c r="G7" s="625">
        <f>SUM(C7,D7:F7)</f>
        <v>366.7</v>
      </c>
      <c r="H7" s="165"/>
    </row>
    <row r="8" spans="1:8">
      <c r="A8" s="191" t="s">
        <v>287</v>
      </c>
      <c r="B8" s="192"/>
      <c r="C8" s="206"/>
      <c r="D8" s="206">
        <v>379.9</v>
      </c>
      <c r="E8" s="206"/>
      <c r="F8" s="206"/>
      <c r="G8" s="625">
        <f>SUM(C8,D8:F8)</f>
        <v>379.9</v>
      </c>
      <c r="H8" s="165"/>
    </row>
    <row r="9" spans="1:8">
      <c r="A9" s="191" t="s">
        <v>288</v>
      </c>
      <c r="B9" s="192"/>
      <c r="C9" s="206"/>
      <c r="D9" s="206">
        <v>239.5</v>
      </c>
      <c r="E9" s="206">
        <v>16.5</v>
      </c>
      <c r="F9" s="206">
        <v>5.2</v>
      </c>
      <c r="G9" s="625">
        <f>SUM(C9,D9:F9)</f>
        <v>261.2</v>
      </c>
      <c r="H9" s="165"/>
    </row>
    <row r="10" spans="1:8">
      <c r="A10" s="848" t="s">
        <v>285</v>
      </c>
      <c r="B10" s="849"/>
      <c r="C10" s="206"/>
      <c r="D10" s="206"/>
      <c r="E10" s="206"/>
      <c r="F10" s="206">
        <v>1084.31</v>
      </c>
      <c r="G10" s="625">
        <f>SUM(C10,D10:F10)</f>
        <v>1084.31</v>
      </c>
      <c r="H10" s="165"/>
    </row>
    <row r="11" spans="1:8">
      <c r="A11" s="865" t="s">
        <v>289</v>
      </c>
      <c r="B11" s="866"/>
      <c r="C11" s="626">
        <f>SUM(C7:C10)</f>
        <v>366.7</v>
      </c>
      <c r="D11" s="626">
        <f>SUM(D7:D10)</f>
        <v>619.4</v>
      </c>
      <c r="E11" s="626">
        <f>SUM(E7:E10)</f>
        <v>16.5</v>
      </c>
      <c r="F11" s="626">
        <f>SUM(F7:F10)</f>
        <v>1089.51</v>
      </c>
      <c r="G11" s="626">
        <f>SUM(G7:G10)</f>
        <v>2092.1099999999997</v>
      </c>
      <c r="H11" s="193"/>
    </row>
    <row r="12" spans="1:8">
      <c r="A12" s="165"/>
      <c r="B12" s="165"/>
      <c r="C12" s="165"/>
      <c r="D12" s="165"/>
      <c r="E12" s="165"/>
      <c r="F12" s="165"/>
      <c r="G12" s="165"/>
      <c r="H12" s="165"/>
    </row>
    <row r="13" spans="1:8" ht="15">
      <c r="A13" s="189" t="s">
        <v>290</v>
      </c>
      <c r="C13" s="165"/>
      <c r="D13" s="165"/>
      <c r="E13" s="165"/>
      <c r="F13" s="165"/>
      <c r="G13" s="165"/>
      <c r="H13" s="165"/>
    </row>
    <row r="14" spans="1:8">
      <c r="A14" s="194"/>
      <c r="B14" s="165"/>
      <c r="C14" s="165"/>
      <c r="D14" s="165"/>
      <c r="E14" s="165"/>
      <c r="F14" s="165"/>
      <c r="G14" s="165"/>
      <c r="H14" s="165"/>
    </row>
    <row r="15" spans="1:8">
      <c r="A15" s="850" t="s">
        <v>279</v>
      </c>
      <c r="B15" s="851"/>
      <c r="C15" s="854" t="s">
        <v>291</v>
      </c>
      <c r="D15" s="867" t="s">
        <v>292</v>
      </c>
      <c r="E15" s="850" t="s">
        <v>293</v>
      </c>
      <c r="F15" s="851"/>
      <c r="G15" s="854" t="s">
        <v>282</v>
      </c>
      <c r="H15" s="165"/>
    </row>
    <row r="16" spans="1:8">
      <c r="A16" s="852"/>
      <c r="B16" s="853"/>
      <c r="C16" s="855"/>
      <c r="D16" s="868"/>
      <c r="E16" s="852"/>
      <c r="F16" s="853"/>
      <c r="G16" s="855"/>
      <c r="H16" s="165"/>
    </row>
    <row r="17" spans="1:8">
      <c r="A17" s="191" t="s">
        <v>294</v>
      </c>
      <c r="B17" s="191"/>
      <c r="C17" s="627"/>
      <c r="D17" s="627"/>
      <c r="E17" s="844">
        <v>113</v>
      </c>
      <c r="F17" s="845"/>
      <c r="G17" s="628">
        <f>SUM(C17,D17:F17)</f>
        <v>113</v>
      </c>
      <c r="H17" s="165"/>
    </row>
    <row r="18" spans="1:8">
      <c r="A18" s="848" t="s">
        <v>285</v>
      </c>
      <c r="B18" s="849"/>
      <c r="C18" s="627"/>
      <c r="D18" s="627">
        <v>2639</v>
      </c>
      <c r="E18" s="846">
        <v>9994.2999999999993</v>
      </c>
      <c r="F18" s="847"/>
      <c r="G18" s="628">
        <f>SUM(C18:F18)</f>
        <v>12633.3</v>
      </c>
      <c r="H18" s="165"/>
    </row>
    <row r="19" spans="1:8">
      <c r="A19" s="199" t="s">
        <v>295</v>
      </c>
      <c r="B19" s="199"/>
      <c r="C19" s="629"/>
      <c r="D19" s="629">
        <f>SUM(D17:D18)</f>
        <v>2639</v>
      </c>
      <c r="E19" s="842">
        <f>SUM(E18+E17)</f>
        <v>10107.299999999999</v>
      </c>
      <c r="F19" s="843"/>
      <c r="G19" s="629">
        <f>SUM(G17:G18)</f>
        <v>12746.3</v>
      </c>
      <c r="H19" s="196"/>
    </row>
    <row r="20" spans="1:8">
      <c r="A20" s="165"/>
      <c r="B20" s="165"/>
      <c r="C20" s="165"/>
      <c r="D20" s="165"/>
      <c r="E20" s="165"/>
      <c r="F20" s="165"/>
      <c r="G20" s="165"/>
      <c r="H20" s="165"/>
    </row>
    <row r="21" spans="1:8">
      <c r="A21" s="165"/>
      <c r="B21" s="165"/>
      <c r="C21" s="165"/>
      <c r="D21" s="165"/>
      <c r="E21" s="165"/>
      <c r="F21" s="165"/>
      <c r="G21" s="165"/>
      <c r="H21" s="165"/>
    </row>
    <row r="22" spans="1:8">
      <c r="A22" s="165"/>
      <c r="B22" s="165"/>
      <c r="C22" s="165"/>
      <c r="D22" s="165"/>
      <c r="E22" s="165"/>
      <c r="F22" s="165"/>
      <c r="G22" s="165"/>
      <c r="H22" s="165"/>
    </row>
    <row r="23" spans="1:8">
      <c r="A23" s="165"/>
      <c r="B23" s="165"/>
      <c r="C23" s="165"/>
      <c r="D23" s="165"/>
      <c r="E23" s="165"/>
      <c r="F23" s="165"/>
      <c r="G23" s="165"/>
      <c r="H23" s="165"/>
    </row>
  </sheetData>
  <mergeCells count="15">
    <mergeCell ref="G15:G16"/>
    <mergeCell ref="A5:B6"/>
    <mergeCell ref="D5:F5"/>
    <mergeCell ref="G5:G6"/>
    <mergeCell ref="C5:C6"/>
    <mergeCell ref="A10:B10"/>
    <mergeCell ref="A11:B11"/>
    <mergeCell ref="A15:B16"/>
    <mergeCell ref="C15:C16"/>
    <mergeCell ref="D15:D16"/>
    <mergeCell ref="E19:F19"/>
    <mergeCell ref="E17:F17"/>
    <mergeCell ref="E18:F18"/>
    <mergeCell ref="A18:B18"/>
    <mergeCell ref="E15:F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6f882a-ca77-445e-83cb-d6dca119fcfe">
      <Terms xmlns="http://schemas.microsoft.com/office/infopath/2007/PartnerControls"/>
    </lcf76f155ced4ddcb4097134ff3c332f>
    <TaxCatchAll xmlns="df902b37-1ee7-49a2-b627-e5e15061d1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A5E0F790252DD46A7193497C84969E5" ma:contentTypeVersion="18" ma:contentTypeDescription="Crear nuevo documento." ma:contentTypeScope="" ma:versionID="fdc2e33362097083e7d52f594fed150a">
  <xsd:schema xmlns:xsd="http://www.w3.org/2001/XMLSchema" xmlns:xs="http://www.w3.org/2001/XMLSchema" xmlns:p="http://schemas.microsoft.com/office/2006/metadata/properties" xmlns:ns2="016f882a-ca77-445e-83cb-d6dca119fcfe" xmlns:ns3="df902b37-1ee7-49a2-b627-e5e15061d1d7" targetNamespace="http://schemas.microsoft.com/office/2006/metadata/properties" ma:root="true" ma:fieldsID="eb51dfdebc48108692017fd7391669a3" ns2:_="" ns3:_="">
    <xsd:import namespace="016f882a-ca77-445e-83cb-d6dca119fcfe"/>
    <xsd:import namespace="df902b37-1ee7-49a2-b627-e5e15061d1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f882a-ca77-445e-83cb-d6dca119f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085a7f1-0022-464e-b904-0b67c031b8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02b37-1ee7-49a2-b627-e5e15061d1d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d706de-f749-4920-ad60-ea4a2e488d12}" ma:internalName="TaxCatchAll" ma:showField="CatchAllData" ma:web="df902b37-1ee7-49a2-b627-e5e15061d1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2F387-A8B1-4D56-9017-5AACE805CC1E}">
  <ds:schemaRefs>
    <ds:schemaRef ds:uri="http://schemas.microsoft.com/sharepoint/v3/contenttype/forms"/>
  </ds:schemaRefs>
</ds:datastoreItem>
</file>

<file path=customXml/itemProps2.xml><?xml version="1.0" encoding="utf-8"?>
<ds:datastoreItem xmlns:ds="http://schemas.openxmlformats.org/officeDocument/2006/customXml" ds:itemID="{19B4BFE4-6A75-4561-B16D-F80677E3E96D}">
  <ds:schemaRefs>
    <ds:schemaRef ds:uri="http://schemas.microsoft.com/office/2006/metadata/properties"/>
    <ds:schemaRef ds:uri="http://schemas.microsoft.com/office/infopath/2007/PartnerControls"/>
    <ds:schemaRef ds:uri="016f882a-ca77-445e-83cb-d6dca119fcfe"/>
    <ds:schemaRef ds:uri="df902b37-1ee7-49a2-b627-e5e15061d1d7"/>
  </ds:schemaRefs>
</ds:datastoreItem>
</file>

<file path=customXml/itemProps3.xml><?xml version="1.0" encoding="utf-8"?>
<ds:datastoreItem xmlns:ds="http://schemas.openxmlformats.org/officeDocument/2006/customXml" ds:itemID="{AB99CFF1-7762-4917-890B-C6C2EA5B06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f882a-ca77-445e-83cb-d6dca119fcfe"/>
    <ds:schemaRef ds:uri="df902b37-1ee7-49a2-b627-e5e15061d1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88</vt:i4>
      </vt:variant>
      <vt:variant>
        <vt:lpstr>Rangos con nombre</vt:lpstr>
      </vt:variant>
      <vt:variant>
        <vt:i4>14</vt:i4>
      </vt:variant>
    </vt:vector>
  </HeadingPairs>
  <TitlesOfParts>
    <vt:vector size="102" baseType="lpstr">
      <vt:lpstr>ÍNDICE</vt:lpstr>
      <vt:lpstr>Presentación</vt:lpstr>
      <vt:lpstr>1.1</vt:lpstr>
      <vt:lpstr>1.2</vt:lpstr>
      <vt:lpstr>1.3</vt:lpstr>
      <vt:lpstr>1.4</vt:lpstr>
      <vt:lpstr>2.1.1. a 2.1.5.</vt:lpstr>
      <vt:lpstr>2.1.5.4</vt:lpstr>
      <vt:lpstr>2.1.6</vt:lpstr>
      <vt:lpstr>2.2.1.1.</vt:lpstr>
      <vt:lpstr>2.2.1.2</vt:lpstr>
      <vt:lpstr>2.2.2</vt:lpstr>
      <vt:lpstr>2.2.3</vt:lpstr>
      <vt:lpstr>2.2.4</vt:lpstr>
      <vt:lpstr>2.2.5</vt:lpstr>
      <vt:lpstr>2.2.6</vt:lpstr>
      <vt:lpstr>2.2.7</vt:lpstr>
      <vt:lpstr>2.2.8 y 2.2.9.</vt:lpstr>
      <vt:lpstr>2.4</vt:lpstr>
      <vt:lpstr>2.5.1.</vt:lpstr>
      <vt:lpstr>2.5.2</vt:lpstr>
      <vt:lpstr>2.5.4</vt:lpstr>
      <vt:lpstr>2.5.5</vt:lpstr>
      <vt:lpstr>2.6</vt:lpstr>
      <vt:lpstr>2.7 </vt:lpstr>
      <vt:lpstr>2.8</vt:lpstr>
      <vt:lpstr>3 (1)</vt:lpstr>
      <vt:lpstr>3 (2)</vt:lpstr>
      <vt:lpstr>4.1.1.1</vt:lpstr>
      <vt:lpstr>4.1.1.2</vt:lpstr>
      <vt:lpstr>4.1.2</vt:lpstr>
      <vt:lpstr>4.2.1.1</vt:lpstr>
      <vt:lpstr>4.2.1.2</vt:lpstr>
      <vt:lpstr>4.2.1.3</vt:lpstr>
      <vt:lpstr>4.2.1.4</vt:lpstr>
      <vt:lpstr>4.2.2</vt:lpstr>
      <vt:lpstr>4.2.3</vt:lpstr>
      <vt:lpstr>4.2.4</vt:lpstr>
      <vt:lpstr>4.2.5</vt:lpstr>
      <vt:lpstr>4.2.6</vt:lpstr>
      <vt:lpstr>4.3.1</vt:lpstr>
      <vt:lpstr>4.3.2</vt:lpstr>
      <vt:lpstr>4.3.3</vt:lpstr>
      <vt:lpstr>4.3.4</vt:lpstr>
      <vt:lpstr>4.3.5</vt:lpstr>
      <vt:lpstr>4.3.6.1</vt:lpstr>
      <vt:lpstr>4.3.6.2</vt:lpstr>
      <vt:lpstr>4.3.6.3</vt:lpstr>
      <vt:lpstr>4.3.7.1</vt:lpstr>
      <vt:lpstr>4.3.7.2A</vt:lpstr>
      <vt:lpstr>4.3.7.2B</vt:lpstr>
      <vt:lpstr>4.3.7.3</vt:lpstr>
      <vt:lpstr>4.3.7.4A</vt:lpstr>
      <vt:lpstr>4.3.7.4B</vt:lpstr>
      <vt:lpstr>4.4</vt:lpstr>
      <vt:lpstr>4.5</vt:lpstr>
      <vt:lpstr>4.6</vt:lpstr>
      <vt:lpstr>4.7.1</vt:lpstr>
      <vt:lpstr>4.7.2</vt:lpstr>
      <vt:lpstr>4.7.3</vt:lpstr>
      <vt:lpstr>4.7.4</vt:lpstr>
      <vt:lpstr>4.7.5</vt:lpstr>
      <vt:lpstr>4.7.6</vt:lpstr>
      <vt:lpstr>4.7.7</vt:lpstr>
      <vt:lpstr>4.8.1</vt:lpstr>
      <vt:lpstr>4.8.2</vt:lpstr>
      <vt:lpstr>4.8.3</vt:lpstr>
      <vt:lpstr>4.9</vt:lpstr>
      <vt:lpstr>4.10.1</vt:lpstr>
      <vt:lpstr>4.10.2</vt:lpstr>
      <vt:lpstr>4.10.3</vt:lpstr>
      <vt:lpstr>4.10.4</vt:lpstr>
      <vt:lpstr>4.10.5</vt:lpstr>
      <vt:lpstr>4.10.6</vt:lpstr>
      <vt:lpstr>4.10.7</vt:lpstr>
      <vt:lpstr>4.10.8</vt:lpstr>
      <vt:lpstr>4.10.9</vt:lpstr>
      <vt:lpstr>4.10.10</vt:lpstr>
      <vt:lpstr>4.10.11</vt:lpstr>
      <vt:lpstr>4.10.12</vt:lpstr>
      <vt:lpstr>5.1</vt:lpstr>
      <vt:lpstr>5.2-5.3-5.4</vt:lpstr>
      <vt:lpstr>5.5</vt:lpstr>
      <vt:lpstr>5.6.1</vt:lpstr>
      <vt:lpstr>5.6.2</vt:lpstr>
      <vt:lpstr>5.7-5.16</vt:lpstr>
      <vt:lpstr>6</vt:lpstr>
      <vt:lpstr>7</vt:lpstr>
      <vt:lpstr>'2.2.1.1.'!Área_de_impresión</vt:lpstr>
      <vt:lpstr>'2.2.1.2'!Área_de_impresión</vt:lpstr>
      <vt:lpstr>'2.2.2'!Área_de_impresión</vt:lpstr>
      <vt:lpstr>'2.5.4'!Área_de_impresión</vt:lpstr>
      <vt:lpstr>'2.5.5'!Área_de_impresión</vt:lpstr>
      <vt:lpstr>'2.6'!Área_de_impresión</vt:lpstr>
      <vt:lpstr>'2.7 '!Área_de_impresión</vt:lpstr>
      <vt:lpstr>'2.8'!Área_de_impresión</vt:lpstr>
      <vt:lpstr>'3 (1)'!Área_de_impresión</vt:lpstr>
      <vt:lpstr>'4.10.7'!Área_de_impresión</vt:lpstr>
      <vt:lpstr>'4.10.8'!Área_de_impresión</vt:lpstr>
      <vt:lpstr>'4.10.9'!Área_de_impresión</vt:lpstr>
      <vt:lpstr>ÍNDICE!Área_de_impresión</vt:lpstr>
      <vt:lpstr>Presentación!Área_de_impresión</vt:lpstr>
    </vt:vector>
  </TitlesOfParts>
  <Manager/>
  <Company>Autoridad Portuaria de Huelva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Manolo</dc:creator>
  <cp:keywords/>
  <dc:description/>
  <cp:lastModifiedBy>Yolanda Mora Adriano</cp:lastModifiedBy>
  <cp:revision/>
  <dcterms:created xsi:type="dcterms:W3CDTF">2002-03-06T07:28:19Z</dcterms:created>
  <dcterms:modified xsi:type="dcterms:W3CDTF">2025-03-17T07:56:18Z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0x0101000A5E0F790252DD46A7193497C84969E5</vt:lpwstr>
  </property>
  <property fmtid="{D5CDD505-2E9C-101B-9397-08002B2CF9AE}" pid="3" name="MediaServiceImageTags">
    <vt:lpwstr/>
  </property>
</Properties>
</file>